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codeName="ThisWorkbook"/>
  <mc:AlternateContent xmlns:mc="http://schemas.openxmlformats.org/markup-compatibility/2006">
    <mc:Choice Requires="x15">
      <x15ac:absPath xmlns:x15ac="http://schemas.microsoft.com/office/spreadsheetml/2010/11/ac" url="https://dgprd.sharepoint.com/sites/DGF/Documentos compartidos/Estadísticas/2026/Cierre 2025/Gastos/Descentralizadas/"/>
    </mc:Choice>
  </mc:AlternateContent>
  <xr:revisionPtr revIDLastSave="218" documentId="13_ncr:1_{991B3F7E-D4C9-4EFE-95D1-1DBA0B15CAF2}" xr6:coauthVersionLast="47" xr6:coauthVersionMax="47" xr10:uidLastSave="{9F54CB17-2C30-41BF-B2F9-3D0D738B5D22}"/>
  <bookViews>
    <workbookView xWindow="-120" yWindow="-120" windowWidth="29040" windowHeight="15720" firstSheet="11" activeTab="11" xr2:uid="{00000000-000D-0000-FFFF-FFFF00000000}"/>
  </bookViews>
  <sheets>
    <sheet name="2014" sheetId="12" r:id="rId1"/>
    <sheet name="2015" sheetId="24" r:id="rId2"/>
    <sheet name="2016" sheetId="25" r:id="rId3"/>
    <sheet name="2017" sheetId="16" r:id="rId4"/>
    <sheet name="2018" sheetId="20" r:id="rId5"/>
    <sheet name="2019" sheetId="22" r:id="rId6"/>
    <sheet name="2020" sheetId="28" r:id="rId7"/>
    <sheet name="2021" sheetId="30" r:id="rId8"/>
    <sheet name="2022" sheetId="32" r:id="rId9"/>
    <sheet name="2023" sheetId="34" r:id="rId10"/>
    <sheet name="2024" sheetId="33" r:id="rId11"/>
    <sheet name="2025" sheetId="35" r:id="rId12"/>
    <sheet name="2026" sheetId="36" r:id="rId13"/>
  </sheets>
  <definedNames>
    <definedName name="_xlnm.Print_Area" localSheetId="0">'2014'!$A$1:$Q$90</definedName>
    <definedName name="_xlnm.Print_Area" localSheetId="1">'2015'!$A$1:$Q$68</definedName>
    <definedName name="_xlnm.Print_Area" localSheetId="2">'2016'!$A$1:$Q$75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3" i="36" l="1"/>
  <c r="Q82" i="36"/>
  <c r="Q81" i="36"/>
  <c r="Q80" i="36"/>
  <c r="Q79" i="36"/>
  <c r="Q78" i="36"/>
  <c r="Q77" i="36"/>
  <c r="Q76" i="36"/>
  <c r="Q75" i="36"/>
  <c r="Q74" i="36"/>
  <c r="Q73" i="36"/>
  <c r="Q72" i="36"/>
  <c r="Q71" i="36"/>
  <c r="Q70" i="36"/>
  <c r="Q69" i="36"/>
  <c r="Q68" i="36"/>
  <c r="Q67" i="36"/>
  <c r="Q66" i="36"/>
  <c r="Q65" i="36"/>
  <c r="Q64" i="36"/>
  <c r="Q63" i="36"/>
  <c r="Q62" i="36"/>
  <c r="Q61" i="36"/>
  <c r="Q60" i="36"/>
  <c r="Q59" i="36"/>
  <c r="Q58" i="36"/>
  <c r="Q57" i="36"/>
  <c r="Q56" i="36"/>
  <c r="Q55" i="36"/>
  <c r="Q54" i="36"/>
  <c r="Q53" i="36"/>
  <c r="Q52" i="36"/>
  <c r="Q51" i="36"/>
  <c r="Q50" i="36"/>
  <c r="Q49" i="36"/>
  <c r="Q48" i="36"/>
  <c r="Q47" i="36"/>
  <c r="Q46" i="36"/>
  <c r="Q45" i="36"/>
  <c r="Q44" i="36"/>
  <c r="Q43" i="36"/>
  <c r="Q42" i="36"/>
  <c r="Q41" i="36"/>
  <c r="Q40" i="36"/>
  <c r="Q39" i="36"/>
  <c r="Q38" i="36"/>
  <c r="Q37" i="36"/>
  <c r="Q36" i="36"/>
  <c r="Q35" i="36"/>
  <c r="Q34" i="36"/>
  <c r="Q33" i="36"/>
  <c r="Q32" i="36"/>
  <c r="Q31" i="36"/>
  <c r="Q30" i="36"/>
  <c r="Q29" i="36"/>
  <c r="Q28" i="36"/>
  <c r="Q27" i="36"/>
  <c r="Q26" i="36"/>
  <c r="Q25" i="36"/>
  <c r="Q24" i="36"/>
  <c r="Q23" i="36"/>
  <c r="Q22" i="36"/>
  <c r="Q21" i="36"/>
  <c r="Q20" i="36"/>
  <c r="Q19" i="36"/>
  <c r="Q18" i="36"/>
  <c r="Q17" i="36"/>
  <c r="Q16" i="36"/>
  <c r="Q15" i="36"/>
  <c r="Q14" i="36"/>
  <c r="Q13" i="36"/>
  <c r="Q12" i="36"/>
  <c r="Q11" i="36"/>
  <c r="P90" i="36"/>
  <c r="O90" i="36"/>
  <c r="N90" i="36"/>
  <c r="M90" i="36"/>
  <c r="L90" i="36"/>
  <c r="K90" i="36"/>
  <c r="J90" i="36"/>
  <c r="I90" i="36"/>
  <c r="H90" i="36"/>
  <c r="G90" i="36"/>
  <c r="F90" i="36"/>
  <c r="E90" i="36"/>
  <c r="D90" i="36"/>
  <c r="C90" i="36"/>
  <c r="Q89" i="36"/>
  <c r="Q88" i="36"/>
  <c r="Q87" i="36"/>
  <c r="Q90" i="36" s="1"/>
  <c r="Q86" i="36"/>
  <c r="P86" i="36"/>
  <c r="O86" i="36"/>
  <c r="N86" i="36"/>
  <c r="M86" i="36"/>
  <c r="L86" i="36"/>
  <c r="K86" i="36"/>
  <c r="J86" i="36"/>
  <c r="I86" i="36"/>
  <c r="H86" i="36"/>
  <c r="G86" i="36"/>
  <c r="F86" i="36"/>
  <c r="E86" i="36"/>
  <c r="P84" i="36"/>
  <c r="O84" i="36"/>
  <c r="N84" i="36"/>
  <c r="M84" i="36"/>
  <c r="L84" i="36"/>
  <c r="K84" i="36"/>
  <c r="J84" i="36"/>
  <c r="I84" i="36"/>
  <c r="H84" i="36"/>
  <c r="G84" i="36"/>
  <c r="F84" i="36"/>
  <c r="E84" i="36"/>
  <c r="D84" i="36"/>
  <c r="C84" i="36"/>
  <c r="Q10" i="36"/>
  <c r="O86" i="35"/>
  <c r="N86" i="35"/>
  <c r="M86" i="35"/>
  <c r="L86" i="35"/>
  <c r="K86" i="35"/>
  <c r="J86" i="35"/>
  <c r="I86" i="35"/>
  <c r="H86" i="35"/>
  <c r="G86" i="35"/>
  <c r="F86" i="35"/>
  <c r="K80" i="30"/>
  <c r="L80" i="30"/>
  <c r="M80" i="30"/>
  <c r="N80" i="30"/>
  <c r="O80" i="30"/>
  <c r="J80" i="30"/>
  <c r="Q10" i="30"/>
  <c r="Q11" i="30"/>
  <c r="Q12" i="30"/>
  <c r="C86" i="35"/>
  <c r="D86" i="35"/>
  <c r="P86" i="35"/>
  <c r="E88" i="35"/>
  <c r="F88" i="35"/>
  <c r="G88" i="35"/>
  <c r="H88" i="35"/>
  <c r="I88" i="35"/>
  <c r="J88" i="35"/>
  <c r="K88" i="35"/>
  <c r="L88" i="35"/>
  <c r="M88" i="35"/>
  <c r="N88" i="35"/>
  <c r="O88" i="35"/>
  <c r="P88" i="35"/>
  <c r="Q88" i="35"/>
  <c r="Q89" i="35"/>
  <c r="Q92" i="35" s="1"/>
  <c r="Q90" i="35"/>
  <c r="Q91" i="35"/>
  <c r="C92" i="35"/>
  <c r="D92" i="35"/>
  <c r="E92" i="35"/>
  <c r="F92" i="35"/>
  <c r="G92" i="35"/>
  <c r="H92" i="35"/>
  <c r="I92" i="35"/>
  <c r="J92" i="35"/>
  <c r="K92" i="35"/>
  <c r="L92" i="35"/>
  <c r="M92" i="35"/>
  <c r="N92" i="35"/>
  <c r="O92" i="35"/>
  <c r="P92" i="35"/>
  <c r="P98" i="33"/>
  <c r="O98" i="33"/>
  <c r="N98" i="33"/>
  <c r="Q88" i="33"/>
  <c r="Q87" i="33"/>
  <c r="Q86" i="33"/>
  <c r="Q85" i="33"/>
  <c r="Q84" i="33"/>
  <c r="Q83" i="33"/>
  <c r="Q82" i="33"/>
  <c r="Q81" i="33"/>
  <c r="Q80" i="33"/>
  <c r="Q79" i="33"/>
  <c r="Q78" i="33"/>
  <c r="Q77" i="33"/>
  <c r="Q76" i="33"/>
  <c r="Q75" i="33"/>
  <c r="Q74" i="33"/>
  <c r="Q73" i="33"/>
  <c r="Q72" i="33"/>
  <c r="Q71" i="33"/>
  <c r="Q70" i="33"/>
  <c r="Q69" i="33"/>
  <c r="Q68" i="33"/>
  <c r="Q67" i="33"/>
  <c r="Q66" i="33"/>
  <c r="Q65" i="33"/>
  <c r="Q64" i="33"/>
  <c r="Q63" i="33"/>
  <c r="Q62" i="33"/>
  <c r="Q61" i="33"/>
  <c r="Q60" i="33"/>
  <c r="Q59" i="33"/>
  <c r="Q58" i="33"/>
  <c r="Q57" i="33"/>
  <c r="Q56" i="33"/>
  <c r="Q55" i="33"/>
  <c r="Q54" i="33"/>
  <c r="Q53" i="33"/>
  <c r="Q52" i="33"/>
  <c r="Q51" i="33"/>
  <c r="Q50" i="33"/>
  <c r="Q49" i="33"/>
  <c r="Q48" i="33"/>
  <c r="Q47" i="33"/>
  <c r="Q46" i="33"/>
  <c r="Q45" i="33"/>
  <c r="Q44" i="33"/>
  <c r="Q43" i="33"/>
  <c r="Q42" i="33"/>
  <c r="Q41" i="33"/>
  <c r="Q40" i="33"/>
  <c r="Q39" i="33"/>
  <c r="Q38" i="33"/>
  <c r="Q37" i="33"/>
  <c r="Q36" i="33"/>
  <c r="Q35" i="33"/>
  <c r="Q34" i="33"/>
  <c r="Q33" i="33"/>
  <c r="Q32" i="33"/>
  <c r="Q31" i="33"/>
  <c r="Q30" i="33"/>
  <c r="Q29" i="33"/>
  <c r="Q28" i="33"/>
  <c r="Q27" i="33"/>
  <c r="Q26" i="33"/>
  <c r="Q25" i="33"/>
  <c r="Q24" i="33"/>
  <c r="Q23" i="33"/>
  <c r="Q22" i="33"/>
  <c r="Q21" i="33"/>
  <c r="Q20" i="33"/>
  <c r="Q19" i="33"/>
  <c r="Q18" i="33"/>
  <c r="Q17" i="33"/>
  <c r="Q16" i="33"/>
  <c r="Q15" i="33"/>
  <c r="Q14" i="33"/>
  <c r="Q13" i="33"/>
  <c r="Q12" i="33"/>
  <c r="Q11" i="33"/>
  <c r="H98" i="33"/>
  <c r="I98" i="33"/>
  <c r="J98" i="33"/>
  <c r="K98" i="33"/>
  <c r="L98" i="33"/>
  <c r="M98" i="33"/>
  <c r="D98" i="33"/>
  <c r="G94" i="35" l="1"/>
  <c r="M94" i="35"/>
  <c r="H92" i="36"/>
  <c r="P92" i="36"/>
  <c r="C92" i="36"/>
  <c r="K92" i="36"/>
  <c r="I92" i="36"/>
  <c r="J92" i="36"/>
  <c r="D92" i="36"/>
  <c r="E92" i="36"/>
  <c r="M92" i="36"/>
  <c r="F92" i="36"/>
  <c r="N92" i="36"/>
  <c r="G92" i="36"/>
  <c r="O92" i="36"/>
  <c r="Q84" i="36"/>
  <c r="Q92" i="36" s="1"/>
  <c r="L92" i="36"/>
  <c r="I94" i="35"/>
  <c r="Q15" i="35"/>
  <c r="Q27" i="35"/>
  <c r="Q39" i="35"/>
  <c r="Q51" i="35"/>
  <c r="Q63" i="35"/>
  <c r="Q75" i="35"/>
  <c r="Q20" i="35"/>
  <c r="Q32" i="35"/>
  <c r="Q44" i="35"/>
  <c r="Q56" i="35"/>
  <c r="Q68" i="35"/>
  <c r="Q80" i="35"/>
  <c r="Q21" i="35"/>
  <c r="Q33" i="35"/>
  <c r="Q45" i="35"/>
  <c r="Q57" i="35"/>
  <c r="Q69" i="35"/>
  <c r="Q81" i="35"/>
  <c r="Q17" i="35"/>
  <c r="Q29" i="35"/>
  <c r="Q41" i="35"/>
  <c r="Q53" i="35"/>
  <c r="Q65" i="35"/>
  <c r="Q77" i="35"/>
  <c r="Q18" i="35"/>
  <c r="Q42" i="35"/>
  <c r="Q66" i="35"/>
  <c r="Q31" i="35"/>
  <c r="Q79" i="35"/>
  <c r="Q22" i="35"/>
  <c r="Q34" i="35"/>
  <c r="Q46" i="35"/>
  <c r="Q58" i="35"/>
  <c r="Q70" i="35"/>
  <c r="Q82" i="35"/>
  <c r="Q14" i="35"/>
  <c r="Q26" i="35"/>
  <c r="Q38" i="35"/>
  <c r="Q50" i="35"/>
  <c r="Q62" i="35"/>
  <c r="Q74" i="35"/>
  <c r="Q19" i="35"/>
  <c r="Q67" i="35"/>
  <c r="Q11" i="35"/>
  <c r="Q23" i="35"/>
  <c r="Q35" i="35"/>
  <c r="Q47" i="35"/>
  <c r="Q59" i="35"/>
  <c r="Q71" i="35"/>
  <c r="Q83" i="35"/>
  <c r="Q30" i="35"/>
  <c r="Q54" i="35"/>
  <c r="Q78" i="35"/>
  <c r="Q43" i="35"/>
  <c r="Q55" i="35"/>
  <c r="Q12" i="35"/>
  <c r="Q24" i="35"/>
  <c r="Q36" i="35"/>
  <c r="Q48" i="35"/>
  <c r="Q60" i="35"/>
  <c r="Q72" i="35"/>
  <c r="Q84" i="35"/>
  <c r="O94" i="35"/>
  <c r="Q16" i="35"/>
  <c r="Q28" i="35"/>
  <c r="Q40" i="35"/>
  <c r="Q52" i="35"/>
  <c r="Q64" i="35"/>
  <c r="Q76" i="35"/>
  <c r="Q13" i="35"/>
  <c r="Q25" i="35"/>
  <c r="Q37" i="35"/>
  <c r="Q49" i="35"/>
  <c r="Q61" i="35"/>
  <c r="Q73" i="35"/>
  <c r="Q85" i="35"/>
  <c r="N94" i="35"/>
  <c r="Q10" i="35"/>
  <c r="E86" i="35"/>
  <c r="E94" i="35" s="1"/>
  <c r="D94" i="35"/>
  <c r="L94" i="35"/>
  <c r="K94" i="35"/>
  <c r="P94" i="35"/>
  <c r="J94" i="35"/>
  <c r="H94" i="35"/>
  <c r="F94" i="35"/>
  <c r="C94" i="35"/>
  <c r="D89" i="33"/>
  <c r="D100" i="33" s="1"/>
  <c r="E89" i="33"/>
  <c r="F89" i="33"/>
  <c r="G89" i="33"/>
  <c r="H89" i="33"/>
  <c r="H100" i="33" s="1"/>
  <c r="I89" i="33"/>
  <c r="I100" i="33" s="1"/>
  <c r="J89" i="33"/>
  <c r="J100" i="33" s="1"/>
  <c r="E91" i="33"/>
  <c r="F91" i="33"/>
  <c r="G91" i="33"/>
  <c r="H91" i="33"/>
  <c r="I91" i="33"/>
  <c r="J91" i="33"/>
  <c r="E98" i="33"/>
  <c r="E100" i="33" s="1"/>
  <c r="F98" i="33"/>
  <c r="F100" i="33" s="1"/>
  <c r="G98" i="33"/>
  <c r="G100" i="33" s="1"/>
  <c r="C60" i="33"/>
  <c r="C63" i="33"/>
  <c r="C69" i="33"/>
  <c r="C73" i="33"/>
  <c r="C79" i="33"/>
  <c r="C83" i="33"/>
  <c r="C46" i="33"/>
  <c r="C49" i="33"/>
  <c r="C55" i="33"/>
  <c r="C24" i="33"/>
  <c r="C27" i="33"/>
  <c r="C31" i="33"/>
  <c r="C33" i="33"/>
  <c r="C36" i="33"/>
  <c r="C39" i="33"/>
  <c r="C41" i="33"/>
  <c r="C43" i="33"/>
  <c r="C19" i="33"/>
  <c r="C16" i="33"/>
  <c r="C11" i="33"/>
  <c r="G99" i="34"/>
  <c r="F99" i="34"/>
  <c r="E99" i="34"/>
  <c r="C99" i="34"/>
  <c r="Q98" i="34"/>
  <c r="Q97" i="34"/>
  <c r="Q96" i="34"/>
  <c r="Q95" i="34"/>
  <c r="Q94" i="34"/>
  <c r="D94" i="34"/>
  <c r="D93" i="34" s="1"/>
  <c r="D99" i="34" s="1"/>
  <c r="Q93" i="34"/>
  <c r="Q92" i="34"/>
  <c r="P92" i="34"/>
  <c r="O92" i="34"/>
  <c r="N92" i="34"/>
  <c r="M92" i="34"/>
  <c r="L92" i="34"/>
  <c r="K92" i="34"/>
  <c r="J92" i="34"/>
  <c r="I92" i="34"/>
  <c r="H92" i="34"/>
  <c r="G92" i="34"/>
  <c r="F92" i="34"/>
  <c r="E92" i="34"/>
  <c r="Q89" i="34"/>
  <c r="P88" i="34"/>
  <c r="O88" i="34"/>
  <c r="N88" i="34"/>
  <c r="N87" i="34" s="1"/>
  <c r="M88" i="34"/>
  <c r="L88" i="34"/>
  <c r="L87" i="34" s="1"/>
  <c r="K88" i="34"/>
  <c r="J88" i="34"/>
  <c r="I88" i="34"/>
  <c r="H88" i="34"/>
  <c r="G88" i="34"/>
  <c r="F88" i="34"/>
  <c r="F87" i="34" s="1"/>
  <c r="E88" i="34"/>
  <c r="Q88" i="34" s="1"/>
  <c r="P87" i="34"/>
  <c r="O87" i="34"/>
  <c r="M87" i="34"/>
  <c r="K87" i="34"/>
  <c r="J87" i="34"/>
  <c r="I87" i="34"/>
  <c r="H87" i="34"/>
  <c r="G87" i="34"/>
  <c r="E87" i="34"/>
  <c r="D87" i="34"/>
  <c r="C87" i="34"/>
  <c r="Q86" i="34"/>
  <c r="Q85" i="34"/>
  <c r="P84" i="34"/>
  <c r="O84" i="34"/>
  <c r="N84" i="34"/>
  <c r="M84" i="34"/>
  <c r="L84" i="34"/>
  <c r="K84" i="34"/>
  <c r="J84" i="34"/>
  <c r="I84" i="34"/>
  <c r="H84" i="34"/>
  <c r="G84" i="34"/>
  <c r="F84" i="34"/>
  <c r="E84" i="34"/>
  <c r="Q84" i="34" s="1"/>
  <c r="D84" i="34"/>
  <c r="C84" i="34"/>
  <c r="Q83" i="34"/>
  <c r="Q82" i="34"/>
  <c r="Q81" i="34"/>
  <c r="Q80" i="34"/>
  <c r="P79" i="34"/>
  <c r="O79" i="34"/>
  <c r="N79" i="34"/>
  <c r="M79" i="34"/>
  <c r="L79" i="34"/>
  <c r="K79" i="34"/>
  <c r="J79" i="34"/>
  <c r="I79" i="34"/>
  <c r="H79" i="34"/>
  <c r="G79" i="34"/>
  <c r="F79" i="34"/>
  <c r="E79" i="34"/>
  <c r="Q79" i="34" s="1"/>
  <c r="D79" i="34"/>
  <c r="C79" i="34"/>
  <c r="Q78" i="34"/>
  <c r="Q77" i="34"/>
  <c r="Q76" i="34"/>
  <c r="Q75" i="34"/>
  <c r="Q74" i="34"/>
  <c r="Q73" i="34"/>
  <c r="P72" i="34"/>
  <c r="O72" i="34"/>
  <c r="N72" i="34"/>
  <c r="M72" i="34"/>
  <c r="L72" i="34"/>
  <c r="K72" i="34"/>
  <c r="J72" i="34"/>
  <c r="I72" i="34"/>
  <c r="H72" i="34"/>
  <c r="G72" i="34"/>
  <c r="F72" i="34"/>
  <c r="E72" i="34"/>
  <c r="D72" i="34"/>
  <c r="C72" i="34"/>
  <c r="Q71" i="34"/>
  <c r="Q70" i="34"/>
  <c r="Q69" i="34"/>
  <c r="P68" i="34"/>
  <c r="O68" i="34"/>
  <c r="N68" i="34"/>
  <c r="M68" i="34"/>
  <c r="L68" i="34"/>
  <c r="K68" i="34"/>
  <c r="J68" i="34"/>
  <c r="I68" i="34"/>
  <c r="H68" i="34"/>
  <c r="G68" i="34"/>
  <c r="F68" i="34"/>
  <c r="E68" i="34"/>
  <c r="D68" i="34"/>
  <c r="C68" i="34"/>
  <c r="Q67" i="34"/>
  <c r="Q66" i="34"/>
  <c r="Q65" i="34"/>
  <c r="Q64" i="34"/>
  <c r="Q63" i="34"/>
  <c r="P62" i="34"/>
  <c r="O62" i="34"/>
  <c r="N62" i="34"/>
  <c r="M62" i="34"/>
  <c r="L62" i="34"/>
  <c r="K62" i="34"/>
  <c r="J62" i="34"/>
  <c r="I62" i="34"/>
  <c r="H62" i="34"/>
  <c r="G62" i="34"/>
  <c r="F62" i="34"/>
  <c r="E62" i="34"/>
  <c r="Q62" i="34" s="1"/>
  <c r="D62" i="34"/>
  <c r="C62" i="34"/>
  <c r="Q61" i="34"/>
  <c r="Q60" i="34"/>
  <c r="P59" i="34"/>
  <c r="O59" i="34"/>
  <c r="N59" i="34"/>
  <c r="N58" i="34" s="1"/>
  <c r="M59" i="34"/>
  <c r="M58" i="34" s="1"/>
  <c r="L59" i="34"/>
  <c r="K59" i="34"/>
  <c r="K58" i="34" s="1"/>
  <c r="J59" i="34"/>
  <c r="I59" i="34"/>
  <c r="I58" i="34" s="1"/>
  <c r="H59" i="34"/>
  <c r="G59" i="34"/>
  <c r="F59" i="34"/>
  <c r="F58" i="34" s="1"/>
  <c r="E59" i="34"/>
  <c r="E58" i="34" s="1"/>
  <c r="D59" i="34"/>
  <c r="C59" i="34"/>
  <c r="C58" i="34" s="1"/>
  <c r="P58" i="34"/>
  <c r="H58" i="34"/>
  <c r="Q57" i="34"/>
  <c r="Q56" i="34"/>
  <c r="P55" i="34"/>
  <c r="O55" i="34"/>
  <c r="N55" i="34"/>
  <c r="M55" i="34"/>
  <c r="L55" i="34"/>
  <c r="K55" i="34"/>
  <c r="J55" i="34"/>
  <c r="I55" i="34"/>
  <c r="H55" i="34"/>
  <c r="G55" i="34"/>
  <c r="F55" i="34"/>
  <c r="E55" i="34"/>
  <c r="Q55" i="34" s="1"/>
  <c r="D55" i="34"/>
  <c r="C55" i="34"/>
  <c r="Q54" i="34"/>
  <c r="Q53" i="34"/>
  <c r="Q52" i="34"/>
  <c r="Q51" i="34"/>
  <c r="Q50" i="34"/>
  <c r="Q49" i="34"/>
  <c r="P48" i="34"/>
  <c r="O48" i="34"/>
  <c r="N48" i="34"/>
  <c r="M48" i="34"/>
  <c r="L48" i="34"/>
  <c r="K48" i="34"/>
  <c r="J48" i="34"/>
  <c r="I48" i="34"/>
  <c r="H48" i="34"/>
  <c r="G48" i="34"/>
  <c r="F48" i="34"/>
  <c r="E48" i="34"/>
  <c r="Q48" i="34" s="1"/>
  <c r="D48" i="34"/>
  <c r="C48" i="34"/>
  <c r="Q47" i="34"/>
  <c r="Q46" i="34"/>
  <c r="P45" i="34"/>
  <c r="O45" i="34"/>
  <c r="O44" i="34" s="1"/>
  <c r="N45" i="34"/>
  <c r="M45" i="34"/>
  <c r="L45" i="34"/>
  <c r="L44" i="34" s="1"/>
  <c r="K45" i="34"/>
  <c r="K44" i="34" s="1"/>
  <c r="J45" i="34"/>
  <c r="I45" i="34"/>
  <c r="I44" i="34" s="1"/>
  <c r="H45" i="34"/>
  <c r="G45" i="34"/>
  <c r="F45" i="34"/>
  <c r="E45" i="34"/>
  <c r="D45" i="34"/>
  <c r="D44" i="34" s="1"/>
  <c r="C45" i="34"/>
  <c r="C44" i="34" s="1"/>
  <c r="P44" i="34"/>
  <c r="M44" i="34"/>
  <c r="J44" i="34"/>
  <c r="H44" i="34"/>
  <c r="E44" i="34"/>
  <c r="Q43" i="34"/>
  <c r="P42" i="34"/>
  <c r="O42" i="34"/>
  <c r="N42" i="34"/>
  <c r="M42" i="34"/>
  <c r="L42" i="34"/>
  <c r="K42" i="34"/>
  <c r="J42" i="34"/>
  <c r="I42" i="34"/>
  <c r="H42" i="34"/>
  <c r="G42" i="34"/>
  <c r="F42" i="34"/>
  <c r="E42" i="34"/>
  <c r="Q42" i="34" s="1"/>
  <c r="D42" i="34"/>
  <c r="C42" i="34"/>
  <c r="Q41" i="34"/>
  <c r="P40" i="34"/>
  <c r="O40" i="34"/>
  <c r="N40" i="34"/>
  <c r="M40" i="34"/>
  <c r="L40" i="34"/>
  <c r="K40" i="34"/>
  <c r="J40" i="34"/>
  <c r="I40" i="34"/>
  <c r="H40" i="34"/>
  <c r="G40" i="34"/>
  <c r="F40" i="34"/>
  <c r="E40" i="34"/>
  <c r="Q40" i="34" s="1"/>
  <c r="D40" i="34"/>
  <c r="C40" i="34"/>
  <c r="Q39" i="34"/>
  <c r="P38" i="34"/>
  <c r="O38" i="34"/>
  <c r="N38" i="34"/>
  <c r="M38" i="34"/>
  <c r="L38" i="34"/>
  <c r="K38" i="34"/>
  <c r="J38" i="34"/>
  <c r="I38" i="34"/>
  <c r="H38" i="34"/>
  <c r="G38" i="34"/>
  <c r="F38" i="34"/>
  <c r="E38" i="34"/>
  <c r="Q38" i="34" s="1"/>
  <c r="D38" i="34"/>
  <c r="C38" i="34"/>
  <c r="Q37" i="34"/>
  <c r="Q36" i="34"/>
  <c r="P35" i="34"/>
  <c r="O35" i="34"/>
  <c r="N35" i="34"/>
  <c r="M35" i="34"/>
  <c r="L35" i="34"/>
  <c r="K35" i="34"/>
  <c r="J35" i="34"/>
  <c r="I35" i="34"/>
  <c r="H35" i="34"/>
  <c r="G35" i="34"/>
  <c r="F35" i="34"/>
  <c r="E35" i="34"/>
  <c r="D35" i="34"/>
  <c r="C35" i="34"/>
  <c r="Q34" i="34"/>
  <c r="Q33" i="34"/>
  <c r="P32" i="34"/>
  <c r="O32" i="34"/>
  <c r="N32" i="34"/>
  <c r="M32" i="34"/>
  <c r="L32" i="34"/>
  <c r="K32" i="34"/>
  <c r="J32" i="34"/>
  <c r="I32" i="34"/>
  <c r="H32" i="34"/>
  <c r="G32" i="34"/>
  <c r="F32" i="34"/>
  <c r="E32" i="34"/>
  <c r="Q32" i="34" s="1"/>
  <c r="D32" i="34"/>
  <c r="C32" i="34"/>
  <c r="Q31" i="34"/>
  <c r="P30" i="34"/>
  <c r="O30" i="34"/>
  <c r="N30" i="34"/>
  <c r="M30" i="34"/>
  <c r="L30" i="34"/>
  <c r="K30" i="34"/>
  <c r="J30" i="34"/>
  <c r="I30" i="34"/>
  <c r="H30" i="34"/>
  <c r="G30" i="34"/>
  <c r="F30" i="34"/>
  <c r="E30" i="34"/>
  <c r="Q30" i="34" s="1"/>
  <c r="D30" i="34"/>
  <c r="C30" i="34"/>
  <c r="Q29" i="34"/>
  <c r="Q28" i="34"/>
  <c r="Q27" i="34"/>
  <c r="P26" i="34"/>
  <c r="O26" i="34"/>
  <c r="N26" i="34"/>
  <c r="M26" i="34"/>
  <c r="L26" i="34"/>
  <c r="K26" i="34"/>
  <c r="J26" i="34"/>
  <c r="I26" i="34"/>
  <c r="H26" i="34"/>
  <c r="G26" i="34"/>
  <c r="F26" i="34"/>
  <c r="E26" i="34"/>
  <c r="Q26" i="34" s="1"/>
  <c r="D26" i="34"/>
  <c r="C26" i="34"/>
  <c r="Q25" i="34"/>
  <c r="Q24" i="34"/>
  <c r="P23" i="34"/>
  <c r="O23" i="34"/>
  <c r="O22" i="34" s="1"/>
  <c r="N23" i="34"/>
  <c r="M23" i="34"/>
  <c r="M22" i="34" s="1"/>
  <c r="L23" i="34"/>
  <c r="K23" i="34"/>
  <c r="K22" i="34" s="1"/>
  <c r="J23" i="34"/>
  <c r="I23" i="34"/>
  <c r="H23" i="34"/>
  <c r="G23" i="34"/>
  <c r="G22" i="34" s="1"/>
  <c r="F23" i="34"/>
  <c r="E23" i="34"/>
  <c r="Q23" i="34" s="1"/>
  <c r="D23" i="34"/>
  <c r="C23" i="34"/>
  <c r="C22" i="34" s="1"/>
  <c r="L22" i="34"/>
  <c r="J22" i="34"/>
  <c r="D22" i="34"/>
  <c r="Q21" i="34"/>
  <c r="P20" i="34"/>
  <c r="O20" i="34"/>
  <c r="N20" i="34"/>
  <c r="M20" i="34"/>
  <c r="L20" i="34"/>
  <c r="K20" i="34"/>
  <c r="J20" i="34"/>
  <c r="I20" i="34"/>
  <c r="H20" i="34"/>
  <c r="G20" i="34"/>
  <c r="F20" i="34"/>
  <c r="E20" i="34"/>
  <c r="Q20" i="34" s="1"/>
  <c r="D20" i="34"/>
  <c r="C20" i="34"/>
  <c r="Q19" i="34"/>
  <c r="P18" i="34"/>
  <c r="O18" i="34"/>
  <c r="N18" i="34"/>
  <c r="M18" i="34"/>
  <c r="L18" i="34"/>
  <c r="K18" i="34"/>
  <c r="J18" i="34"/>
  <c r="I18" i="34"/>
  <c r="H18" i="34"/>
  <c r="G18" i="34"/>
  <c r="F18" i="34"/>
  <c r="E18" i="34"/>
  <c r="D18" i="34"/>
  <c r="C18" i="34"/>
  <c r="Q17" i="34"/>
  <c r="Q16" i="34"/>
  <c r="P15" i="34"/>
  <c r="O15" i="34"/>
  <c r="N15" i="34"/>
  <c r="M15" i="34"/>
  <c r="L15" i="34"/>
  <c r="K15" i="34"/>
  <c r="J15" i="34"/>
  <c r="I15" i="34"/>
  <c r="H15" i="34"/>
  <c r="G15" i="34"/>
  <c r="F15" i="34"/>
  <c r="E15" i="34"/>
  <c r="Q15" i="34" s="1"/>
  <c r="D15" i="34"/>
  <c r="C15" i="34"/>
  <c r="Q14" i="34"/>
  <c r="Q13" i="34"/>
  <c r="Q12" i="34"/>
  <c r="P11" i="34"/>
  <c r="O11" i="34"/>
  <c r="O10" i="34" s="1"/>
  <c r="N11" i="34"/>
  <c r="M11" i="34"/>
  <c r="M10" i="34" s="1"/>
  <c r="L11" i="34"/>
  <c r="K11" i="34"/>
  <c r="J11" i="34"/>
  <c r="I11" i="34"/>
  <c r="I10" i="34" s="1"/>
  <c r="H11" i="34"/>
  <c r="G11" i="34"/>
  <c r="G10" i="34" s="1"/>
  <c r="F11" i="34"/>
  <c r="E11" i="34"/>
  <c r="Q11" i="34" s="1"/>
  <c r="D11" i="34"/>
  <c r="C11" i="34"/>
  <c r="P10" i="34"/>
  <c r="N10" i="34"/>
  <c r="L10" i="34"/>
  <c r="H10" i="34"/>
  <c r="F10" i="34"/>
  <c r="D10" i="34"/>
  <c r="Q86" i="35" l="1"/>
  <c r="Q94" i="35" s="1"/>
  <c r="C45" i="33"/>
  <c r="C10" i="34"/>
  <c r="C90" i="34" s="1"/>
  <c r="C101" i="34" s="1"/>
  <c r="K10" i="34"/>
  <c r="Q18" i="34"/>
  <c r="J10" i="34"/>
  <c r="H22" i="34"/>
  <c r="P22" i="34"/>
  <c r="Q35" i="34"/>
  <c r="I22" i="34"/>
  <c r="F22" i="34"/>
  <c r="N22" i="34"/>
  <c r="Q45" i="34"/>
  <c r="F44" i="34"/>
  <c r="N44" i="34"/>
  <c r="H90" i="34"/>
  <c r="H101" i="34" s="1"/>
  <c r="M90" i="34"/>
  <c r="M101" i="34" s="1"/>
  <c r="D58" i="34"/>
  <c r="Q68" i="34"/>
  <c r="L58" i="34"/>
  <c r="Q72" i="34"/>
  <c r="J58" i="34"/>
  <c r="J90" i="34" s="1"/>
  <c r="J101" i="34" s="1"/>
  <c r="G58" i="34"/>
  <c r="O58" i="34"/>
  <c r="Q99" i="34"/>
  <c r="O90" i="34"/>
  <c r="O101" i="34" s="1"/>
  <c r="N90" i="34"/>
  <c r="N101" i="34" s="1"/>
  <c r="I90" i="34"/>
  <c r="I101" i="34" s="1"/>
  <c r="Q87" i="34"/>
  <c r="L90" i="34"/>
  <c r="L101" i="34" s="1"/>
  <c r="D90" i="34"/>
  <c r="D101" i="34" s="1"/>
  <c r="P90" i="34"/>
  <c r="P101" i="34" s="1"/>
  <c r="Q58" i="34"/>
  <c r="K90" i="34"/>
  <c r="K101" i="34" s="1"/>
  <c r="F90" i="34"/>
  <c r="F101" i="34" s="1"/>
  <c r="Q59" i="34"/>
  <c r="E10" i="34"/>
  <c r="G44" i="34"/>
  <c r="E22" i="34"/>
  <c r="Q22" i="34" s="1"/>
  <c r="G90" i="34" l="1"/>
  <c r="G101" i="34" s="1"/>
  <c r="Q44" i="34"/>
  <c r="Q10" i="34"/>
  <c r="E90" i="34"/>
  <c r="E101" i="34" s="1"/>
  <c r="Q90" i="34"/>
  <c r="Q101" i="34" s="1"/>
  <c r="C96" i="33" l="1"/>
  <c r="C95" i="33" s="1"/>
  <c r="C93" i="33"/>
  <c r="C92" i="33" s="1"/>
  <c r="C87" i="33"/>
  <c r="C86" i="33" s="1"/>
  <c r="Q97" i="33"/>
  <c r="Q96" i="33"/>
  <c r="Q95" i="33"/>
  <c r="Q94" i="33"/>
  <c r="Q93" i="33"/>
  <c r="Q92" i="33"/>
  <c r="Q91" i="33"/>
  <c r="P91" i="33"/>
  <c r="O91" i="33"/>
  <c r="N91" i="33"/>
  <c r="M91" i="33"/>
  <c r="L91" i="33"/>
  <c r="K91" i="33"/>
  <c r="K89" i="33"/>
  <c r="K100" i="33" s="1"/>
  <c r="N89" i="33"/>
  <c r="N100" i="33" s="1"/>
  <c r="M89" i="33"/>
  <c r="M100" i="33" s="1"/>
  <c r="C21" i="33"/>
  <c r="C98" i="33" l="1"/>
  <c r="Q98" i="33"/>
  <c r="C59" i="33"/>
  <c r="C23" i="33"/>
  <c r="C10" i="33"/>
  <c r="L89" i="33"/>
  <c r="L100" i="33" s="1"/>
  <c r="O89" i="33"/>
  <c r="O100" i="33" s="1"/>
  <c r="Q81" i="32"/>
  <c r="P80" i="32"/>
  <c r="O80" i="32"/>
  <c r="N80" i="32"/>
  <c r="N79" i="32" s="1"/>
  <c r="M80" i="32"/>
  <c r="M79" i="32" s="1"/>
  <c r="L80" i="32"/>
  <c r="L79" i="32" s="1"/>
  <c r="K80" i="32"/>
  <c r="J80" i="32"/>
  <c r="I80" i="32"/>
  <c r="H80" i="32"/>
  <c r="G80" i="32"/>
  <c r="F80" i="32"/>
  <c r="F79" i="32" s="1"/>
  <c r="E80" i="32"/>
  <c r="Q80" i="32" s="1"/>
  <c r="P79" i="32"/>
  <c r="O79" i="32"/>
  <c r="K79" i="32"/>
  <c r="J79" i="32"/>
  <c r="I79" i="32"/>
  <c r="H79" i="32"/>
  <c r="G79" i="32"/>
  <c r="C79" i="32"/>
  <c r="Q78" i="32"/>
  <c r="P77" i="32"/>
  <c r="O77" i="32"/>
  <c r="N77" i="32"/>
  <c r="M77" i="32"/>
  <c r="L77" i="32"/>
  <c r="K77" i="32"/>
  <c r="J77" i="32"/>
  <c r="J76" i="32" s="1"/>
  <c r="J82" i="32" s="1"/>
  <c r="I77" i="32"/>
  <c r="I76" i="32" s="1"/>
  <c r="I82" i="32" s="1"/>
  <c r="H77" i="32"/>
  <c r="G77" i="32"/>
  <c r="F77" i="32"/>
  <c r="E77" i="32"/>
  <c r="Q77" i="32" s="1"/>
  <c r="C77" i="32"/>
  <c r="P76" i="32"/>
  <c r="P82" i="32" s="1"/>
  <c r="O76" i="32"/>
  <c r="O82" i="32" s="1"/>
  <c r="N76" i="32"/>
  <c r="M76" i="32"/>
  <c r="L76" i="32"/>
  <c r="K76" i="32"/>
  <c r="K82" i="32" s="1"/>
  <c r="H76" i="32"/>
  <c r="H82" i="32" s="1"/>
  <c r="G76" i="32"/>
  <c r="G82" i="32" s="1"/>
  <c r="F76" i="32"/>
  <c r="E76" i="32"/>
  <c r="Q76" i="32" s="1"/>
  <c r="C76" i="32"/>
  <c r="C82" i="32" s="1"/>
  <c r="Q75" i="32"/>
  <c r="P75" i="32"/>
  <c r="O75" i="32"/>
  <c r="N75" i="32"/>
  <c r="M75" i="32"/>
  <c r="L75" i="32"/>
  <c r="K75" i="32"/>
  <c r="J75" i="32"/>
  <c r="I75" i="32"/>
  <c r="H75" i="32"/>
  <c r="G75" i="32"/>
  <c r="F75" i="32"/>
  <c r="E75" i="32"/>
  <c r="Q72" i="32"/>
  <c r="Q71" i="32"/>
  <c r="Q70" i="32"/>
  <c r="Q69" i="32"/>
  <c r="P68" i="32"/>
  <c r="O68" i="32"/>
  <c r="N68" i="32"/>
  <c r="M68" i="32"/>
  <c r="L68" i="32"/>
  <c r="K68" i="32"/>
  <c r="J68" i="32"/>
  <c r="I68" i="32"/>
  <c r="H68" i="32"/>
  <c r="G68" i="32"/>
  <c r="F68" i="32"/>
  <c r="E68" i="32"/>
  <c r="Q68" i="32" s="1"/>
  <c r="Q67" i="32"/>
  <c r="Q66" i="32"/>
  <c r="Q65" i="32"/>
  <c r="Q64" i="32"/>
  <c r="Q63" i="32"/>
  <c r="P62" i="32"/>
  <c r="O62" i="32"/>
  <c r="N62" i="32"/>
  <c r="M62" i="32"/>
  <c r="L62" i="32"/>
  <c r="K62" i="32"/>
  <c r="J62" i="32"/>
  <c r="I62" i="32"/>
  <c r="H62" i="32"/>
  <c r="G62" i="32"/>
  <c r="F62" i="32"/>
  <c r="E62" i="32"/>
  <c r="Q62" i="32" s="1"/>
  <c r="Q61" i="32"/>
  <c r="Q60" i="32"/>
  <c r="Q59" i="32"/>
  <c r="Q58" i="32"/>
  <c r="P57" i="32"/>
  <c r="O57" i="32"/>
  <c r="N57" i="32"/>
  <c r="M57" i="32"/>
  <c r="L57" i="32"/>
  <c r="K57" i="32"/>
  <c r="J57" i="32"/>
  <c r="I57" i="32"/>
  <c r="H57" i="32"/>
  <c r="G57" i="32"/>
  <c r="F57" i="32"/>
  <c r="E57" i="32"/>
  <c r="Q57" i="32" s="1"/>
  <c r="Q56" i="32"/>
  <c r="Q55" i="32"/>
  <c r="Q54" i="32"/>
  <c r="Q53" i="32"/>
  <c r="P52" i="32"/>
  <c r="O52" i="32"/>
  <c r="N52" i="32"/>
  <c r="M52" i="32"/>
  <c r="L52" i="32"/>
  <c r="K52" i="32"/>
  <c r="J52" i="32"/>
  <c r="I52" i="32"/>
  <c r="H52" i="32"/>
  <c r="G52" i="32"/>
  <c r="F52" i="32"/>
  <c r="E52" i="32"/>
  <c r="Q51" i="32"/>
  <c r="Q50" i="32"/>
  <c r="P49" i="32"/>
  <c r="P48" i="32" s="1"/>
  <c r="O49" i="32"/>
  <c r="O48" i="32" s="1"/>
  <c r="N49" i="32"/>
  <c r="N48" i="32" s="1"/>
  <c r="M49" i="32"/>
  <c r="L49" i="32"/>
  <c r="K49" i="32"/>
  <c r="J49" i="32"/>
  <c r="I49" i="32"/>
  <c r="H49" i="32"/>
  <c r="H48" i="32" s="1"/>
  <c r="G49" i="32"/>
  <c r="G48" i="32" s="1"/>
  <c r="F49" i="32"/>
  <c r="F48" i="32" s="1"/>
  <c r="E49" i="32"/>
  <c r="Q49" i="32" s="1"/>
  <c r="M48" i="32"/>
  <c r="L48" i="32"/>
  <c r="K48" i="32"/>
  <c r="J48" i="32"/>
  <c r="E48" i="32"/>
  <c r="C48" i="32"/>
  <c r="Q47" i="32"/>
  <c r="P46" i="32"/>
  <c r="O46" i="32"/>
  <c r="N46" i="32"/>
  <c r="M46" i="32"/>
  <c r="L46" i="32"/>
  <c r="K46" i="32"/>
  <c r="J46" i="32"/>
  <c r="I46" i="32"/>
  <c r="H46" i="32"/>
  <c r="G46" i="32"/>
  <c r="F46" i="32"/>
  <c r="E46" i="32"/>
  <c r="Q45" i="32"/>
  <c r="Q44" i="32"/>
  <c r="P43" i="32"/>
  <c r="O43" i="32"/>
  <c r="N43" i="32"/>
  <c r="M43" i="32"/>
  <c r="L43" i="32"/>
  <c r="K43" i="32"/>
  <c r="K42" i="32" s="1"/>
  <c r="J43" i="32"/>
  <c r="J42" i="32" s="1"/>
  <c r="I43" i="32"/>
  <c r="H43" i="32"/>
  <c r="G43" i="32"/>
  <c r="F43" i="32"/>
  <c r="E43" i="32"/>
  <c r="P42" i="32"/>
  <c r="O42" i="32"/>
  <c r="N42" i="32"/>
  <c r="M42" i="32"/>
  <c r="H42" i="32"/>
  <c r="G42" i="32"/>
  <c r="F42" i="32"/>
  <c r="E42" i="32"/>
  <c r="C42" i="32"/>
  <c r="Q41" i="32"/>
  <c r="P40" i="32"/>
  <c r="O40" i="32"/>
  <c r="N40" i="32"/>
  <c r="M40" i="32"/>
  <c r="L40" i="32"/>
  <c r="K40" i="32"/>
  <c r="J40" i="32"/>
  <c r="I40" i="32"/>
  <c r="H40" i="32"/>
  <c r="G40" i="32"/>
  <c r="F40" i="32"/>
  <c r="E40" i="32"/>
  <c r="Q40" i="32" s="1"/>
  <c r="Q39" i="32"/>
  <c r="P38" i="32"/>
  <c r="O38" i="32"/>
  <c r="N38" i="32"/>
  <c r="M38" i="32"/>
  <c r="L38" i="32"/>
  <c r="K38" i="32"/>
  <c r="J38" i="32"/>
  <c r="I38" i="32"/>
  <c r="H38" i="32"/>
  <c r="G38" i="32"/>
  <c r="F38" i="32"/>
  <c r="E38" i="32"/>
  <c r="Q38" i="32" s="1"/>
  <c r="Q37" i="32"/>
  <c r="P36" i="32"/>
  <c r="O36" i="32"/>
  <c r="N36" i="32"/>
  <c r="M36" i="32"/>
  <c r="L36" i="32"/>
  <c r="K36" i="32"/>
  <c r="J36" i="32"/>
  <c r="I36" i="32"/>
  <c r="H36" i="32"/>
  <c r="G36" i="32"/>
  <c r="F36" i="32"/>
  <c r="E36" i="32"/>
  <c r="Q35" i="32"/>
  <c r="Q34" i="32"/>
  <c r="P33" i="32"/>
  <c r="O33" i="32"/>
  <c r="N33" i="32"/>
  <c r="M33" i="32"/>
  <c r="L33" i="32"/>
  <c r="K33" i="32"/>
  <c r="J33" i="32"/>
  <c r="I33" i="32"/>
  <c r="H33" i="32"/>
  <c r="G33" i="32"/>
  <c r="F33" i="32"/>
  <c r="E33" i="32"/>
  <c r="Q33" i="32" s="1"/>
  <c r="Q32" i="32"/>
  <c r="P31" i="32"/>
  <c r="O31" i="32"/>
  <c r="N31" i="32"/>
  <c r="M31" i="32"/>
  <c r="L31" i="32"/>
  <c r="K31" i="32"/>
  <c r="J31" i="32"/>
  <c r="I31" i="32"/>
  <c r="H31" i="32"/>
  <c r="G31" i="32"/>
  <c r="F31" i="32"/>
  <c r="E31" i="32"/>
  <c r="Q31" i="32" s="1"/>
  <c r="Q30" i="32"/>
  <c r="P29" i="32"/>
  <c r="O29" i="32"/>
  <c r="N29" i="32"/>
  <c r="M29" i="32"/>
  <c r="L29" i="32"/>
  <c r="K29" i="32"/>
  <c r="J29" i="32"/>
  <c r="I29" i="32"/>
  <c r="H29" i="32"/>
  <c r="G29" i="32"/>
  <c r="F29" i="32"/>
  <c r="E29" i="32"/>
  <c r="Q29" i="32" s="1"/>
  <c r="Q28" i="32"/>
  <c r="Q27" i="32"/>
  <c r="P26" i="32"/>
  <c r="O26" i="32"/>
  <c r="N26" i="32"/>
  <c r="M26" i="32"/>
  <c r="L26" i="32"/>
  <c r="K26" i="32"/>
  <c r="J26" i="32"/>
  <c r="I26" i="32"/>
  <c r="H26" i="32"/>
  <c r="G26" i="32"/>
  <c r="F26" i="32"/>
  <c r="E26" i="32"/>
  <c r="Q25" i="32"/>
  <c r="P24" i="32"/>
  <c r="O24" i="32"/>
  <c r="N24" i="32"/>
  <c r="M24" i="32"/>
  <c r="L24" i="32"/>
  <c r="K24" i="32"/>
  <c r="K23" i="32" s="1"/>
  <c r="J24" i="32"/>
  <c r="J23" i="32" s="1"/>
  <c r="I24" i="32"/>
  <c r="H24" i="32"/>
  <c r="G24" i="32"/>
  <c r="F24" i="32"/>
  <c r="E24" i="32"/>
  <c r="P23" i="32"/>
  <c r="O23" i="32"/>
  <c r="H23" i="32"/>
  <c r="G23" i="32"/>
  <c r="C23" i="32"/>
  <c r="Q22" i="32"/>
  <c r="P21" i="32"/>
  <c r="O21" i="32"/>
  <c r="N21" i="32"/>
  <c r="M21" i="32"/>
  <c r="L21" i="32"/>
  <c r="K21" i="32"/>
  <c r="J21" i="32"/>
  <c r="I21" i="32"/>
  <c r="H21" i="32"/>
  <c r="G21" i="32"/>
  <c r="F21" i="32"/>
  <c r="E21" i="32"/>
  <c r="Q21" i="32" s="1"/>
  <c r="Q20" i="32"/>
  <c r="Q19" i="32"/>
  <c r="P18" i="32"/>
  <c r="O18" i="32"/>
  <c r="N18" i="32"/>
  <c r="M18" i="32"/>
  <c r="L18" i="32"/>
  <c r="K18" i="32"/>
  <c r="J18" i="32"/>
  <c r="I18" i="32"/>
  <c r="H18" i="32"/>
  <c r="G18" i="32"/>
  <c r="F18" i="32"/>
  <c r="E18" i="32"/>
  <c r="Q18" i="32" s="1"/>
  <c r="Q17" i="32"/>
  <c r="Q16" i="32"/>
  <c r="P15" i="32"/>
  <c r="O15" i="32"/>
  <c r="N15" i="32"/>
  <c r="M15" i="32"/>
  <c r="L15" i="32"/>
  <c r="K15" i="32"/>
  <c r="J15" i="32"/>
  <c r="I15" i="32"/>
  <c r="H15" i="32"/>
  <c r="G15" i="32"/>
  <c r="F15" i="32"/>
  <c r="E15" i="32"/>
  <c r="Q15" i="32" s="1"/>
  <c r="Q14" i="32"/>
  <c r="Q13" i="32"/>
  <c r="Q12" i="32"/>
  <c r="P11" i="32"/>
  <c r="O11" i="32"/>
  <c r="N11" i="32"/>
  <c r="M11" i="32"/>
  <c r="M10" i="32" s="1"/>
  <c r="L11" i="32"/>
  <c r="L10" i="32" s="1"/>
  <c r="K11" i="32"/>
  <c r="K10" i="32" s="1"/>
  <c r="K73" i="32" s="1"/>
  <c r="K84" i="32" s="1"/>
  <c r="J11" i="32"/>
  <c r="I11" i="32"/>
  <c r="H11" i="32"/>
  <c r="G11" i="32"/>
  <c r="F11" i="32"/>
  <c r="E11" i="32"/>
  <c r="Q11" i="32" s="1"/>
  <c r="P10" i="32"/>
  <c r="P73" i="32" s="1"/>
  <c r="J10" i="32"/>
  <c r="I10" i="32"/>
  <c r="H10" i="32"/>
  <c r="H73" i="32" s="1"/>
  <c r="H84" i="32" s="1"/>
  <c r="C10" i="32"/>
  <c r="C73" i="32" s="1"/>
  <c r="C84" i="32" s="1"/>
  <c r="F10" i="32" l="1"/>
  <c r="N10" i="32"/>
  <c r="G10" i="32"/>
  <c r="G73" i="32" s="1"/>
  <c r="O10" i="32"/>
  <c r="O73" i="32" s="1"/>
  <c r="Q24" i="32"/>
  <c r="J73" i="32"/>
  <c r="J84" i="32" s="1"/>
  <c r="E23" i="32"/>
  <c r="L23" i="32"/>
  <c r="M23" i="32"/>
  <c r="M73" i="32" s="1"/>
  <c r="F23" i="32"/>
  <c r="N23" i="32"/>
  <c r="Q36" i="32"/>
  <c r="Q43" i="32"/>
  <c r="Q46" i="32"/>
  <c r="L42" i="32"/>
  <c r="Q52" i="32"/>
  <c r="I48" i="32"/>
  <c r="F82" i="32"/>
  <c r="L82" i="32"/>
  <c r="M82" i="32"/>
  <c r="N82" i="32"/>
  <c r="P89" i="33"/>
  <c r="P100" i="33" s="1"/>
  <c r="Q10" i="33"/>
  <c r="C89" i="33"/>
  <c r="C100" i="33" s="1"/>
  <c r="F73" i="32"/>
  <c r="F84" i="32" s="1"/>
  <c r="N73" i="32"/>
  <c r="N84" i="32" s="1"/>
  <c r="P84" i="32"/>
  <c r="L73" i="32"/>
  <c r="L84" i="32" s="1"/>
  <c r="G84" i="32"/>
  <c r="O84" i="32"/>
  <c r="Q48" i="32"/>
  <c r="I23" i="32"/>
  <c r="Q23" i="32" s="1"/>
  <c r="I42" i="32"/>
  <c r="Q42" i="32" s="1"/>
  <c r="E79" i="32"/>
  <c r="E10" i="32"/>
  <c r="Q26" i="32"/>
  <c r="M84" i="32" l="1"/>
  <c r="Q89" i="33"/>
  <c r="Q100" i="33" s="1"/>
  <c r="I73" i="32"/>
  <c r="I84" i="32" s="1"/>
  <c r="Q10" i="32"/>
  <c r="Q73" i="32" s="1"/>
  <c r="E73" i="32"/>
  <c r="E82" i="32"/>
  <c r="Q82" i="32" s="1"/>
  <c r="Q79" i="32"/>
  <c r="E84" i="32" l="1"/>
  <c r="Q84" i="32" s="1"/>
  <c r="D89" i="30"/>
  <c r="C89" i="30"/>
  <c r="Q88" i="30"/>
  <c r="P87" i="30"/>
  <c r="P86" i="30" s="1"/>
  <c r="O87" i="30"/>
  <c r="O86" i="30" s="1"/>
  <c r="N87" i="30"/>
  <c r="N86" i="30" s="1"/>
  <c r="M87" i="30"/>
  <c r="M86" i="30" s="1"/>
  <c r="L87" i="30"/>
  <c r="L86" i="30" s="1"/>
  <c r="K87" i="30"/>
  <c r="K86" i="30" s="1"/>
  <c r="J87" i="30"/>
  <c r="J86" i="30" s="1"/>
  <c r="I87" i="30"/>
  <c r="I86" i="30" s="1"/>
  <c r="H87" i="30"/>
  <c r="G87" i="30"/>
  <c r="G86" i="30" s="1"/>
  <c r="F87" i="30"/>
  <c r="F86" i="30" s="1"/>
  <c r="E87" i="30"/>
  <c r="E86" i="30" s="1"/>
  <c r="H86" i="30"/>
  <c r="Q85" i="30"/>
  <c r="P84" i="30"/>
  <c r="P83" i="30" s="1"/>
  <c r="O84" i="30"/>
  <c r="O83" i="30" s="1"/>
  <c r="N84" i="30"/>
  <c r="N83" i="30" s="1"/>
  <c r="M84" i="30"/>
  <c r="M83" i="30" s="1"/>
  <c r="L84" i="30"/>
  <c r="L83" i="30" s="1"/>
  <c r="K84" i="30"/>
  <c r="J84" i="30"/>
  <c r="I84" i="30"/>
  <c r="I83" i="30" s="1"/>
  <c r="I89" i="30" s="1"/>
  <c r="H84" i="30"/>
  <c r="H83" i="30" s="1"/>
  <c r="H89" i="30" s="1"/>
  <c r="G84" i="30"/>
  <c r="G83" i="30" s="1"/>
  <c r="F84" i="30"/>
  <c r="F83" i="30" s="1"/>
  <c r="E84" i="30"/>
  <c r="E83" i="30" s="1"/>
  <c r="K83" i="30"/>
  <c r="J83" i="30"/>
  <c r="Q82" i="30"/>
  <c r="P82" i="30"/>
  <c r="O82" i="30"/>
  <c r="N82" i="30"/>
  <c r="M82" i="30"/>
  <c r="L82" i="30"/>
  <c r="K82" i="30"/>
  <c r="J82" i="30"/>
  <c r="I82" i="30"/>
  <c r="H82" i="30"/>
  <c r="G82" i="30"/>
  <c r="F82" i="30"/>
  <c r="E82" i="30"/>
  <c r="P80" i="30"/>
  <c r="I80" i="30"/>
  <c r="H80" i="30"/>
  <c r="G80" i="30"/>
  <c r="F80" i="30"/>
  <c r="E80" i="30"/>
  <c r="D80" i="30"/>
  <c r="C80" i="30"/>
  <c r="Q79" i="30"/>
  <c r="Q78" i="30"/>
  <c r="Q77" i="30"/>
  <c r="Q76" i="30"/>
  <c r="Q75" i="30"/>
  <c r="Q74" i="30"/>
  <c r="Q73" i="30"/>
  <c r="Q72" i="30"/>
  <c r="Q71" i="30"/>
  <c r="Q70" i="30"/>
  <c r="Q69" i="30"/>
  <c r="Q68" i="30"/>
  <c r="Q67" i="30"/>
  <c r="Q66" i="30"/>
  <c r="Q65" i="30"/>
  <c r="Q64" i="30"/>
  <c r="Q63" i="30"/>
  <c r="Q62" i="30"/>
  <c r="Q61" i="30"/>
  <c r="Q60" i="30"/>
  <c r="Q59" i="30"/>
  <c r="Q58" i="30"/>
  <c r="Q57" i="30"/>
  <c r="Q56" i="30"/>
  <c r="Q55" i="30"/>
  <c r="Q54" i="30"/>
  <c r="Q53" i="30"/>
  <c r="Q52" i="30"/>
  <c r="Q51" i="30"/>
  <c r="Q50" i="30"/>
  <c r="Q49" i="30"/>
  <c r="Q48" i="30"/>
  <c r="Q47" i="30"/>
  <c r="Q46" i="30"/>
  <c r="Q45" i="30"/>
  <c r="Q44" i="30"/>
  <c r="Q43" i="30"/>
  <c r="Q42" i="30"/>
  <c r="Q41" i="30"/>
  <c r="Q40" i="30"/>
  <c r="Q39" i="30"/>
  <c r="Q38" i="30"/>
  <c r="Q37" i="30"/>
  <c r="Q36" i="30"/>
  <c r="Q35" i="30"/>
  <c r="Q34" i="30"/>
  <c r="Q33" i="30"/>
  <c r="Q32" i="30"/>
  <c r="Q31" i="30"/>
  <c r="Q30" i="30"/>
  <c r="Q29" i="30"/>
  <c r="Q28" i="30"/>
  <c r="Q27" i="30"/>
  <c r="Q26" i="30"/>
  <c r="Q25" i="30"/>
  <c r="Q24" i="30"/>
  <c r="Q23" i="30"/>
  <c r="Q22" i="30"/>
  <c r="Q21" i="30"/>
  <c r="Q20" i="30"/>
  <c r="Q19" i="30"/>
  <c r="Q18" i="30"/>
  <c r="Q17" i="30"/>
  <c r="Q16" i="30"/>
  <c r="Q15" i="30"/>
  <c r="Q14" i="30"/>
  <c r="Q13" i="30"/>
  <c r="N89" i="30" l="1"/>
  <c r="N91" i="30" s="1"/>
  <c r="M89" i="30"/>
  <c r="P89" i="30"/>
  <c r="P91" i="30" s="1"/>
  <c r="K89" i="30"/>
  <c r="K91" i="30" s="1"/>
  <c r="D91" i="30"/>
  <c r="Q86" i="30"/>
  <c r="O89" i="30"/>
  <c r="O91" i="30" s="1"/>
  <c r="L89" i="30"/>
  <c r="L91" i="30" s="1"/>
  <c r="Q84" i="30"/>
  <c r="H91" i="30"/>
  <c r="F89" i="30"/>
  <c r="F91" i="30" s="1"/>
  <c r="G89" i="30"/>
  <c r="G91" i="30" s="1"/>
  <c r="I91" i="30"/>
  <c r="J89" i="30"/>
  <c r="J91" i="30" s="1"/>
  <c r="C91" i="30"/>
  <c r="Q80" i="30"/>
  <c r="M91" i="30"/>
  <c r="E89" i="30"/>
  <c r="Q83" i="30"/>
  <c r="Q87" i="30"/>
  <c r="Q89" i="30" l="1"/>
  <c r="E91" i="30"/>
  <c r="Q91" i="30" s="1"/>
  <c r="Q55" i="25" l="1"/>
  <c r="Q35" i="25"/>
  <c r="Q36" i="25"/>
  <c r="Q37" i="25"/>
  <c r="Q38" i="25"/>
  <c r="C90" i="28"/>
  <c r="Q89" i="28"/>
  <c r="Q88" i="28"/>
  <c r="P88" i="28"/>
  <c r="O88" i="28"/>
  <c r="N88" i="28"/>
  <c r="N87" i="28" s="1"/>
  <c r="M88" i="28"/>
  <c r="M87" i="28" s="1"/>
  <c r="L88" i="28"/>
  <c r="L87" i="28" s="1"/>
  <c r="K88" i="28"/>
  <c r="J88" i="28"/>
  <c r="J87" i="28" s="1"/>
  <c r="I88" i="28"/>
  <c r="I87" i="28" s="1"/>
  <c r="I90" i="28" s="1"/>
  <c r="H88" i="28"/>
  <c r="G88" i="28"/>
  <c r="F88" i="28"/>
  <c r="F87" i="28" s="1"/>
  <c r="E88" i="28"/>
  <c r="E87" i="28" s="1"/>
  <c r="P87" i="28"/>
  <c r="O87" i="28"/>
  <c r="K87" i="28"/>
  <c r="H87" i="28"/>
  <c r="G87" i="28"/>
  <c r="Q86" i="28"/>
  <c r="M85" i="28"/>
  <c r="L85" i="28"/>
  <c r="K85" i="28"/>
  <c r="K82" i="28" s="1"/>
  <c r="J85" i="28"/>
  <c r="I85" i="28"/>
  <c r="H85" i="28"/>
  <c r="G85" i="28"/>
  <c r="F85" i="28"/>
  <c r="E85" i="28"/>
  <c r="Q85" i="28" s="1"/>
  <c r="Q84" i="28"/>
  <c r="P83" i="28"/>
  <c r="O83" i="28"/>
  <c r="O82" i="28" s="1"/>
  <c r="N83" i="28"/>
  <c r="N82" i="28" s="1"/>
  <c r="M83" i="28"/>
  <c r="M82" i="28" s="1"/>
  <c r="L83" i="28"/>
  <c r="K83" i="28"/>
  <c r="J83" i="28"/>
  <c r="J82" i="28" s="1"/>
  <c r="I83" i="28"/>
  <c r="H83" i="28"/>
  <c r="G83" i="28"/>
  <c r="G82" i="28" s="1"/>
  <c r="F83" i="28"/>
  <c r="F82" i="28" s="1"/>
  <c r="E83" i="28"/>
  <c r="Q83" i="28" s="1"/>
  <c r="P82" i="28"/>
  <c r="L82" i="28"/>
  <c r="I82" i="28"/>
  <c r="H82" i="28"/>
  <c r="Q81" i="28"/>
  <c r="P80" i="28"/>
  <c r="O80" i="28"/>
  <c r="O79" i="28" s="1"/>
  <c r="O90" i="28" s="1"/>
  <c r="N80" i="28"/>
  <c r="M80" i="28"/>
  <c r="L80" i="28"/>
  <c r="L79" i="28" s="1"/>
  <c r="K80" i="28"/>
  <c r="K79" i="28" s="1"/>
  <c r="K90" i="28" s="1"/>
  <c r="J80" i="28"/>
  <c r="J79" i="28" s="1"/>
  <c r="I80" i="28"/>
  <c r="H80" i="28"/>
  <c r="G80" i="28"/>
  <c r="Q80" i="28" s="1"/>
  <c r="F80" i="28"/>
  <c r="E80" i="28"/>
  <c r="P79" i="28"/>
  <c r="P90" i="28" s="1"/>
  <c r="N79" i="28"/>
  <c r="M79" i="28"/>
  <c r="I79" i="28"/>
  <c r="H79" i="28"/>
  <c r="H90" i="28" s="1"/>
  <c r="F79" i="28"/>
  <c r="F90" i="28" s="1"/>
  <c r="E79" i="28"/>
  <c r="Q78" i="28"/>
  <c r="P78" i="28"/>
  <c r="O78" i="28"/>
  <c r="N78" i="28"/>
  <c r="M78" i="28"/>
  <c r="L78" i="28"/>
  <c r="K78" i="28"/>
  <c r="J78" i="28"/>
  <c r="I78" i="28"/>
  <c r="H78" i="28"/>
  <c r="G78" i="28"/>
  <c r="F78" i="28"/>
  <c r="E78" i="28"/>
  <c r="C76" i="28"/>
  <c r="Q75" i="28"/>
  <c r="P74" i="28"/>
  <c r="P73" i="28" s="1"/>
  <c r="O74" i="28"/>
  <c r="N74" i="28"/>
  <c r="M74" i="28"/>
  <c r="M73" i="28" s="1"/>
  <c r="L74" i="28"/>
  <c r="L73" i="28" s="1"/>
  <c r="K74" i="28"/>
  <c r="K73" i="28" s="1"/>
  <c r="J74" i="28"/>
  <c r="I74" i="28"/>
  <c r="H74" i="28"/>
  <c r="H73" i="28" s="1"/>
  <c r="G74" i="28"/>
  <c r="F74" i="28"/>
  <c r="E74" i="28"/>
  <c r="E73" i="28" s="1"/>
  <c r="D74" i="28"/>
  <c r="D73" i="28" s="1"/>
  <c r="O73" i="28"/>
  <c r="N73" i="28"/>
  <c r="J73" i="28"/>
  <c r="I73" i="28"/>
  <c r="G73" i="28"/>
  <c r="F73" i="28"/>
  <c r="Q72" i="28"/>
  <c r="Q71" i="28"/>
  <c r="Q70" i="28"/>
  <c r="Q69" i="28"/>
  <c r="Q68" i="28"/>
  <c r="P67" i="28"/>
  <c r="O67" i="28"/>
  <c r="N67" i="28"/>
  <c r="M67" i="28"/>
  <c r="L67" i="28"/>
  <c r="K67" i="28"/>
  <c r="J67" i="28"/>
  <c r="I67" i="28"/>
  <c r="Q67" i="28" s="1"/>
  <c r="H67" i="28"/>
  <c r="G67" i="28"/>
  <c r="F67" i="28"/>
  <c r="E67" i="28"/>
  <c r="D67" i="28"/>
  <c r="Q66" i="28"/>
  <c r="Q65" i="28"/>
  <c r="Q64" i="28"/>
  <c r="Q63" i="28"/>
  <c r="Q62" i="28"/>
  <c r="N61" i="28"/>
  <c r="M61" i="28"/>
  <c r="L61" i="28"/>
  <c r="K61" i="28"/>
  <c r="J61" i="28"/>
  <c r="I61" i="28"/>
  <c r="H61" i="28"/>
  <c r="G61" i="28"/>
  <c r="F61" i="28"/>
  <c r="E61" i="28"/>
  <c r="Q61" i="28" s="1"/>
  <c r="D61" i="28"/>
  <c r="Q60" i="28"/>
  <c r="Q59" i="28"/>
  <c r="Q58" i="28"/>
  <c r="Q57" i="28"/>
  <c r="P56" i="28"/>
  <c r="O56" i="28"/>
  <c r="N56" i="28"/>
  <c r="M56" i="28"/>
  <c r="L56" i="28"/>
  <c r="K56" i="28"/>
  <c r="J56" i="28"/>
  <c r="I56" i="28"/>
  <c r="H56" i="28"/>
  <c r="G56" i="28"/>
  <c r="F56" i="28"/>
  <c r="E56" i="28"/>
  <c r="Q56" i="28" s="1"/>
  <c r="D56" i="28"/>
  <c r="Q55" i="28"/>
  <c r="Q54" i="28"/>
  <c r="Q53" i="28"/>
  <c r="Q52" i="28"/>
  <c r="P51" i="28"/>
  <c r="O51" i="28"/>
  <c r="N51" i="28"/>
  <c r="M51" i="28"/>
  <c r="L51" i="28"/>
  <c r="K51" i="28"/>
  <c r="J51" i="28"/>
  <c r="I51" i="28"/>
  <c r="H51" i="28"/>
  <c r="G51" i="28"/>
  <c r="F51" i="28"/>
  <c r="Q51" i="28" s="1"/>
  <c r="E51" i="28"/>
  <c r="D51" i="28"/>
  <c r="Q50" i="28"/>
  <c r="Q49" i="28"/>
  <c r="P48" i="28"/>
  <c r="O48" i="28"/>
  <c r="N48" i="28"/>
  <c r="N47" i="28" s="1"/>
  <c r="M48" i="28"/>
  <c r="L48" i="28"/>
  <c r="K48" i="28"/>
  <c r="K47" i="28" s="1"/>
  <c r="J48" i="28"/>
  <c r="J47" i="28" s="1"/>
  <c r="I48" i="28"/>
  <c r="I47" i="28" s="1"/>
  <c r="H48" i="28"/>
  <c r="G48" i="28"/>
  <c r="F48" i="28"/>
  <c r="Q48" i="28" s="1"/>
  <c r="E48" i="28"/>
  <c r="D48" i="28"/>
  <c r="P47" i="28"/>
  <c r="O47" i="28"/>
  <c r="M47" i="28"/>
  <c r="L47" i="28"/>
  <c r="H47" i="28"/>
  <c r="G47" i="28"/>
  <c r="E47" i="28"/>
  <c r="D47" i="28"/>
  <c r="Q46" i="28"/>
  <c r="Q45" i="28"/>
  <c r="P44" i="28"/>
  <c r="O44" i="28"/>
  <c r="N44" i="28"/>
  <c r="M44" i="28"/>
  <c r="L44" i="28"/>
  <c r="L41" i="28" s="1"/>
  <c r="K44" i="28"/>
  <c r="J44" i="28"/>
  <c r="I44" i="28"/>
  <c r="H44" i="28"/>
  <c r="G44" i="28"/>
  <c r="F44" i="28"/>
  <c r="E44" i="28"/>
  <c r="Q44" i="28" s="1"/>
  <c r="D44" i="28"/>
  <c r="D41" i="28" s="1"/>
  <c r="Q43" i="28"/>
  <c r="P42" i="28"/>
  <c r="P41" i="28" s="1"/>
  <c r="O42" i="28"/>
  <c r="O41" i="28" s="1"/>
  <c r="N42" i="28"/>
  <c r="N41" i="28" s="1"/>
  <c r="M42" i="28"/>
  <c r="L42" i="28"/>
  <c r="K42" i="28"/>
  <c r="K41" i="28" s="1"/>
  <c r="J42" i="28"/>
  <c r="I42" i="28"/>
  <c r="H42" i="28"/>
  <c r="H41" i="28" s="1"/>
  <c r="G42" i="28"/>
  <c r="G41" i="28" s="1"/>
  <c r="F42" i="28"/>
  <c r="F41" i="28" s="1"/>
  <c r="Q41" i="28" s="1"/>
  <c r="E42" i="28"/>
  <c r="Q42" i="28" s="1"/>
  <c r="D42" i="28"/>
  <c r="M41" i="28"/>
  <c r="J41" i="28"/>
  <c r="I41" i="28"/>
  <c r="E41" i="28"/>
  <c r="Q40" i="28"/>
  <c r="P39" i="28"/>
  <c r="O39" i="28"/>
  <c r="N39" i="28"/>
  <c r="M39" i="28"/>
  <c r="L39" i="28"/>
  <c r="K39" i="28"/>
  <c r="J39" i="28"/>
  <c r="I39" i="28"/>
  <c r="H39" i="28"/>
  <c r="Q39" i="28" s="1"/>
  <c r="G39" i="28"/>
  <c r="F39" i="28"/>
  <c r="E39" i="28"/>
  <c r="D39" i="28"/>
  <c r="Q38" i="28"/>
  <c r="P37" i="28"/>
  <c r="O37" i="28"/>
  <c r="N37" i="28"/>
  <c r="M37" i="28"/>
  <c r="L37" i="28"/>
  <c r="K37" i="28"/>
  <c r="J37" i="28"/>
  <c r="I37" i="28"/>
  <c r="H37" i="28"/>
  <c r="G37" i="28"/>
  <c r="Q37" i="28" s="1"/>
  <c r="F37" i="28"/>
  <c r="E37" i="28"/>
  <c r="D37" i="28"/>
  <c r="Q36" i="28"/>
  <c r="P35" i="28"/>
  <c r="O35" i="28"/>
  <c r="N35" i="28"/>
  <c r="M35" i="28"/>
  <c r="L35" i="28"/>
  <c r="K35" i="28"/>
  <c r="J35" i="28"/>
  <c r="I35" i="28"/>
  <c r="H35" i="28"/>
  <c r="G35" i="28"/>
  <c r="F35" i="28"/>
  <c r="Q35" i="28" s="1"/>
  <c r="E35" i="28"/>
  <c r="D35" i="28"/>
  <c r="Q34" i="28"/>
  <c r="Q33" i="28"/>
  <c r="P32" i="28"/>
  <c r="O32" i="28"/>
  <c r="N32" i="28"/>
  <c r="M32" i="28"/>
  <c r="L32" i="28"/>
  <c r="K32" i="28"/>
  <c r="J32" i="28"/>
  <c r="I32" i="28"/>
  <c r="H32" i="28"/>
  <c r="G32" i="28"/>
  <c r="F32" i="28"/>
  <c r="Q32" i="28" s="1"/>
  <c r="E32" i="28"/>
  <c r="D32" i="28"/>
  <c r="Q31" i="28"/>
  <c r="P30" i="28"/>
  <c r="O30" i="28"/>
  <c r="N30" i="28"/>
  <c r="M30" i="28"/>
  <c r="L30" i="28"/>
  <c r="K30" i="28"/>
  <c r="J30" i="28"/>
  <c r="I30" i="28"/>
  <c r="H30" i="28"/>
  <c r="G30" i="28"/>
  <c r="F30" i="28"/>
  <c r="E30" i="28"/>
  <c r="Q30" i="28" s="1"/>
  <c r="D30" i="28"/>
  <c r="Q29" i="28"/>
  <c r="P28" i="28"/>
  <c r="O28" i="28"/>
  <c r="N28" i="28"/>
  <c r="M28" i="28"/>
  <c r="L28" i="28"/>
  <c r="K28" i="28"/>
  <c r="J28" i="28"/>
  <c r="I28" i="28"/>
  <c r="H28" i="28"/>
  <c r="G28" i="28"/>
  <c r="F28" i="28"/>
  <c r="E28" i="28"/>
  <c r="Q28" i="28" s="1"/>
  <c r="D28" i="28"/>
  <c r="Q27" i="28"/>
  <c r="Q26" i="28"/>
  <c r="P25" i="28"/>
  <c r="O25" i="28"/>
  <c r="N25" i="28"/>
  <c r="M25" i="28"/>
  <c r="L25" i="28"/>
  <c r="L22" i="28" s="1"/>
  <c r="K25" i="28"/>
  <c r="J25" i="28"/>
  <c r="I25" i="28"/>
  <c r="H25" i="28"/>
  <c r="G25" i="28"/>
  <c r="F25" i="28"/>
  <c r="E25" i="28"/>
  <c r="Q25" i="28" s="1"/>
  <c r="D25" i="28"/>
  <c r="D22" i="28" s="1"/>
  <c r="Q24" i="28"/>
  <c r="P23" i="28"/>
  <c r="P22" i="28" s="1"/>
  <c r="O23" i="28"/>
  <c r="O22" i="28" s="1"/>
  <c r="N23" i="28"/>
  <c r="N22" i="28" s="1"/>
  <c r="M23" i="28"/>
  <c r="M22" i="28" s="1"/>
  <c r="L23" i="28"/>
  <c r="K23" i="28"/>
  <c r="K22" i="28" s="1"/>
  <c r="J23" i="28"/>
  <c r="I23" i="28"/>
  <c r="H23" i="28"/>
  <c r="H22" i="28" s="1"/>
  <c r="G23" i="28"/>
  <c r="G22" i="28" s="1"/>
  <c r="F23" i="28"/>
  <c r="F22" i="28" s="1"/>
  <c r="E23" i="28"/>
  <c r="Q23" i="28" s="1"/>
  <c r="D23" i="28"/>
  <c r="J22" i="28"/>
  <c r="I22" i="28"/>
  <c r="Q21" i="28"/>
  <c r="P20" i="28"/>
  <c r="O20" i="28"/>
  <c r="N20" i="28"/>
  <c r="M20" i="28"/>
  <c r="L20" i="28"/>
  <c r="K20" i="28"/>
  <c r="J20" i="28"/>
  <c r="I20" i="28"/>
  <c r="H20" i="28"/>
  <c r="Q20" i="28" s="1"/>
  <c r="G20" i="28"/>
  <c r="F20" i="28"/>
  <c r="E20" i="28"/>
  <c r="D20" i="28"/>
  <c r="Q19" i="28"/>
  <c r="Q18" i="28"/>
  <c r="P17" i="28"/>
  <c r="O17" i="28"/>
  <c r="N17" i="28"/>
  <c r="M17" i="28"/>
  <c r="L17" i="28"/>
  <c r="K17" i="28"/>
  <c r="J17" i="28"/>
  <c r="I17" i="28"/>
  <c r="H17" i="28"/>
  <c r="Q17" i="28" s="1"/>
  <c r="G17" i="28"/>
  <c r="F17" i="28"/>
  <c r="E17" i="28"/>
  <c r="D17" i="28"/>
  <c r="Q16" i="28"/>
  <c r="P15" i="28"/>
  <c r="O15" i="28"/>
  <c r="O10" i="28" s="1"/>
  <c r="N15" i="28"/>
  <c r="M15" i="28"/>
  <c r="L15" i="28"/>
  <c r="K15" i="28"/>
  <c r="J15" i="28"/>
  <c r="I15" i="28"/>
  <c r="H15" i="28"/>
  <c r="G15" i="28"/>
  <c r="Q15" i="28" s="1"/>
  <c r="F15" i="28"/>
  <c r="E15" i="28"/>
  <c r="D15" i="28"/>
  <c r="Q14" i="28"/>
  <c r="Q13" i="28"/>
  <c r="Q12" i="28"/>
  <c r="P11" i="28"/>
  <c r="P10" i="28" s="1"/>
  <c r="O11" i="28"/>
  <c r="N11" i="28"/>
  <c r="M11" i="28"/>
  <c r="M10" i="28" s="1"/>
  <c r="L11" i="28"/>
  <c r="L10" i="28" s="1"/>
  <c r="L76" i="28" s="1"/>
  <c r="K11" i="28"/>
  <c r="K10" i="28" s="1"/>
  <c r="K76" i="28" s="1"/>
  <c r="K92" i="28" s="1"/>
  <c r="J11" i="28"/>
  <c r="J10" i="28" s="1"/>
  <c r="J76" i="28" s="1"/>
  <c r="I11" i="28"/>
  <c r="I10" i="28" s="1"/>
  <c r="I76" i="28" s="1"/>
  <c r="I92" i="28" s="1"/>
  <c r="H11" i="28"/>
  <c r="Q11" i="28" s="1"/>
  <c r="G11" i="28"/>
  <c r="F11" i="28"/>
  <c r="E11" i="28"/>
  <c r="E10" i="28" s="1"/>
  <c r="D11" i="28"/>
  <c r="D10" i="28" s="1"/>
  <c r="D76" i="28" s="1"/>
  <c r="N10" i="28"/>
  <c r="F10" i="28"/>
  <c r="C92" i="28" l="1"/>
  <c r="Q87" i="28"/>
  <c r="N76" i="28"/>
  <c r="L92" i="28"/>
  <c r="M76" i="28"/>
  <c r="M90" i="28"/>
  <c r="Q73" i="28"/>
  <c r="N90" i="28"/>
  <c r="J90" i="28"/>
  <c r="J92" i="28" s="1"/>
  <c r="O76" i="28"/>
  <c r="O92" i="28" s="1"/>
  <c r="P76" i="28"/>
  <c r="P92" i="28" s="1"/>
  <c r="D90" i="28"/>
  <c r="D92" i="28" s="1"/>
  <c r="L90" i="28"/>
  <c r="G10" i="28"/>
  <c r="G76" i="28" s="1"/>
  <c r="Q74" i="28"/>
  <c r="F47" i="28"/>
  <c r="F76" i="28" s="1"/>
  <c r="F92" i="28" s="1"/>
  <c r="G79" i="28"/>
  <c r="G90" i="28" s="1"/>
  <c r="E22" i="28"/>
  <c r="Q22" i="28" s="1"/>
  <c r="H10" i="28"/>
  <c r="H76" i="28" s="1"/>
  <c r="H92" i="28" s="1"/>
  <c r="E82" i="28"/>
  <c r="Q82" i="28" s="1"/>
  <c r="Q47" i="28" l="1"/>
  <c r="E76" i="28"/>
  <c r="G92" i="28"/>
  <c r="N92" i="28"/>
  <c r="M92" i="28"/>
  <c r="Q79" i="28"/>
  <c r="Q10" i="28"/>
  <c r="E90" i="28"/>
  <c r="Q90" i="28" s="1"/>
  <c r="E92" i="28" l="1"/>
  <c r="Q92" i="28" s="1"/>
  <c r="Q76" i="28"/>
  <c r="Q37" i="12" l="1"/>
  <c r="Q9" i="12"/>
  <c r="Q10" i="12"/>
  <c r="Q11" i="12"/>
  <c r="D68" i="12"/>
  <c r="E68" i="12"/>
  <c r="F68" i="12"/>
  <c r="G68" i="12"/>
  <c r="H68" i="12"/>
  <c r="I68" i="12"/>
  <c r="J68" i="12"/>
  <c r="K68" i="12"/>
  <c r="L68" i="12"/>
  <c r="M68" i="12"/>
  <c r="N68" i="12"/>
  <c r="O68" i="12"/>
  <c r="P68" i="12"/>
  <c r="C68" i="12"/>
  <c r="Q72" i="12"/>
  <c r="Q73" i="12"/>
  <c r="Q74" i="12"/>
  <c r="Q75" i="12"/>
  <c r="Q76" i="12"/>
  <c r="Q77" i="12"/>
  <c r="Q78" i="12"/>
  <c r="Q79" i="12"/>
  <c r="Q80" i="12"/>
  <c r="Q81" i="12"/>
  <c r="Q82" i="12"/>
  <c r="Q83" i="12"/>
  <c r="Q84" i="12"/>
  <c r="Q85" i="12"/>
  <c r="Q71" i="12"/>
  <c r="C86" i="12"/>
  <c r="D86" i="12"/>
  <c r="E86" i="12"/>
  <c r="F86" i="12"/>
  <c r="G86" i="12"/>
  <c r="H86" i="12"/>
  <c r="I86" i="12"/>
  <c r="J86" i="12"/>
  <c r="K86" i="12"/>
  <c r="L86" i="12"/>
  <c r="M86" i="12"/>
  <c r="N86" i="12"/>
  <c r="O86" i="12"/>
  <c r="P86" i="12"/>
  <c r="Q32" i="24"/>
  <c r="Q9" i="24"/>
  <c r="Q10" i="24"/>
  <c r="Q11" i="24"/>
  <c r="D63" i="24"/>
  <c r="E63" i="24"/>
  <c r="F63" i="24"/>
  <c r="G63" i="24"/>
  <c r="H63" i="24"/>
  <c r="I63" i="24"/>
  <c r="J63" i="24"/>
  <c r="K63" i="24"/>
  <c r="L63" i="24"/>
  <c r="M63" i="24"/>
  <c r="N63" i="24"/>
  <c r="O63" i="24"/>
  <c r="P63" i="24"/>
  <c r="C63" i="24"/>
  <c r="D51" i="24"/>
  <c r="E51" i="24"/>
  <c r="F51" i="24"/>
  <c r="G51" i="24"/>
  <c r="H51" i="24"/>
  <c r="H65" i="24" s="1"/>
  <c r="I51" i="24"/>
  <c r="J51" i="24"/>
  <c r="K51" i="24"/>
  <c r="L51" i="24"/>
  <c r="M51" i="24"/>
  <c r="N51" i="24"/>
  <c r="O51" i="24"/>
  <c r="P51" i="24"/>
  <c r="C51" i="24"/>
  <c r="C65" i="24" s="1"/>
  <c r="Q41" i="25"/>
  <c r="Q40" i="25"/>
  <c r="Q71" i="25"/>
  <c r="Q72" i="25"/>
  <c r="Q65" i="25"/>
  <c r="Q66" i="25"/>
  <c r="Q67" i="25"/>
  <c r="Q68" i="25"/>
  <c r="Q69" i="25"/>
  <c r="Q70" i="25"/>
  <c r="Q9" i="25"/>
  <c r="Q10" i="25"/>
  <c r="Q11" i="25"/>
  <c r="D62" i="25"/>
  <c r="E62" i="25"/>
  <c r="F62" i="25"/>
  <c r="G62" i="25"/>
  <c r="H62" i="25"/>
  <c r="I62" i="25"/>
  <c r="J62" i="25"/>
  <c r="K62" i="25"/>
  <c r="L62" i="25"/>
  <c r="M62" i="25"/>
  <c r="N62" i="25"/>
  <c r="O62" i="25"/>
  <c r="P62" i="25"/>
  <c r="C62" i="25"/>
  <c r="D73" i="25"/>
  <c r="C73" i="25"/>
  <c r="P65" i="24" l="1"/>
  <c r="O65" i="24"/>
  <c r="K65" i="24"/>
  <c r="G65" i="24"/>
  <c r="D65" i="24"/>
  <c r="C88" i="12"/>
  <c r="Q51" i="24"/>
  <c r="L65" i="24"/>
  <c r="Q86" i="12"/>
  <c r="D88" i="12"/>
  <c r="M65" i="24"/>
  <c r="I65" i="24"/>
  <c r="E65" i="24"/>
  <c r="N65" i="24"/>
  <c r="J65" i="24"/>
  <c r="F65" i="24"/>
  <c r="Q62" i="25"/>
  <c r="C75" i="25"/>
  <c r="D75" i="25"/>
  <c r="AF10" i="16"/>
  <c r="AG10" i="16"/>
  <c r="AH10" i="16"/>
  <c r="AI10" i="16"/>
  <c r="AJ10" i="16"/>
  <c r="AK10" i="16"/>
  <c r="AL10" i="16"/>
  <c r="AM10" i="16"/>
  <c r="AN10" i="16"/>
  <c r="AO10" i="16"/>
  <c r="AP10" i="16"/>
  <c r="AF11" i="16"/>
  <c r="AG11" i="16"/>
  <c r="AH11" i="16"/>
  <c r="AI11" i="16"/>
  <c r="AJ11" i="16"/>
  <c r="AK11" i="16"/>
  <c r="AL11" i="16"/>
  <c r="AM11" i="16"/>
  <c r="AN11" i="16"/>
  <c r="AO11" i="16"/>
  <c r="AP11" i="16"/>
  <c r="AF12" i="16"/>
  <c r="AG12" i="16"/>
  <c r="AH12" i="16"/>
  <c r="AI12" i="16"/>
  <c r="AJ12" i="16"/>
  <c r="AK12" i="16"/>
  <c r="AL12" i="16"/>
  <c r="AM12" i="16"/>
  <c r="AN12" i="16"/>
  <c r="AO12" i="16"/>
  <c r="AP12" i="16"/>
  <c r="AF13" i="16"/>
  <c r="AG13" i="16"/>
  <c r="AH13" i="16"/>
  <c r="AI13" i="16"/>
  <c r="AJ13" i="16"/>
  <c r="AK13" i="16"/>
  <c r="AL13" i="16"/>
  <c r="AM13" i="16"/>
  <c r="AN13" i="16"/>
  <c r="AO13" i="16"/>
  <c r="AP13" i="16"/>
  <c r="AE10" i="16"/>
  <c r="AE11" i="16"/>
  <c r="AE12" i="16"/>
  <c r="S93" i="16"/>
  <c r="T93" i="16"/>
  <c r="U93" i="16"/>
  <c r="V93" i="16"/>
  <c r="W93" i="16"/>
  <c r="X93" i="16"/>
  <c r="Y93" i="16"/>
  <c r="Z93" i="16"/>
  <c r="AA93" i="16"/>
  <c r="AB93" i="16"/>
  <c r="AC93" i="16"/>
  <c r="AD93" i="16"/>
  <c r="R93" i="16"/>
  <c r="P93" i="16"/>
  <c r="AF82" i="16"/>
  <c r="AG82" i="16"/>
  <c r="AH82" i="16"/>
  <c r="AI82" i="16"/>
  <c r="AJ82" i="16"/>
  <c r="AK82" i="16"/>
  <c r="AL82" i="16"/>
  <c r="AM82" i="16"/>
  <c r="AN82" i="16"/>
  <c r="AO82" i="16"/>
  <c r="AP82" i="16"/>
  <c r="AF83" i="16"/>
  <c r="AG83" i="16"/>
  <c r="AH83" i="16"/>
  <c r="AI83" i="16"/>
  <c r="AJ83" i="16"/>
  <c r="AK83" i="16"/>
  <c r="AL83" i="16"/>
  <c r="AM83" i="16"/>
  <c r="AN83" i="16"/>
  <c r="AO83" i="16"/>
  <c r="AP83" i="16"/>
  <c r="AF84" i="16"/>
  <c r="AG84" i="16"/>
  <c r="AH84" i="16"/>
  <c r="AI84" i="16"/>
  <c r="AJ84" i="16"/>
  <c r="AK84" i="16"/>
  <c r="AL84" i="16"/>
  <c r="AM84" i="16"/>
  <c r="AN84" i="16"/>
  <c r="AO84" i="16"/>
  <c r="AP84" i="16"/>
  <c r="AF85" i="16"/>
  <c r="AG85" i="16"/>
  <c r="AH85" i="16"/>
  <c r="AI85" i="16"/>
  <c r="AJ85" i="16"/>
  <c r="AK85" i="16"/>
  <c r="AL85" i="16"/>
  <c r="AM85" i="16"/>
  <c r="AN85" i="16"/>
  <c r="AO85" i="16"/>
  <c r="AP85" i="16"/>
  <c r="AF86" i="16"/>
  <c r="AG86" i="16"/>
  <c r="AH86" i="16"/>
  <c r="AI86" i="16"/>
  <c r="AJ86" i="16"/>
  <c r="AK86" i="16"/>
  <c r="AL86" i="16"/>
  <c r="AM86" i="16"/>
  <c r="AN86" i="16"/>
  <c r="AO86" i="16"/>
  <c r="AP86" i="16"/>
  <c r="AF87" i="16"/>
  <c r="AG87" i="16"/>
  <c r="AH87" i="16"/>
  <c r="AI87" i="16"/>
  <c r="AJ87" i="16"/>
  <c r="AK87" i="16"/>
  <c r="AL87" i="16"/>
  <c r="AM87" i="16"/>
  <c r="AN87" i="16"/>
  <c r="AO87" i="16"/>
  <c r="AP87" i="16"/>
  <c r="AF88" i="16"/>
  <c r="AG88" i="16"/>
  <c r="AH88" i="16"/>
  <c r="AI88" i="16"/>
  <c r="AJ88" i="16"/>
  <c r="AK88" i="16"/>
  <c r="AL88" i="16"/>
  <c r="AM88" i="16"/>
  <c r="AN88" i="16"/>
  <c r="AO88" i="16"/>
  <c r="AP88" i="16"/>
  <c r="AF89" i="16"/>
  <c r="AG89" i="16"/>
  <c r="AH89" i="16"/>
  <c r="AI89" i="16"/>
  <c r="AJ89" i="16"/>
  <c r="AK89" i="16"/>
  <c r="AL89" i="16"/>
  <c r="AM89" i="16"/>
  <c r="AN89" i="16"/>
  <c r="AO89" i="16"/>
  <c r="AP89" i="16"/>
  <c r="AF90" i="16"/>
  <c r="AG90" i="16"/>
  <c r="AH90" i="16"/>
  <c r="AI90" i="16"/>
  <c r="AJ90" i="16"/>
  <c r="AK90" i="16"/>
  <c r="AL90" i="16"/>
  <c r="AM90" i="16"/>
  <c r="AN90" i="16"/>
  <c r="AO90" i="16"/>
  <c r="AP90" i="16"/>
  <c r="AF91" i="16"/>
  <c r="AG91" i="16"/>
  <c r="AH91" i="16"/>
  <c r="AI91" i="16"/>
  <c r="AJ91" i="16"/>
  <c r="AK91" i="16"/>
  <c r="AL91" i="16"/>
  <c r="AM91" i="16"/>
  <c r="AN91" i="16"/>
  <c r="AO91" i="16"/>
  <c r="AP91" i="16"/>
  <c r="AF92" i="16"/>
  <c r="AG92" i="16"/>
  <c r="AH92" i="16"/>
  <c r="AI92" i="16"/>
  <c r="AJ92" i="16"/>
  <c r="AK92" i="16"/>
  <c r="AL92" i="16"/>
  <c r="AM92" i="16"/>
  <c r="AN92" i="16"/>
  <c r="AO92" i="16"/>
  <c r="AP92" i="16"/>
  <c r="AE83" i="16"/>
  <c r="AE84" i="16"/>
  <c r="AE85" i="16"/>
  <c r="AE86" i="16"/>
  <c r="AE87" i="16"/>
  <c r="AE88" i="16"/>
  <c r="AE89" i="16"/>
  <c r="AE90" i="16"/>
  <c r="AE91" i="16"/>
  <c r="AE92" i="16"/>
  <c r="AE81" i="16"/>
  <c r="Q82" i="16"/>
  <c r="AQ82" i="16" s="1"/>
  <c r="Q83" i="16"/>
  <c r="AQ83" i="16" s="1"/>
  <c r="Q84" i="16"/>
  <c r="AQ84" i="16" s="1"/>
  <c r="Q85" i="16"/>
  <c r="AQ85" i="16" s="1"/>
  <c r="Q86" i="16"/>
  <c r="AQ86" i="16" s="1"/>
  <c r="Q87" i="16"/>
  <c r="AQ87" i="16" s="1"/>
  <c r="Q88" i="16"/>
  <c r="AQ88" i="16" s="1"/>
  <c r="Q89" i="16"/>
  <c r="AQ89" i="16" s="1"/>
  <c r="Q90" i="16"/>
  <c r="AQ90" i="16" s="1"/>
  <c r="Q91" i="16"/>
  <c r="AQ91" i="16" s="1"/>
  <c r="Q92" i="16"/>
  <c r="AQ92" i="16" s="1"/>
  <c r="Q81" i="16"/>
  <c r="E78" i="16"/>
  <c r="F78" i="16"/>
  <c r="G78" i="16"/>
  <c r="H78" i="16"/>
  <c r="I78" i="16"/>
  <c r="J78" i="16"/>
  <c r="K78" i="16"/>
  <c r="L78" i="16"/>
  <c r="M78" i="16"/>
  <c r="N78" i="16"/>
  <c r="O78" i="16"/>
  <c r="P78" i="16"/>
  <c r="Q11" i="16"/>
  <c r="AQ11" i="16" s="1"/>
  <c r="Q12" i="16"/>
  <c r="AQ12" i="16" s="1"/>
  <c r="Q13" i="16"/>
  <c r="Q14" i="16"/>
  <c r="Q15" i="16"/>
  <c r="Q16" i="16"/>
  <c r="Q17" i="16"/>
  <c r="Q18" i="16"/>
  <c r="Q19" i="16"/>
  <c r="Q20" i="16"/>
  <c r="Q21" i="16"/>
  <c r="Q22" i="16"/>
  <c r="Q23" i="16"/>
  <c r="Q24" i="16"/>
  <c r="Q25" i="16"/>
  <c r="Q26" i="16"/>
  <c r="Q27" i="16"/>
  <c r="Q28" i="16"/>
  <c r="Q29" i="16"/>
  <c r="Q30" i="16"/>
  <c r="Q31" i="16"/>
  <c r="Q32" i="16"/>
  <c r="Q33" i="16"/>
  <c r="Q34" i="16"/>
  <c r="Q35" i="16"/>
  <c r="Q36" i="16"/>
  <c r="Q37" i="16"/>
  <c r="Q38" i="16"/>
  <c r="Q39" i="16"/>
  <c r="Q40" i="16"/>
  <c r="Q41" i="16"/>
  <c r="Q42" i="16"/>
  <c r="Q43" i="16"/>
  <c r="Q44" i="16"/>
  <c r="Q45" i="16"/>
  <c r="Q46" i="16"/>
  <c r="Q47" i="16"/>
  <c r="Q48" i="16"/>
  <c r="Q49" i="16"/>
  <c r="Q50" i="16"/>
  <c r="Q51" i="16"/>
  <c r="Q52" i="16"/>
  <c r="Q53" i="16"/>
  <c r="Q54" i="16"/>
  <c r="Q55" i="16"/>
  <c r="Q56" i="16"/>
  <c r="Q57" i="16"/>
  <c r="Q58" i="16"/>
  <c r="Q59" i="16"/>
  <c r="Q60" i="16"/>
  <c r="Q61" i="16"/>
  <c r="Q62" i="16"/>
  <c r="Q63" i="16"/>
  <c r="Q64" i="16"/>
  <c r="Q65" i="16"/>
  <c r="Q66" i="16"/>
  <c r="Q67" i="16"/>
  <c r="Q68" i="16"/>
  <c r="Q69" i="16"/>
  <c r="Q70" i="16"/>
  <c r="Q71" i="16"/>
  <c r="Q72" i="16"/>
  <c r="Q73" i="16"/>
  <c r="Q74" i="16"/>
  <c r="Q75" i="16"/>
  <c r="Q76" i="16"/>
  <c r="Q77" i="16"/>
  <c r="Q10" i="16"/>
  <c r="AQ10" i="16" s="1"/>
  <c r="R78" i="16"/>
  <c r="S78" i="16"/>
  <c r="T78" i="16"/>
  <c r="T95" i="16" s="1"/>
  <c r="U78" i="16"/>
  <c r="V78" i="16"/>
  <c r="V95" i="16" s="1"/>
  <c r="W78" i="16"/>
  <c r="W95" i="16" s="1"/>
  <c r="X78" i="16"/>
  <c r="X95" i="16" s="1"/>
  <c r="Y78" i="16"/>
  <c r="Z78" i="16"/>
  <c r="Z95" i="16" s="1"/>
  <c r="AA78" i="16"/>
  <c r="AB78" i="16"/>
  <c r="AB95" i="16" s="1"/>
  <c r="AC78" i="16"/>
  <c r="AD78" i="16"/>
  <c r="AD95" i="16" s="1"/>
  <c r="D78" i="16"/>
  <c r="C78" i="16"/>
  <c r="C93" i="16"/>
  <c r="D98" i="22"/>
  <c r="E98" i="22"/>
  <c r="F98" i="22"/>
  <c r="G98" i="22"/>
  <c r="H98" i="22"/>
  <c r="I98" i="22"/>
  <c r="J98" i="22"/>
  <c r="K98" i="22"/>
  <c r="L98" i="22"/>
  <c r="M98" i="22"/>
  <c r="N98" i="22"/>
  <c r="O98" i="22"/>
  <c r="P98" i="22"/>
  <c r="C98" i="22"/>
  <c r="D78" i="22"/>
  <c r="E78" i="22"/>
  <c r="F78" i="22"/>
  <c r="G78" i="22"/>
  <c r="H78" i="22"/>
  <c r="I78" i="22"/>
  <c r="J78" i="22"/>
  <c r="K78" i="22"/>
  <c r="L78" i="22"/>
  <c r="M78" i="22"/>
  <c r="N78" i="22"/>
  <c r="O78" i="22"/>
  <c r="P78" i="22"/>
  <c r="C78" i="22"/>
  <c r="Q82" i="22"/>
  <c r="Q83" i="22"/>
  <c r="Q84" i="22"/>
  <c r="Q85" i="22"/>
  <c r="Q86" i="22"/>
  <c r="Q87" i="22"/>
  <c r="Q88" i="22"/>
  <c r="Q89" i="22"/>
  <c r="Q90" i="22"/>
  <c r="Q91" i="22"/>
  <c r="Q92" i="22"/>
  <c r="Q93" i="22"/>
  <c r="Q94" i="22"/>
  <c r="Q95" i="22"/>
  <c r="Q96" i="22"/>
  <c r="Q97" i="22"/>
  <c r="Q81" i="22"/>
  <c r="Q11" i="22"/>
  <c r="Q12" i="22"/>
  <c r="Q13" i="22"/>
  <c r="Q14" i="22"/>
  <c r="Q15" i="22"/>
  <c r="Q16" i="22"/>
  <c r="Q17" i="22"/>
  <c r="Q18" i="22"/>
  <c r="Q19" i="22"/>
  <c r="Q20" i="22"/>
  <c r="Q21" i="22"/>
  <c r="Q22" i="22"/>
  <c r="Q23" i="22"/>
  <c r="Q24" i="22"/>
  <c r="Q25" i="22"/>
  <c r="Q26" i="22"/>
  <c r="Q27" i="22"/>
  <c r="Q28" i="22"/>
  <c r="Q29" i="22"/>
  <c r="Q30" i="22"/>
  <c r="Q31" i="22"/>
  <c r="Q32" i="22"/>
  <c r="Q33" i="22"/>
  <c r="Q34" i="22"/>
  <c r="Q35" i="22"/>
  <c r="Q36" i="22"/>
  <c r="Q37" i="22"/>
  <c r="Q38" i="22"/>
  <c r="Q39" i="22"/>
  <c r="Q40" i="22"/>
  <c r="Q41" i="22"/>
  <c r="Q42" i="22"/>
  <c r="Q43" i="22"/>
  <c r="Q44" i="22"/>
  <c r="Q45" i="22"/>
  <c r="Q46" i="22"/>
  <c r="Q47" i="22"/>
  <c r="Q48" i="22"/>
  <c r="Q49" i="22"/>
  <c r="Q50" i="22"/>
  <c r="Q51" i="22"/>
  <c r="Q52" i="22"/>
  <c r="Q53" i="22"/>
  <c r="Q54" i="22"/>
  <c r="Q55" i="22"/>
  <c r="Q56" i="22"/>
  <c r="Q57" i="22"/>
  <c r="Q58" i="22"/>
  <c r="Q59" i="22"/>
  <c r="Q60" i="22"/>
  <c r="Q61" i="22"/>
  <c r="Q62" i="22"/>
  <c r="Q63" i="22"/>
  <c r="Q64" i="22"/>
  <c r="Q65" i="22"/>
  <c r="Q66" i="22"/>
  <c r="Q67" i="22"/>
  <c r="Q68" i="22"/>
  <c r="Q69" i="22"/>
  <c r="Q70" i="22"/>
  <c r="Q71" i="22"/>
  <c r="Q72" i="22"/>
  <c r="Q73" i="22"/>
  <c r="Q74" i="22"/>
  <c r="Q75" i="22"/>
  <c r="Q76" i="22"/>
  <c r="Q77" i="22"/>
  <c r="Q10" i="22"/>
  <c r="Q81" i="20"/>
  <c r="Q82" i="20"/>
  <c r="Q83" i="20"/>
  <c r="Q84" i="20"/>
  <c r="Q85" i="20"/>
  <c r="Q86" i="20"/>
  <c r="Q87" i="20"/>
  <c r="Q88" i="20"/>
  <c r="Q89" i="20"/>
  <c r="Q90" i="20"/>
  <c r="Q91" i="20"/>
  <c r="Q92" i="20"/>
  <c r="Q93" i="20"/>
  <c r="Q94" i="20"/>
  <c r="Q95" i="20"/>
  <c r="Q96" i="20"/>
  <c r="Q97" i="20"/>
  <c r="Q98" i="20"/>
  <c r="Q99" i="20"/>
  <c r="Q100" i="20"/>
  <c r="Q101" i="20"/>
  <c r="Q102" i="20"/>
  <c r="Q103" i="20"/>
  <c r="Q80" i="20"/>
  <c r="Q11" i="20"/>
  <c r="Q12" i="20"/>
  <c r="Q13" i="20"/>
  <c r="Q14" i="20"/>
  <c r="Q15" i="20"/>
  <c r="Q16" i="20"/>
  <c r="Q17" i="20"/>
  <c r="Q18" i="20"/>
  <c r="Q19" i="20"/>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10" i="20"/>
  <c r="D77" i="20"/>
  <c r="E77" i="20"/>
  <c r="F77" i="20"/>
  <c r="G77" i="20"/>
  <c r="H77" i="20"/>
  <c r="I77" i="20"/>
  <c r="J77" i="20"/>
  <c r="K77" i="20"/>
  <c r="L77" i="20"/>
  <c r="M77" i="20"/>
  <c r="N77" i="20"/>
  <c r="O77" i="20"/>
  <c r="P77" i="20"/>
  <c r="C77" i="20"/>
  <c r="D104" i="20"/>
  <c r="E104" i="20"/>
  <c r="F104" i="20"/>
  <c r="G104" i="20"/>
  <c r="H104" i="20"/>
  <c r="I104" i="20"/>
  <c r="J104" i="20"/>
  <c r="K104" i="20"/>
  <c r="L104" i="20"/>
  <c r="M104" i="20"/>
  <c r="N104" i="20"/>
  <c r="O104" i="20"/>
  <c r="P104" i="20"/>
  <c r="C104" i="20"/>
  <c r="Q78" i="22" l="1"/>
  <c r="AF78" i="16"/>
  <c r="Q98" i="22"/>
  <c r="S95" i="16"/>
  <c r="Q104" i="20"/>
  <c r="Q77" i="20"/>
  <c r="AA95" i="16"/>
  <c r="AP93" i="16"/>
  <c r="C95" i="16"/>
  <c r="AC95" i="16"/>
  <c r="Y95" i="16"/>
  <c r="U95" i="16"/>
  <c r="AE78" i="16"/>
  <c r="R95" i="16"/>
  <c r="AH78" i="16"/>
  <c r="AG78" i="16"/>
  <c r="Q78" i="16"/>
  <c r="D93" i="16"/>
  <c r="D95" i="16" s="1"/>
  <c r="E93" i="16"/>
  <c r="E95" i="16" s="1"/>
  <c r="O93" i="16"/>
  <c r="N93" i="16"/>
  <c r="M93" i="16"/>
  <c r="L93" i="16"/>
  <c r="K93" i="16"/>
  <c r="J93" i="16"/>
  <c r="I93" i="16"/>
  <c r="H93" i="16"/>
  <c r="AH93" i="16" s="1"/>
  <c r="G93" i="16"/>
  <c r="F93" i="16"/>
  <c r="P95" i="16"/>
  <c r="AH28" i="16"/>
  <c r="AH27" i="16"/>
  <c r="AG27" i="16"/>
  <c r="F73" i="25"/>
  <c r="J73" i="25"/>
  <c r="M73" i="25"/>
  <c r="N73" i="25"/>
  <c r="E73" i="25"/>
  <c r="Q43" i="25"/>
  <c r="Q44" i="25"/>
  <c r="Q45" i="25"/>
  <c r="Q46" i="25"/>
  <c r="Q47" i="25"/>
  <c r="Q48" i="25"/>
  <c r="Q49" i="25"/>
  <c r="Q50" i="25"/>
  <c r="Q51" i="25"/>
  <c r="Q52" i="25"/>
  <c r="Q53" i="25"/>
  <c r="Q54" i="25"/>
  <c r="Q56" i="25"/>
  <c r="Q57" i="25"/>
  <c r="Q58" i="25"/>
  <c r="Q59" i="25"/>
  <c r="Q60" i="25"/>
  <c r="Q61" i="25"/>
  <c r="Q42" i="25"/>
  <c r="Q39" i="25"/>
  <c r="Q34" i="25"/>
  <c r="Q33" i="25"/>
  <c r="Q32" i="25"/>
  <c r="Q31" i="25"/>
  <c r="Q30" i="25"/>
  <c r="Q29" i="25"/>
  <c r="Q28" i="25"/>
  <c r="Q27" i="25"/>
  <c r="Q26" i="25"/>
  <c r="Q25" i="25"/>
  <c r="Q24" i="25"/>
  <c r="Q23" i="25"/>
  <c r="Q22" i="25"/>
  <c r="Q21" i="25"/>
  <c r="Q20" i="25"/>
  <c r="Q19" i="25"/>
  <c r="Q18" i="25"/>
  <c r="Q17" i="25"/>
  <c r="Q16" i="25"/>
  <c r="Q15" i="25"/>
  <c r="Q13" i="25"/>
  <c r="Q12" i="25"/>
  <c r="Q55" i="24"/>
  <c r="Q54" i="24" s="1"/>
  <c r="Q56" i="24"/>
  <c r="Q62" i="24"/>
  <c r="Q61" i="24"/>
  <c r="Q60" i="24" s="1"/>
  <c r="Q59" i="24"/>
  <c r="Q58" i="24"/>
  <c r="Q57" i="24" s="1"/>
  <c r="Q50" i="24"/>
  <c r="Q49" i="24"/>
  <c r="Q48" i="24"/>
  <c r="Q47" i="24"/>
  <c r="Q46" i="24"/>
  <c r="Q45" i="24"/>
  <c r="Q44" i="24"/>
  <c r="Q43" i="24"/>
  <c r="Q42" i="24"/>
  <c r="Q41" i="24"/>
  <c r="Q40" i="24"/>
  <c r="Q39" i="24"/>
  <c r="Q38" i="24"/>
  <c r="Q37" i="24"/>
  <c r="Q36" i="24"/>
  <c r="Q35" i="24"/>
  <c r="Q34" i="24"/>
  <c r="Q33" i="24"/>
  <c r="Q31" i="24"/>
  <c r="Q30" i="24"/>
  <c r="Q29" i="24"/>
  <c r="Q28" i="24"/>
  <c r="Q27" i="24"/>
  <c r="Q26" i="24"/>
  <c r="Q25" i="24"/>
  <c r="Q24" i="24"/>
  <c r="Q23" i="24"/>
  <c r="Q22" i="24"/>
  <c r="Q21" i="24"/>
  <c r="Q20" i="24"/>
  <c r="Q19" i="24"/>
  <c r="Q18" i="24"/>
  <c r="Q17" i="24"/>
  <c r="Q16" i="24"/>
  <c r="Q15" i="24"/>
  <c r="Q14" i="24"/>
  <c r="Q13" i="24"/>
  <c r="Q12" i="24"/>
  <c r="Q63" i="24" l="1"/>
  <c r="Q65" i="24"/>
  <c r="I73" i="25"/>
  <c r="P73" i="25"/>
  <c r="P75" i="25" s="1"/>
  <c r="L73" i="25"/>
  <c r="L75" i="25" s="1"/>
  <c r="H73" i="25"/>
  <c r="H75" i="25" s="1"/>
  <c r="O73" i="25"/>
  <c r="K73" i="25"/>
  <c r="K75" i="25" s="1"/>
  <c r="G73" i="25"/>
  <c r="G75" i="25" s="1"/>
  <c r="M95" i="16"/>
  <c r="AM93" i="16"/>
  <c r="AE93" i="16"/>
  <c r="Q93" i="16"/>
  <c r="G95" i="16"/>
  <c r="AG93" i="16"/>
  <c r="K95" i="16"/>
  <c r="AK93" i="16"/>
  <c r="O95" i="16"/>
  <c r="AO93" i="16"/>
  <c r="L95" i="16"/>
  <c r="AL93" i="16"/>
  <c r="H95" i="16"/>
  <c r="I95" i="16"/>
  <c r="AI93" i="16"/>
  <c r="F95" i="16"/>
  <c r="AF93" i="16"/>
  <c r="J95" i="16"/>
  <c r="AJ93" i="16"/>
  <c r="N95" i="16"/>
  <c r="AN93" i="16"/>
  <c r="O75" i="25"/>
  <c r="N75" i="25"/>
  <c r="J75" i="25"/>
  <c r="F75" i="25"/>
  <c r="E75" i="25"/>
  <c r="M75" i="25"/>
  <c r="I75" i="25"/>
  <c r="F88" i="12"/>
  <c r="G88" i="12"/>
  <c r="H88" i="12"/>
  <c r="I88" i="12"/>
  <c r="J88" i="12"/>
  <c r="K88" i="12"/>
  <c r="L88" i="12"/>
  <c r="M88" i="12"/>
  <c r="N88" i="12"/>
  <c r="O88" i="12"/>
  <c r="P88" i="12"/>
  <c r="E88" i="12"/>
  <c r="Q13" i="12"/>
  <c r="Q14" i="12"/>
  <c r="Q15" i="12"/>
  <c r="Q16" i="12"/>
  <c r="Q17" i="12"/>
  <c r="Q18" i="12"/>
  <c r="Q19" i="12"/>
  <c r="Q20" i="12"/>
  <c r="Q21" i="12"/>
  <c r="Q22" i="12"/>
  <c r="Q23" i="12"/>
  <c r="Q24" i="12"/>
  <c r="Q25" i="12"/>
  <c r="Q26" i="12"/>
  <c r="Q27" i="12"/>
  <c r="Q28" i="12"/>
  <c r="Q29" i="12"/>
  <c r="Q30" i="12"/>
  <c r="Q31" i="12"/>
  <c r="Q32" i="12"/>
  <c r="Q33" i="12"/>
  <c r="Q34" i="12"/>
  <c r="Q35" i="12"/>
  <c r="Q36" i="12"/>
  <c r="Q38" i="12"/>
  <c r="Q39" i="12"/>
  <c r="Q40" i="12"/>
  <c r="Q41" i="12"/>
  <c r="Q42" i="12"/>
  <c r="Q43" i="12"/>
  <c r="Q44" i="12"/>
  <c r="Q45" i="12"/>
  <c r="Q46" i="12"/>
  <c r="Q47" i="12"/>
  <c r="Q48" i="12"/>
  <c r="Q49" i="12"/>
  <c r="Q50" i="12"/>
  <c r="Q51" i="12"/>
  <c r="Q52" i="12"/>
  <c r="Q53" i="12"/>
  <c r="Q54" i="12"/>
  <c r="Q55" i="12"/>
  <c r="Q56" i="12"/>
  <c r="Q57" i="12"/>
  <c r="Q58" i="12"/>
  <c r="Q59" i="12"/>
  <c r="Q60" i="12"/>
  <c r="Q61" i="12"/>
  <c r="Q62" i="12"/>
  <c r="Q63" i="12"/>
  <c r="Q64" i="12"/>
  <c r="Q65" i="12"/>
  <c r="Q66" i="12"/>
  <c r="Q67" i="12"/>
  <c r="Q12" i="12"/>
  <c r="Q68" i="12" l="1"/>
  <c r="Q88" i="12" s="1"/>
  <c r="Q73" i="25"/>
  <c r="Q75" i="25" s="1"/>
  <c r="AQ93" i="16"/>
  <c r="Q95" i="16"/>
  <c r="Q80" i="22" l="1"/>
  <c r="P80" i="22"/>
  <c r="O80" i="22"/>
  <c r="N80" i="22"/>
  <c r="M80" i="22"/>
  <c r="L80" i="22"/>
  <c r="K80" i="22"/>
  <c r="J80" i="22"/>
  <c r="I80" i="22"/>
  <c r="H80" i="22"/>
  <c r="G80" i="22"/>
  <c r="F80" i="22"/>
  <c r="E80" i="22"/>
  <c r="C100" i="22" l="1"/>
  <c r="D100" i="22"/>
  <c r="L100" i="22"/>
  <c r="N100" i="22"/>
  <c r="I100" i="22"/>
  <c r="O100" i="22"/>
  <c r="K100" i="22"/>
  <c r="M100" i="22"/>
  <c r="J100" i="22"/>
  <c r="H100" i="22"/>
  <c r="F100" i="22"/>
  <c r="P100" i="22"/>
  <c r="G100" i="22"/>
  <c r="E100" i="22" l="1"/>
  <c r="Q100" i="22" s="1"/>
  <c r="E79" i="20"/>
  <c r="F79" i="20"/>
  <c r="G79" i="20"/>
  <c r="H79" i="20"/>
  <c r="I79" i="20"/>
  <c r="J79" i="20"/>
  <c r="K79" i="20"/>
  <c r="L79" i="20"/>
  <c r="M79" i="20"/>
  <c r="N79" i="20"/>
  <c r="O79" i="20"/>
  <c r="P79" i="20"/>
  <c r="Q79" i="20"/>
  <c r="L106" i="20" l="1"/>
  <c r="O106" i="20"/>
  <c r="M106" i="20"/>
  <c r="P106" i="20"/>
  <c r="F106" i="20"/>
  <c r="N106" i="20"/>
  <c r="K106" i="20"/>
  <c r="J106" i="20"/>
  <c r="I106" i="20"/>
  <c r="D106" i="20"/>
  <c r="G106" i="20"/>
  <c r="E106" i="20"/>
  <c r="C106" i="20"/>
  <c r="H106" i="20"/>
  <c r="Q106" i="20" l="1"/>
  <c r="AF14" i="16" l="1"/>
  <c r="AQ14" i="16" l="1"/>
  <c r="AQ15" i="16"/>
  <c r="AQ16" i="16"/>
  <c r="AQ17" i="16"/>
  <c r="AQ19" i="16"/>
  <c r="AQ20" i="16"/>
  <c r="AQ21" i="16"/>
  <c r="AQ22" i="16"/>
  <c r="AQ23" i="16"/>
  <c r="AQ24" i="16"/>
  <c r="AQ25" i="16"/>
  <c r="AQ26" i="16"/>
  <c r="AQ27" i="16"/>
  <c r="AQ28" i="16"/>
  <c r="AQ29" i="16"/>
  <c r="AQ30" i="16"/>
  <c r="AQ31" i="16"/>
  <c r="AQ32" i="16"/>
  <c r="AQ33" i="16"/>
  <c r="AQ34" i="16"/>
  <c r="AQ35" i="16"/>
  <c r="AQ36" i="16"/>
  <c r="AQ37" i="16"/>
  <c r="AQ38" i="16"/>
  <c r="AQ39" i="16"/>
  <c r="AQ40" i="16"/>
  <c r="AQ41" i="16"/>
  <c r="AQ42" i="16"/>
  <c r="AQ43" i="16"/>
  <c r="AQ44" i="16"/>
  <c r="AQ45" i="16"/>
  <c r="AQ46" i="16"/>
  <c r="AQ47" i="16"/>
  <c r="AQ48" i="16"/>
  <c r="AQ49" i="16"/>
  <c r="AQ50" i="16"/>
  <c r="AQ51" i="16"/>
  <c r="AQ52" i="16"/>
  <c r="AQ53" i="16"/>
  <c r="AQ54" i="16"/>
  <c r="AQ55" i="16"/>
  <c r="AQ56" i="16"/>
  <c r="AQ57" i="16"/>
  <c r="AQ58" i="16"/>
  <c r="AQ59" i="16"/>
  <c r="AQ60" i="16"/>
  <c r="AQ61" i="16"/>
  <c r="AQ62" i="16"/>
  <c r="AQ63" i="16"/>
  <c r="AQ64" i="16"/>
  <c r="AQ65" i="16"/>
  <c r="AQ66" i="16"/>
  <c r="AQ67" i="16"/>
  <c r="AQ68" i="16"/>
  <c r="AQ69" i="16"/>
  <c r="AQ70" i="16"/>
  <c r="AQ71" i="16"/>
  <c r="AQ73" i="16"/>
  <c r="AQ74" i="16"/>
  <c r="AQ75" i="16"/>
  <c r="AQ76" i="16"/>
  <c r="AQ77" i="16"/>
  <c r="AQ78" i="16"/>
  <c r="AP14" i="16"/>
  <c r="AP15" i="16"/>
  <c r="AP16" i="16"/>
  <c r="AP17" i="16"/>
  <c r="AP19" i="16"/>
  <c r="AP20" i="16"/>
  <c r="AP21" i="16"/>
  <c r="AP22" i="16"/>
  <c r="AP23" i="16"/>
  <c r="AP24" i="16"/>
  <c r="AP25" i="16"/>
  <c r="AP26" i="16"/>
  <c r="AP27" i="16"/>
  <c r="AP28" i="16"/>
  <c r="AP29" i="16"/>
  <c r="AP30" i="16"/>
  <c r="AP31" i="16"/>
  <c r="AP32" i="16"/>
  <c r="AP33" i="16"/>
  <c r="AP34" i="16"/>
  <c r="AP35" i="16"/>
  <c r="AP36" i="16"/>
  <c r="AP37" i="16"/>
  <c r="AP38" i="16"/>
  <c r="AP39" i="16"/>
  <c r="AP40" i="16"/>
  <c r="AP41" i="16"/>
  <c r="AP42" i="16"/>
  <c r="AP43" i="16"/>
  <c r="AP44" i="16"/>
  <c r="AP45" i="16"/>
  <c r="AP46" i="16"/>
  <c r="AP47" i="16"/>
  <c r="AP48" i="16"/>
  <c r="AP49" i="16"/>
  <c r="AP50" i="16"/>
  <c r="AP51" i="16"/>
  <c r="AP52" i="16"/>
  <c r="AP53" i="16"/>
  <c r="AP54" i="16"/>
  <c r="AP55" i="16"/>
  <c r="AP56" i="16"/>
  <c r="AP57" i="16"/>
  <c r="AP58" i="16"/>
  <c r="AP59" i="16"/>
  <c r="AP60" i="16"/>
  <c r="AP61" i="16"/>
  <c r="AP62" i="16"/>
  <c r="AP63" i="16"/>
  <c r="AP64" i="16"/>
  <c r="AP65" i="16"/>
  <c r="AP66" i="16"/>
  <c r="AP67" i="16"/>
  <c r="AP68" i="16"/>
  <c r="AP69" i="16"/>
  <c r="AP70" i="16"/>
  <c r="AP71" i="16"/>
  <c r="AP73" i="16"/>
  <c r="AP74" i="16"/>
  <c r="AP75" i="16"/>
  <c r="AP76" i="16"/>
  <c r="AP77" i="16"/>
  <c r="AP78" i="16"/>
  <c r="AO14" i="16"/>
  <c r="AO15" i="16"/>
  <c r="AO16" i="16"/>
  <c r="AO17" i="16"/>
  <c r="AO19" i="16"/>
  <c r="AO20" i="16"/>
  <c r="AO21" i="16"/>
  <c r="AO22" i="16"/>
  <c r="AO23" i="16"/>
  <c r="AO24" i="16"/>
  <c r="AO25" i="16"/>
  <c r="AO26" i="16"/>
  <c r="AO27" i="16"/>
  <c r="AO28" i="16"/>
  <c r="AO29" i="16"/>
  <c r="AO30" i="16"/>
  <c r="AO31" i="16"/>
  <c r="AO32" i="16"/>
  <c r="AO33" i="16"/>
  <c r="AO34" i="16"/>
  <c r="AO35" i="16"/>
  <c r="AO36" i="16"/>
  <c r="AO37" i="16"/>
  <c r="AO38" i="16"/>
  <c r="AO39" i="16"/>
  <c r="AO40" i="16"/>
  <c r="AO41" i="16"/>
  <c r="AO42" i="16"/>
  <c r="AO43" i="16"/>
  <c r="AO44" i="16"/>
  <c r="AO45" i="16"/>
  <c r="AO46" i="16"/>
  <c r="AO47" i="16"/>
  <c r="AO48" i="16"/>
  <c r="AO49" i="16"/>
  <c r="AO50" i="16"/>
  <c r="AO51" i="16"/>
  <c r="AO52" i="16"/>
  <c r="AO53" i="16"/>
  <c r="AO54" i="16"/>
  <c r="AO55" i="16"/>
  <c r="AO56" i="16"/>
  <c r="AO57" i="16"/>
  <c r="AO58" i="16"/>
  <c r="AO59" i="16"/>
  <c r="AO60" i="16"/>
  <c r="AO61" i="16"/>
  <c r="AO62" i="16"/>
  <c r="AO63" i="16"/>
  <c r="AO64" i="16"/>
  <c r="AO65" i="16"/>
  <c r="AO66" i="16"/>
  <c r="AO67" i="16"/>
  <c r="AO68" i="16"/>
  <c r="AO69" i="16"/>
  <c r="AO70" i="16"/>
  <c r="AO71" i="16"/>
  <c r="AO73" i="16"/>
  <c r="AO74" i="16"/>
  <c r="AO75" i="16"/>
  <c r="AO76" i="16"/>
  <c r="AO77" i="16"/>
  <c r="AO78" i="16"/>
  <c r="AN14" i="16"/>
  <c r="AN15" i="16"/>
  <c r="AN16" i="16"/>
  <c r="AN17" i="16"/>
  <c r="AN19" i="16"/>
  <c r="AN20" i="16"/>
  <c r="AN21" i="16"/>
  <c r="AN22" i="16"/>
  <c r="AN23" i="16"/>
  <c r="AN24" i="16"/>
  <c r="AN25" i="16"/>
  <c r="AN26" i="16"/>
  <c r="AN27" i="16"/>
  <c r="AN28" i="16"/>
  <c r="AN29" i="16"/>
  <c r="AN30" i="16"/>
  <c r="AN31" i="16"/>
  <c r="AN32" i="16"/>
  <c r="AN33" i="16"/>
  <c r="AN34" i="16"/>
  <c r="AN35" i="16"/>
  <c r="AN36" i="16"/>
  <c r="AN37" i="16"/>
  <c r="AN38" i="16"/>
  <c r="AN39" i="16"/>
  <c r="AN40" i="16"/>
  <c r="AN41" i="16"/>
  <c r="AN42" i="16"/>
  <c r="AN43" i="16"/>
  <c r="AN44" i="16"/>
  <c r="AN45" i="16"/>
  <c r="AN46" i="16"/>
  <c r="AN47" i="16"/>
  <c r="AN48" i="16"/>
  <c r="AN49" i="16"/>
  <c r="AN50" i="16"/>
  <c r="AN51" i="16"/>
  <c r="AN52" i="16"/>
  <c r="AN53" i="16"/>
  <c r="AN54" i="16"/>
  <c r="AN55" i="16"/>
  <c r="AN56" i="16"/>
  <c r="AN57" i="16"/>
  <c r="AN58" i="16"/>
  <c r="AN59" i="16"/>
  <c r="AN60" i="16"/>
  <c r="AN61" i="16"/>
  <c r="AN62" i="16"/>
  <c r="AN63" i="16"/>
  <c r="AN64" i="16"/>
  <c r="AN65" i="16"/>
  <c r="AN66" i="16"/>
  <c r="AN67" i="16"/>
  <c r="AN68" i="16"/>
  <c r="AN69" i="16"/>
  <c r="AN70" i="16"/>
  <c r="AN71" i="16"/>
  <c r="AN73" i="16"/>
  <c r="AN74" i="16"/>
  <c r="AN75" i="16"/>
  <c r="AN76" i="16"/>
  <c r="AN77" i="16"/>
  <c r="AN78" i="16"/>
  <c r="AM14" i="16"/>
  <c r="AM15" i="16"/>
  <c r="AM16" i="16"/>
  <c r="AM17" i="16"/>
  <c r="AM19" i="16"/>
  <c r="AM20" i="16"/>
  <c r="AM21" i="16"/>
  <c r="AM22" i="16"/>
  <c r="AM23" i="16"/>
  <c r="AM24" i="16"/>
  <c r="AM25" i="16"/>
  <c r="AM26" i="16"/>
  <c r="AM27" i="16"/>
  <c r="AM28" i="16"/>
  <c r="AM29" i="16"/>
  <c r="AM30" i="16"/>
  <c r="AM31" i="16"/>
  <c r="AM32" i="16"/>
  <c r="AM33" i="16"/>
  <c r="AM34" i="16"/>
  <c r="AM35" i="16"/>
  <c r="AM36" i="16"/>
  <c r="AM37" i="16"/>
  <c r="AM38" i="16"/>
  <c r="AM39" i="16"/>
  <c r="AM40" i="16"/>
  <c r="AM41" i="16"/>
  <c r="AM42" i="16"/>
  <c r="AM43" i="16"/>
  <c r="AM44" i="16"/>
  <c r="AM45" i="16"/>
  <c r="AM46" i="16"/>
  <c r="AM47" i="16"/>
  <c r="AM48" i="16"/>
  <c r="AM49" i="16"/>
  <c r="AM50" i="16"/>
  <c r="AM51" i="16"/>
  <c r="AM52" i="16"/>
  <c r="AM53" i="16"/>
  <c r="AM54" i="16"/>
  <c r="AM55" i="16"/>
  <c r="AM56" i="16"/>
  <c r="AM57" i="16"/>
  <c r="AM58" i="16"/>
  <c r="AM59" i="16"/>
  <c r="AM60" i="16"/>
  <c r="AM61" i="16"/>
  <c r="AM62" i="16"/>
  <c r="AM63" i="16"/>
  <c r="AM64" i="16"/>
  <c r="AM65" i="16"/>
  <c r="AM66" i="16"/>
  <c r="AM67" i="16"/>
  <c r="AM68" i="16"/>
  <c r="AM69" i="16"/>
  <c r="AM70" i="16"/>
  <c r="AM71" i="16"/>
  <c r="AM73" i="16"/>
  <c r="AM74" i="16"/>
  <c r="AM75" i="16"/>
  <c r="AM76" i="16"/>
  <c r="AM77" i="16"/>
  <c r="AM78" i="16"/>
  <c r="AL14" i="16"/>
  <c r="AL15" i="16"/>
  <c r="AL16" i="16"/>
  <c r="AL17" i="16"/>
  <c r="AL19" i="16"/>
  <c r="AL20" i="16"/>
  <c r="AL21" i="16"/>
  <c r="AL22" i="16"/>
  <c r="AL23" i="16"/>
  <c r="AL24" i="16"/>
  <c r="AL25" i="16"/>
  <c r="AL26" i="16"/>
  <c r="AL27" i="16"/>
  <c r="AL28" i="16"/>
  <c r="AL29" i="16"/>
  <c r="AL30" i="16"/>
  <c r="AL31" i="16"/>
  <c r="AL32" i="16"/>
  <c r="AL33" i="16"/>
  <c r="AL34" i="16"/>
  <c r="AL35" i="16"/>
  <c r="AL36" i="16"/>
  <c r="AL37" i="16"/>
  <c r="AL38" i="16"/>
  <c r="AL39" i="16"/>
  <c r="AL40" i="16"/>
  <c r="AL41" i="16"/>
  <c r="AL42" i="16"/>
  <c r="AL43" i="16"/>
  <c r="AL44" i="16"/>
  <c r="AL45" i="16"/>
  <c r="AL46" i="16"/>
  <c r="AL47" i="16"/>
  <c r="AL48" i="16"/>
  <c r="AL49" i="16"/>
  <c r="AL50" i="16"/>
  <c r="AL51" i="16"/>
  <c r="AL52" i="16"/>
  <c r="AL53" i="16"/>
  <c r="AL54" i="16"/>
  <c r="AL55" i="16"/>
  <c r="AL56" i="16"/>
  <c r="AL57" i="16"/>
  <c r="AL58" i="16"/>
  <c r="AL59" i="16"/>
  <c r="AL60" i="16"/>
  <c r="AL61" i="16"/>
  <c r="AL62" i="16"/>
  <c r="AL63" i="16"/>
  <c r="AL64" i="16"/>
  <c r="AL65" i="16"/>
  <c r="AL66" i="16"/>
  <c r="AL67" i="16"/>
  <c r="AL68" i="16"/>
  <c r="AL69" i="16"/>
  <c r="AL70" i="16"/>
  <c r="AL71" i="16"/>
  <c r="AL73" i="16"/>
  <c r="AL74" i="16"/>
  <c r="AL75" i="16"/>
  <c r="AL76" i="16"/>
  <c r="AL77" i="16"/>
  <c r="AL78" i="16"/>
  <c r="AK14" i="16"/>
  <c r="AK15" i="16"/>
  <c r="AK16" i="16"/>
  <c r="AK17" i="16"/>
  <c r="AK19" i="16"/>
  <c r="AK20" i="16"/>
  <c r="AK21" i="16"/>
  <c r="AK22" i="16"/>
  <c r="AK23" i="16"/>
  <c r="AK24" i="16"/>
  <c r="AK25" i="16"/>
  <c r="AK26" i="16"/>
  <c r="AK27" i="16"/>
  <c r="AK28" i="16"/>
  <c r="AK29" i="16"/>
  <c r="AK30" i="16"/>
  <c r="AK31" i="16"/>
  <c r="AK32" i="16"/>
  <c r="AK33" i="16"/>
  <c r="AK34" i="16"/>
  <c r="AK35" i="16"/>
  <c r="AK36" i="16"/>
  <c r="AK37" i="16"/>
  <c r="AK38" i="16"/>
  <c r="AK39" i="16"/>
  <c r="AK40" i="16"/>
  <c r="AK41" i="16"/>
  <c r="AK42" i="16"/>
  <c r="AK43" i="16"/>
  <c r="AK44" i="16"/>
  <c r="AK45" i="16"/>
  <c r="AK46" i="16"/>
  <c r="AK47" i="16"/>
  <c r="AK48" i="16"/>
  <c r="AK49" i="16"/>
  <c r="AK50" i="16"/>
  <c r="AK51" i="16"/>
  <c r="AK52" i="16"/>
  <c r="AK53" i="16"/>
  <c r="AK54" i="16"/>
  <c r="AK55" i="16"/>
  <c r="AK56" i="16"/>
  <c r="AK57" i="16"/>
  <c r="AK58" i="16"/>
  <c r="AK59" i="16"/>
  <c r="AK60" i="16"/>
  <c r="AK61" i="16"/>
  <c r="AK62" i="16"/>
  <c r="AK63" i="16"/>
  <c r="AK64" i="16"/>
  <c r="AK65" i="16"/>
  <c r="AK66" i="16"/>
  <c r="AK67" i="16"/>
  <c r="AK68" i="16"/>
  <c r="AK69" i="16"/>
  <c r="AK70" i="16"/>
  <c r="AK71" i="16"/>
  <c r="AK73" i="16"/>
  <c r="AK74" i="16"/>
  <c r="AK75" i="16"/>
  <c r="AK76" i="16"/>
  <c r="AK77" i="16"/>
  <c r="AK78" i="16"/>
  <c r="AJ14" i="16"/>
  <c r="AJ15" i="16"/>
  <c r="AJ16" i="16"/>
  <c r="AJ17" i="16"/>
  <c r="AJ19" i="16"/>
  <c r="AJ20" i="16"/>
  <c r="AJ21" i="16"/>
  <c r="AJ22" i="16"/>
  <c r="AJ23" i="16"/>
  <c r="AJ24" i="16"/>
  <c r="AJ25" i="16"/>
  <c r="AJ26" i="16"/>
  <c r="AJ27" i="16"/>
  <c r="AJ28" i="16"/>
  <c r="AJ29" i="16"/>
  <c r="AJ30" i="16"/>
  <c r="AJ31" i="16"/>
  <c r="AJ32" i="16"/>
  <c r="AJ33" i="16"/>
  <c r="AJ34" i="16"/>
  <c r="AJ35" i="16"/>
  <c r="AJ36" i="16"/>
  <c r="AJ37" i="16"/>
  <c r="AJ38" i="16"/>
  <c r="AJ39" i="16"/>
  <c r="AJ40" i="16"/>
  <c r="AJ41" i="16"/>
  <c r="AJ42" i="16"/>
  <c r="AJ43" i="16"/>
  <c r="AJ44" i="16"/>
  <c r="AJ45" i="16"/>
  <c r="AJ46" i="16"/>
  <c r="AJ47" i="16"/>
  <c r="AJ48" i="16"/>
  <c r="AJ49" i="16"/>
  <c r="AJ50" i="16"/>
  <c r="AJ51" i="16"/>
  <c r="AJ52" i="16"/>
  <c r="AJ53" i="16"/>
  <c r="AJ54" i="16"/>
  <c r="AJ55" i="16"/>
  <c r="AJ56" i="16"/>
  <c r="AJ57" i="16"/>
  <c r="AJ58" i="16"/>
  <c r="AJ59" i="16"/>
  <c r="AJ60" i="16"/>
  <c r="AJ61" i="16"/>
  <c r="AJ62" i="16"/>
  <c r="AJ63" i="16"/>
  <c r="AJ64" i="16"/>
  <c r="AJ65" i="16"/>
  <c r="AJ66" i="16"/>
  <c r="AJ67" i="16"/>
  <c r="AJ68" i="16"/>
  <c r="AJ69" i="16"/>
  <c r="AJ70" i="16"/>
  <c r="AJ71" i="16"/>
  <c r="AJ73" i="16"/>
  <c r="AJ74" i="16"/>
  <c r="AJ75" i="16"/>
  <c r="AJ76" i="16"/>
  <c r="AJ77" i="16"/>
  <c r="AJ78" i="16"/>
  <c r="AI14" i="16"/>
  <c r="AI15" i="16"/>
  <c r="AI16" i="16"/>
  <c r="AI17" i="16"/>
  <c r="AI19" i="16"/>
  <c r="AI20" i="16"/>
  <c r="AI21" i="16"/>
  <c r="AI22" i="16"/>
  <c r="AI23" i="16"/>
  <c r="AI24" i="16"/>
  <c r="AI25" i="16"/>
  <c r="AI26" i="16"/>
  <c r="AI27" i="16"/>
  <c r="AI28" i="16"/>
  <c r="AI29" i="16"/>
  <c r="AI30" i="16"/>
  <c r="AI31" i="16"/>
  <c r="AI32" i="16"/>
  <c r="AI33" i="16"/>
  <c r="AI34" i="16"/>
  <c r="AI35" i="16"/>
  <c r="AI36" i="16"/>
  <c r="AI37" i="16"/>
  <c r="AI38" i="16"/>
  <c r="AI39" i="16"/>
  <c r="AI40" i="16"/>
  <c r="AI41" i="16"/>
  <c r="AI42" i="16"/>
  <c r="AI43" i="16"/>
  <c r="AI44" i="16"/>
  <c r="AI45" i="16"/>
  <c r="AI46" i="16"/>
  <c r="AI47" i="16"/>
  <c r="AI48" i="16"/>
  <c r="AI49" i="16"/>
  <c r="AI50" i="16"/>
  <c r="AI51" i="16"/>
  <c r="AI52" i="16"/>
  <c r="AI53" i="16"/>
  <c r="AI54" i="16"/>
  <c r="AI55" i="16"/>
  <c r="AI56" i="16"/>
  <c r="AI57" i="16"/>
  <c r="AI58" i="16"/>
  <c r="AI59" i="16"/>
  <c r="AI60" i="16"/>
  <c r="AI61" i="16"/>
  <c r="AI62" i="16"/>
  <c r="AI63" i="16"/>
  <c r="AI64" i="16"/>
  <c r="AI65" i="16"/>
  <c r="AI66" i="16"/>
  <c r="AI67" i="16"/>
  <c r="AI68" i="16"/>
  <c r="AI69" i="16"/>
  <c r="AI70" i="16"/>
  <c r="AI71" i="16"/>
  <c r="AI73" i="16"/>
  <c r="AI74" i="16"/>
  <c r="AI75" i="16"/>
  <c r="AI76" i="16"/>
  <c r="AI77" i="16"/>
  <c r="AI78" i="16"/>
  <c r="AH14" i="16"/>
  <c r="AH15" i="16"/>
  <c r="AH16" i="16"/>
  <c r="AH17" i="16"/>
  <c r="AH19" i="16"/>
  <c r="AH20" i="16"/>
  <c r="AH21" i="16"/>
  <c r="AH22" i="16"/>
  <c r="AH23" i="16"/>
  <c r="AH24" i="16"/>
  <c r="AH25" i="16"/>
  <c r="AH26" i="16"/>
  <c r="AH29" i="16"/>
  <c r="AH30" i="16"/>
  <c r="AH31" i="16"/>
  <c r="AH32" i="16"/>
  <c r="AH33" i="16"/>
  <c r="AH34" i="16"/>
  <c r="AH35" i="16"/>
  <c r="AH36" i="16"/>
  <c r="AH37" i="16"/>
  <c r="AH38" i="16"/>
  <c r="AH39" i="16"/>
  <c r="AH40" i="16"/>
  <c r="AH41" i="16"/>
  <c r="AH42" i="16"/>
  <c r="AH43" i="16"/>
  <c r="AH44" i="16"/>
  <c r="AH45" i="16"/>
  <c r="AH46" i="16"/>
  <c r="AH47" i="16"/>
  <c r="AH48" i="16"/>
  <c r="AH49" i="16"/>
  <c r="AH50" i="16"/>
  <c r="AH51" i="16"/>
  <c r="AH52" i="16"/>
  <c r="AH53" i="16"/>
  <c r="AH54" i="16"/>
  <c r="AH55" i="16"/>
  <c r="AH56" i="16"/>
  <c r="AH57" i="16"/>
  <c r="AH58" i="16"/>
  <c r="AH59" i="16"/>
  <c r="AH60" i="16"/>
  <c r="AH61" i="16"/>
  <c r="AH62" i="16"/>
  <c r="AH63" i="16"/>
  <c r="AH64" i="16"/>
  <c r="AH65" i="16"/>
  <c r="AH66" i="16"/>
  <c r="AH67" i="16"/>
  <c r="AH68" i="16"/>
  <c r="AH69" i="16"/>
  <c r="AH70" i="16"/>
  <c r="AH71" i="16"/>
  <c r="AH73" i="16"/>
  <c r="AH74" i="16"/>
  <c r="AH75" i="16"/>
  <c r="AH76" i="16"/>
  <c r="AH77" i="16"/>
  <c r="AF15" i="16"/>
  <c r="AF16" i="16"/>
  <c r="AF17" i="16"/>
  <c r="AF19" i="16"/>
  <c r="AF20" i="16"/>
  <c r="AF21" i="16"/>
  <c r="AF22" i="16"/>
  <c r="AF23" i="16"/>
  <c r="AF24" i="16"/>
  <c r="AF25" i="16"/>
  <c r="AF26" i="16"/>
  <c r="AF29" i="16"/>
  <c r="AF30" i="16"/>
  <c r="AF31" i="16"/>
  <c r="AF32" i="16"/>
  <c r="AF33" i="16"/>
  <c r="AF34" i="16"/>
  <c r="AF35" i="16"/>
  <c r="AF36" i="16"/>
  <c r="AF37" i="16"/>
  <c r="AF38" i="16"/>
  <c r="AF39" i="16"/>
  <c r="AF40" i="16"/>
  <c r="AF41" i="16"/>
  <c r="AF42" i="16"/>
  <c r="AF43" i="16"/>
  <c r="AF44" i="16"/>
  <c r="AF45" i="16"/>
  <c r="AF46" i="16"/>
  <c r="AF47" i="16"/>
  <c r="AF48" i="16"/>
  <c r="AF49" i="16"/>
  <c r="AF50" i="16"/>
  <c r="AF51" i="16"/>
  <c r="AF52" i="16"/>
  <c r="AF53" i="16"/>
  <c r="AF54" i="16"/>
  <c r="AF55" i="16"/>
  <c r="AF56" i="16"/>
  <c r="AF57" i="16"/>
  <c r="AF58" i="16"/>
  <c r="AF59" i="16"/>
  <c r="AF60" i="16"/>
  <c r="AF61" i="16"/>
  <c r="AF62" i="16"/>
  <c r="AF63" i="16"/>
  <c r="AF64" i="16"/>
  <c r="AF65" i="16"/>
  <c r="AF66" i="16"/>
  <c r="AF67" i="16"/>
  <c r="AF68" i="16"/>
  <c r="AF69" i="16"/>
  <c r="AF70" i="16"/>
  <c r="AF71" i="16"/>
  <c r="AF73" i="16"/>
  <c r="AF74" i="16"/>
  <c r="AF75" i="16"/>
  <c r="AF76" i="16"/>
  <c r="AF77" i="16"/>
  <c r="AG14" i="16"/>
  <c r="AG15" i="16"/>
  <c r="AG16" i="16"/>
  <c r="AG17" i="16"/>
  <c r="AG19" i="16"/>
  <c r="AG20" i="16"/>
  <c r="AG21" i="16"/>
  <c r="AG22" i="16"/>
  <c r="AG23" i="16"/>
  <c r="AG24" i="16"/>
  <c r="AG25" i="16"/>
  <c r="AG26" i="16"/>
  <c r="AG29" i="16"/>
  <c r="AG30" i="16"/>
  <c r="AG31" i="16"/>
  <c r="AG32" i="16"/>
  <c r="AG33" i="16"/>
  <c r="AG34" i="16"/>
  <c r="AG35" i="16"/>
  <c r="AG36" i="16"/>
  <c r="AG37" i="16"/>
  <c r="AG38" i="16"/>
  <c r="AG39" i="16"/>
  <c r="AG40" i="16"/>
  <c r="AG41" i="16"/>
  <c r="AG42" i="16"/>
  <c r="AG43" i="16"/>
  <c r="AG44" i="16"/>
  <c r="AG45" i="16"/>
  <c r="AG46" i="16"/>
  <c r="AG47" i="16"/>
  <c r="AG48" i="16"/>
  <c r="AG49" i="16"/>
  <c r="AG50" i="16"/>
  <c r="AG51" i="16"/>
  <c r="AG52" i="16"/>
  <c r="AG53" i="16"/>
  <c r="AG54" i="16"/>
  <c r="AG55" i="16"/>
  <c r="AG56" i="16"/>
  <c r="AG57" i="16"/>
  <c r="AG58" i="16"/>
  <c r="AG59" i="16"/>
  <c r="AG60" i="16"/>
  <c r="AG61" i="16"/>
  <c r="AG62" i="16"/>
  <c r="AG63" i="16"/>
  <c r="AG64" i="16"/>
  <c r="AG65" i="16"/>
  <c r="AG66" i="16"/>
  <c r="AG67" i="16"/>
  <c r="AG68" i="16"/>
  <c r="AG69" i="16"/>
  <c r="AG70" i="16"/>
  <c r="AG71" i="16"/>
  <c r="AG73" i="16"/>
  <c r="AG74" i="16"/>
  <c r="AG75" i="16"/>
  <c r="AG76" i="16"/>
  <c r="AG77" i="16"/>
  <c r="AQ13" i="16"/>
  <c r="AE14" i="16"/>
  <c r="AE15" i="16"/>
  <c r="AE16" i="16"/>
  <c r="AE17" i="16"/>
  <c r="AE19" i="16"/>
  <c r="AE20" i="16"/>
  <c r="AE21" i="16"/>
  <c r="AE22" i="16"/>
  <c r="AE23" i="16"/>
  <c r="AE24" i="16"/>
  <c r="AE25" i="16"/>
  <c r="AE26" i="16"/>
  <c r="AE29" i="16"/>
  <c r="AE30" i="16"/>
  <c r="AE31" i="16"/>
  <c r="AE32" i="16"/>
  <c r="AE33" i="16"/>
  <c r="AE34" i="16"/>
  <c r="AE35" i="16"/>
  <c r="AE36" i="16"/>
  <c r="AE37" i="16"/>
  <c r="AE38" i="16"/>
  <c r="AE39" i="16"/>
  <c r="AE40" i="16"/>
  <c r="AE41" i="16"/>
  <c r="AE42" i="16"/>
  <c r="AE43" i="16"/>
  <c r="AE44" i="16"/>
  <c r="AE45" i="16"/>
  <c r="AE46" i="16"/>
  <c r="AE47" i="16"/>
  <c r="AE48" i="16"/>
  <c r="AE49" i="16"/>
  <c r="AE50" i="16"/>
  <c r="AE51" i="16"/>
  <c r="AE52" i="16"/>
  <c r="AE53" i="16"/>
  <c r="AE54" i="16"/>
  <c r="AE55" i="16"/>
  <c r="AE56" i="16"/>
  <c r="AE57" i="16"/>
  <c r="AE58" i="16"/>
  <c r="AE59" i="16"/>
  <c r="AE60" i="16"/>
  <c r="AE61" i="16"/>
  <c r="AE62" i="16"/>
  <c r="AE63" i="16"/>
  <c r="AE64" i="16"/>
  <c r="AE65" i="16"/>
  <c r="AE66" i="16"/>
  <c r="AE67" i="16"/>
  <c r="AE68" i="16"/>
  <c r="AE69" i="16"/>
  <c r="AE70" i="16"/>
  <c r="AE71" i="16"/>
  <c r="AE73" i="16"/>
  <c r="AE74" i="16"/>
  <c r="AE75" i="16"/>
  <c r="AE76" i="16"/>
  <c r="AE77" i="16"/>
  <c r="AE13" i="16"/>
  <c r="AG81" i="16"/>
  <c r="AO81" i="16"/>
  <c r="AQ81" i="16"/>
  <c r="AE82" i="16"/>
  <c r="AJ81" i="16" l="1"/>
  <c r="AJ95" i="16" s="1"/>
  <c r="AN81" i="16"/>
  <c r="AN95" i="16" s="1"/>
  <c r="AM81" i="16"/>
  <c r="AM95" i="16" s="1"/>
  <c r="AK81" i="16"/>
  <c r="AK95" i="16" s="1"/>
  <c r="AI81" i="16"/>
  <c r="AI95" i="16" s="1"/>
  <c r="AO95" i="16"/>
  <c r="AG95" i="16"/>
  <c r="AQ95" i="16"/>
  <c r="AF81" i="16" l="1"/>
  <c r="AF95" i="16" s="1"/>
  <c r="AE95" i="16"/>
  <c r="AL81" i="16"/>
  <c r="AL95" i="16" s="1"/>
  <c r="AP81" i="16"/>
  <c r="AP95" i="16" s="1"/>
  <c r="AH81" i="16"/>
  <c r="AH95" i="16"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rodriguez\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<sst xmlns="http://schemas.openxmlformats.org/spreadsheetml/2006/main" count="1411" uniqueCount="212">
  <si>
    <t>MINISTERIO DE HACIENDA</t>
  </si>
  <si>
    <t>DIRECCIÓN GENERAL DE PRESUPUESTO</t>
  </si>
  <si>
    <t>EJECUCIÓN PRESUPUESTARIA DE ORGANISMOS DESCENTRALIZADOS Y AUTÓNOMOS NO FINANCIERAS</t>
  </si>
  <si>
    <t>CLASIFICACIÓN FUNCIONAL</t>
  </si>
  <si>
    <t>ENERO - 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</si>
  <si>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</si>
  <si>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</si>
  <si>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</si>
  <si>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</si>
  <si>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</si>
  <si>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</si>
  <si>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</si>
  <si>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</si>
  <si>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</si>
  <si>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</si>
  <si>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</si>
  <si>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</si>
  <si>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</si>
  <si>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</si>
  <si>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</si>
  <si>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</si>
  <si>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</si>
  <si>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</si>
  <si>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0 - N/A</t>
  </si>
  <si>
    <t>0.0 - N/A</t>
  </si>
  <si>
    <t>0.0.00 - N/A</t>
  </si>
  <si>
    <t>1 - SERVICIOS  GENERALES</t>
  </si>
  <si>
    <t>1.1 - Administración general</t>
  </si>
  <si>
    <t>1.1.02 - Gestión administrativa, financiera, fiscal, económica y planificación</t>
  </si>
  <si>
    <t xml:space="preserve">1.1.03 - Transferencias a instituciones públicas incluidos los gobiernos locales </t>
  </si>
  <si>
    <t>1.2 - Relaciones internacionales</t>
  </si>
  <si>
    <t>1.2.98 - Investigación y desarrollo vinculada a las relaciones internacionales</t>
  </si>
  <si>
    <t>1.3 - Defensa nacional</t>
  </si>
  <si>
    <t>1.3.02 - Defensa civil y gestión de riesgo de desastre.</t>
  </si>
  <si>
    <t>1.4 - Justicia, orden público y seguridad</t>
  </si>
  <si>
    <t>1.4.03 - Administración y servicios de justicia</t>
  </si>
  <si>
    <t>2 - SERVICIOS ECONÓMICOS</t>
  </si>
  <si>
    <t xml:space="preserve">2.1 - Asuntos económicos y  laborales </t>
  </si>
  <si>
    <t>2.1.01 - Asuntos económicos y regulación del comercio</t>
  </si>
  <si>
    <t>2.2 - Agropecuaria, caza, pesca y silvicultura</t>
  </si>
  <si>
    <t>2.2.01 - Agropecuaria</t>
  </si>
  <si>
    <t>2.2.02 - Caza y pesca</t>
  </si>
  <si>
    <t>2.3 - Riego</t>
  </si>
  <si>
    <t>2.3.01 - Riego</t>
  </si>
  <si>
    <t>2.4 -  Energía y combustible</t>
  </si>
  <si>
    <t>2.4.01 - Energía eléctrica</t>
  </si>
  <si>
    <t>2.5 - Minería, manufactura y construcción</t>
  </si>
  <si>
    <t>2.5.02 - Manufacturas</t>
  </si>
  <si>
    <t xml:space="preserve">2.6 - Transporte </t>
  </si>
  <si>
    <t xml:space="preserve">2.6.04 - Transporte aéreo </t>
  </si>
  <si>
    <t>2.8 - Banca y seguros</t>
  </si>
  <si>
    <t>2.8.01 - Regulación, control y diseño de políticas</t>
  </si>
  <si>
    <t>2.8.02 - Operación  de la banca y del sector seguros</t>
  </si>
  <si>
    <t>2.9 - Otros servicios económicos</t>
  </si>
  <si>
    <t>2.9.01 - Comercio de distribución almacenamiento y depósito</t>
  </si>
  <si>
    <t>2.9.98 - Investigación y desarrollo relacionados con los servicios económicos</t>
  </si>
  <si>
    <t>3 - PROTECCIÓN DEL MEDIO AMBIENTE</t>
  </si>
  <si>
    <t>3.1 - Protección del aire, agua y suelo.</t>
  </si>
  <si>
    <t xml:space="preserve">3.1.01 - Reducción de la contaminación </t>
  </si>
  <si>
    <t>3.2 - Protección de la biodiversidad y ordenación de desechos.</t>
  </si>
  <si>
    <t>3.2.01 - Protección de la biodiversidad y el paisaje</t>
  </si>
  <si>
    <t>4 - SERVICIOS SOCIALES</t>
  </si>
  <si>
    <t>4.1 - Vivienda y servicios comunitarios</t>
  </si>
  <si>
    <t>4.1.01 - Urbanización y servicios comunitarios</t>
  </si>
  <si>
    <t>4.1.02 - Desarrollo comunitario</t>
  </si>
  <si>
    <t>4.2 - Salud</t>
  </si>
  <si>
    <t>4.2.03 - Servicios de la salud pública y prevención de la salud</t>
  </si>
  <si>
    <t>4.2.99 - Planificación, gestión y supervisión de la salud</t>
  </si>
  <si>
    <t>4.3 - Actividades deportivas, recreativas, culturales y religiosas</t>
  </si>
  <si>
    <t xml:space="preserve">4.3.03 - Servicios culturales </t>
  </si>
  <si>
    <t>4.3.98 - Investigación y desarrollo relacionados con el esparcimiento, el deporte, la cultura y la religión</t>
  </si>
  <si>
    <t>4.4 - Educación</t>
  </si>
  <si>
    <t>4.4.04 - Educación superior</t>
  </si>
  <si>
    <t>4.4.06 - Educación técnica</t>
  </si>
  <si>
    <t>4.4.99 - Planificación, gestión y supervisión de la educación</t>
  </si>
  <si>
    <t>4.5 - Protección social</t>
  </si>
  <si>
    <t>4.5.05 - Familia e hijos</t>
  </si>
  <si>
    <t>4.5.10 - Asistencia social</t>
  </si>
  <si>
    <t xml:space="preserve">4.5.99 - Planificación, gestión y supervisión de la protección social </t>
  </si>
  <si>
    <t>5 - INTERESES DE LA DEUDA PÚBLICA</t>
  </si>
  <si>
    <t>5.1 - Intereses y comisiones de deuda pública</t>
  </si>
  <si>
    <t>5.1.01 - Intereses y comisiones de deuda pública</t>
  </si>
  <si>
    <t>TOTAL GASTO</t>
  </si>
  <si>
    <t>APLICACIONES FINANCIERAS</t>
  </si>
  <si>
    <t>1.1.03 - Transferencias a instituciones públicas incluidos los gobiernos locales</t>
  </si>
  <si>
    <t>2.1 - Asuntos económicos, comerciales y laborales</t>
  </si>
  <si>
    <t>3.2 - Protección de la biodiversidad y ordenación de desechos</t>
  </si>
  <si>
    <t>TOTAL APLICACIONES FINANCIERAS</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</si>
  <si>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</si>
  <si>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</si>
  <si>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</si>
  <si>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</si>
  <si>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1.2.01 - Relaciones internacionales desde oficinas en el país</t>
  </si>
  <si>
    <t>Fuente: Sistema de Información de la Gestión Financiera (SIGEF)
Fecha de Imputación: 31 de Diciembre del 2015</t>
  </si>
  <si>
    <t>EJECUCIÓN PRESUPUESTARIA DE ORGANISMOS DESCENTRALIZADOS Y AUTÓNOMOS NO FINANCIEROS</t>
  </si>
  <si>
    <t>ENERO - DICIEMBRE 2016</t>
  </si>
  <si>
    <t>1.1.01 - Órganos ejecutivos y legislativos</t>
  </si>
  <si>
    <t>2.6.04 - Transporte aéreo</t>
  </si>
  <si>
    <t>4.2.01 - Servicios para pacientes externos</t>
  </si>
  <si>
    <t>4.2.02 - Servicios hospitalarios</t>
  </si>
  <si>
    <t>4.3.02 - Servicios recreativos y deportivos</t>
  </si>
  <si>
    <t>4.3.03 - Servicios culturales</t>
  </si>
  <si>
    <t>4.3.05 - Servicios religiosos y otros servicios comunitarios religiosos</t>
  </si>
  <si>
    <t>4.3.99 - Planificación, gestión y supervisión de las actividades deportivas, recreativas, culturales y religiosas</t>
  </si>
  <si>
    <t>4.5.01 - Edad avanzada, pensiones (por edad o incapacidad)</t>
  </si>
  <si>
    <t>4.5.03 - Invalidez</t>
  </si>
  <si>
    <t>4.5.99 - Planificación, gestión y supervisión de la protección social</t>
  </si>
  <si>
    <t>Fecha de Registro: 8 de febrero del 2017.</t>
  </si>
  <si>
    <t>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</si>
  <si>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</si>
  <si>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</si>
  <si>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</si>
  <si>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</si>
  <si>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1.2.02 - Relaciones internacionales desde oficinas en el exterior</t>
  </si>
  <si>
    <t>2.6.01 - Transporte por carretera</t>
  </si>
  <si>
    <t>2.7 - Comunicaciones</t>
  </si>
  <si>
    <t xml:space="preserve">2.7.01 - Comunicaciones </t>
  </si>
  <si>
    <t>4.4.98 - Investigación y desarrollo relacionados con la educación</t>
  </si>
  <si>
    <t>2.4 - Energía y combustible</t>
  </si>
  <si>
    <t>TOTAL APLICACIONES</t>
  </si>
  <si>
    <t>TOTAL GASTOS + APLICACIONES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</si>
  <si>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</si>
  <si>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</si>
  <si>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</si>
  <si>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</si>
  <si>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</si>
  <si>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1.3.01 - Defensa militar</t>
  </si>
  <si>
    <t>2.7 - Comunicaciones.</t>
  </si>
  <si>
    <t>2.9.98-Investigación y desarrollo relacionados con los servicios económicos</t>
  </si>
  <si>
    <t>4.4.05 - Educación de adultos</t>
  </si>
  <si>
    <t>2 - SERVICIOS ECONOMICOS</t>
  </si>
  <si>
    <t>Fecha de Registro: 07 de febrero del 2019.</t>
  </si>
  <si>
    <t>ENERO-DICIEMBRE 2019</t>
  </si>
  <si>
    <t xml:space="preserve">1.2.01 - Relaciones internacionales desde oficinas en el país. </t>
  </si>
  <si>
    <t xml:space="preserve">2.6.04-Transporte aéreo </t>
  </si>
  <si>
    <t>3.2.02 - Ordenación de desechos</t>
  </si>
  <si>
    <t>4.4.09 - Enseñanza no atribuible a ningún nivel</t>
  </si>
  <si>
    <t>Fecha de Registro: 13 de febrero de 2021.
Fuente: Sistema de Información de la Gestión Financiera (SIGEF).</t>
  </si>
  <si>
    <t>EJECUCIÓN PRESUPUESTARIA DE ORGANISMOS DESCENTRALIZADOS Y AUTÓNOMAS NO FINANCIERAS</t>
  </si>
  <si>
    <t>ENERO-DICIEMBRE 2020</t>
  </si>
  <si>
    <t>PRESUPUESTO INICIAL*</t>
  </si>
  <si>
    <t>PRESUPUESTO VIGENTE**</t>
  </si>
  <si>
    <t>TOTAL GASTOS</t>
  </si>
  <si>
    <t>2.6 - Transporte</t>
  </si>
  <si>
    <t>*Presupuesto Inicial: Ley No. 506-19 de Presupuesto General del Estado 2020.</t>
  </si>
  <si>
    <t>**Presupuesto Vigente: Ley No. 222-20 que modifica las leyes No. 506-19 y No. 68-20 de Presupuesto General de Estado 2020.</t>
  </si>
  <si>
    <t>Fecha de registro: 20 de febrero del 2021.
Fuente: Sistema de Información de la Gestión Financiera (SIGEF).</t>
  </si>
  <si>
    <t>ENERO-DICIEMBRE 2021*</t>
  </si>
  <si>
    <t>Presupuesto Inicial</t>
  </si>
  <si>
    <t>Presupuesto</t>
  </si>
  <si>
    <t>Ley No. 237-20</t>
  </si>
  <si>
    <t>Vigente</t>
  </si>
  <si>
    <t>1.3.02 - Defensa civil y gestión de riesgo de desastre</t>
  </si>
  <si>
    <t>1.4.98 - Investigación y desarrollo relacionados con la justicia, orden público y seguridad</t>
  </si>
  <si>
    <t>2.7.01 - Comunicaciones</t>
  </si>
  <si>
    <t>3.1 - Protección del aire, agua y suelo</t>
  </si>
  <si>
    <t>3.1.01 - Reducción de la contaminación</t>
  </si>
  <si>
    <t>Fecha de registro: 08 de Febrero del 2021.
Fuente: Sistema de Información de la Gestión Financiera (SIGEF).</t>
  </si>
  <si>
    <t>Diciembre 2022*</t>
  </si>
  <si>
    <t>Presupuesto vigente</t>
  </si>
  <si>
    <t>Ley No. 345-21</t>
  </si>
  <si>
    <t>3.1.02 - Administración del agua</t>
  </si>
  <si>
    <t>Fecha de registro: 20 de febrero del 2023.
Fuente: Sistema de Información de la Gestión Financiera (SIGEF).</t>
  </si>
  <si>
    <t>Diciembre 2023*</t>
  </si>
  <si>
    <t>Presupuesto Vigente</t>
  </si>
  <si>
    <t>Ley No. 366-22</t>
  </si>
  <si>
    <t>2.1.03 - Asuntos laborales para fortalecer la autonomía económica de las mujeres</t>
  </si>
  <si>
    <t>2.2.99 - Planificación, gestión y supervisión agropecuaria, caza, pesca y silvicultura</t>
  </si>
  <si>
    <t>2.4.04 - Energía eléctrica de fuentes termoeléctricas</t>
  </si>
  <si>
    <t>3.2.04 - Conciencia y conocimiento de la biodiversidad</t>
  </si>
  <si>
    <t>3.2.07 - Biodiversidad y planificación del desarrollo</t>
  </si>
  <si>
    <t>3.2.09 - Áreas protegidas y otras medidas de conservación</t>
  </si>
  <si>
    <t>3.2.10 - Restauración</t>
  </si>
  <si>
    <t>3.2.98 - Investigación y desarrollo relacionado con la protección del  medio ambiente</t>
  </si>
  <si>
    <t>3.2.99 - Planificación, gestión y supervisión de la protección del medio ambiente</t>
  </si>
  <si>
    <t>3.3 - Cambio Climático</t>
  </si>
  <si>
    <t>3.3.01 - Mixtos</t>
  </si>
  <si>
    <t>3.3.03 - Conocimiento del riesgo de desastres climáticos</t>
  </si>
  <si>
    <t>4.2.04 - Servicios médicos en salud sexual/reproductiva y de centros de salud materno infantil</t>
  </si>
  <si>
    <t>4.4.01 - Educación inicial</t>
  </si>
  <si>
    <t>4.6-Equidad de género</t>
  </si>
  <si>
    <t>4.6.03-Acciones para una cultura de igualdad de género.</t>
  </si>
  <si>
    <t>4.6.04-Acciones de prevención, atención y protección de violencia de género</t>
  </si>
  <si>
    <t>5-INTERESES DE LA DEUDA PÚBLICA</t>
  </si>
  <si>
    <t>5.1-Intereses y comisiones de deuda pública</t>
  </si>
  <si>
    <t>5.1.01-Intereses y comisiones de deuda pública</t>
  </si>
  <si>
    <t>Fecha de registro: 06/02/ 2024.
Fuente: Sistema de Información de la Gestión Financiera (SIGEF).</t>
  </si>
  <si>
    <t>Diciembre 2024</t>
  </si>
  <si>
    <t>PRESUPUESTO</t>
  </si>
  <si>
    <t>Ley No. 80-23</t>
  </si>
  <si>
    <t>VIGENTE</t>
  </si>
  <si>
    <t/>
  </si>
  <si>
    <t>1.1.05 - Gestión de la administración general para transversalizar el enfoque de género</t>
  </si>
  <si>
    <t>1.3.04 - Conocimiento del riesgo de desastres no climáticos</t>
  </si>
  <si>
    <t>2.4.05 - Energía eléctrica de fuentes hidroeléctricas</t>
  </si>
  <si>
    <t>3.3.02 - Mitigación</t>
  </si>
  <si>
    <t>4.6 - Equidad de género</t>
  </si>
  <si>
    <t>4.6.03 - Acciones para una cultura de igualdad de género.</t>
  </si>
  <si>
    <t>4.6.04 - Acciones de prevención, atención y protección de violencia de género</t>
  </si>
  <si>
    <t>Fecha de registro: 07/02/2025.
Fuente: Sistema de Información de la Gestión Financiera (SIGEF).</t>
  </si>
  <si>
    <t>Diciembre 2025</t>
  </si>
  <si>
    <t>Ley No. 80-24</t>
  </si>
  <si>
    <t>2.1.02 - Asuntos laborales generales</t>
  </si>
  <si>
    <t>3.3.06 - Respuesta y recuperación de desastres climáticos</t>
  </si>
  <si>
    <t>4.5.07 - Vivienda social</t>
  </si>
  <si>
    <t>Fecha de registro: 28/01/2026.
Fuente: Sistema de Información de la Gestión Financiera (SIGEF).</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</si>
  <si>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</si>
  <si>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</si>
  <si>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Ley Núm. 99-25</t>
  </si>
  <si>
    <t>1.4.04 - Prisiones</t>
  </si>
  <si>
    <t>*Cifras Preliminares.</t>
  </si>
  <si>
    <t>Fecha de registro: 15/02/2026.
Fuente: Sistema de Información de la Gestión Financiera (SIGEF).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</si>
</sst>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_(* \(#,##0.00\);_(* &quot;-&quot;??_);_(@_)"/>
    <numFmt numFmtId="165" formatCode="_ * #,##0.00_ ;_ * \-#,##0.00_ ;_ * &quot;-&quot;??_ ;_ @_ "/>
    <numFmt numFmtId="166" formatCode="_-* #,##0.0_-;\-* #,##0.0_-;_-* &quot;-&quot;??_-;_-@_-"/>
    <numFmt numFmtId="167" formatCode="_(* #,##0.0_);_(* \(#,##0.0\);_(* &quot;-&quot;??_);_(@_)"/>
    <numFmt numFmtId="168" formatCode="_ * #,##0.0_ ;_ * \-#,##0.0_ ;_ * &quot;-&quot;??_ ;_ @_ "/>
    <numFmt numFmtId="169" formatCode="_(* #,##0.00000000000_);_(* \(#,##0.00000000000\);_(* &quot;-&quot;??_);_(@_)"/>
    <numFmt numFmtId="170" formatCode="_(#,##0.0,,_);_(* \(#,##0.000000\);_(* &quot;-&quot;??_);_(@_)"/>
    <numFmt numFmtId="171" formatCode="0.0%"/>
    <numFmt numFmtId="172" formatCode="_-* #,##0_-;\-* #,##0_-;_-* &quot;-&quot;??_-;_-@_-"/>
    <numFmt numFmtId="173" formatCode="_-* #,##0.0_-;\-* #,##0.0_-;_-* &quot;-&quot;?_-;_-@_-"/>
    <numFmt numFmtId="174" formatCode="#,##0.0,,"/>
    <numFmt numFmtId="175" formatCode="#,##0.0_);\(#,##0.0\)"/>
  </numFmts>
  <fonts count="19">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11"/>
      <name val="Calibri"/>
      <family val="2"/>
      <scheme val="minor"/>
    </font>
    <font>
      <b/>
      <sz val="11"/>
      <color rgb="FF000000"/>
      <name val="Calibri"/>
      <family val="2"/>
      <scheme val="minor"/>
    </font>
    <font>
      <b/>
      <sz val="9"/>
      <color rgb="FF000000"/>
      <name val="Calibri"/>
      <family val="2"/>
      <scheme val="minor"/>
    </font>
    <font>
      <sz val="9"/>
      <color theme="1"/>
      <name val="Calibri"/>
      <family val="2"/>
      <scheme val="minor"/>
    </font>
    <font>
      <b/>
      <sz val="11"/>
      <color theme="0"/>
      <name val="Calibri"/>
      <family val="2"/>
    </font>
    <font>
      <sz val="11"/>
      <color theme="0"/>
      <name val="Calibri"/>
      <family val="2"/>
      <scheme val="minor"/>
    </font>
    <font>
      <b/>
      <sz val="11"/>
      <name val="Calibri"/>
      <family val="2"/>
      <scheme val="minor"/>
    </font>
    <font>
      <b/>
      <sz val="8"/>
      <color theme="1"/>
      <name val="Calibri"/>
      <family val="2"/>
      <scheme val="minor"/>
    </font>
    <font>
      <sz val="12"/>
      <color theme="1"/>
      <name val="Calibri"/>
      <family val="2"/>
      <scheme val="minor"/>
    </font>
    <font>
      <b/>
      <sz val="9"/>
      <color theme="0"/>
      <name val="Calibri"/>
      <family val="2"/>
      <scheme val="minor"/>
    </font>
  </fonts>
  <fills count="10">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44546A"/>
        <bgColor theme="4" tint="0.79998168889431442"/>
      </patternFill>
    </fill>
    <fill>
      <patternFill patternType="solid">
        <fgColor theme="0"/>
        <bgColor indexed="64"/>
      </patternFill>
    </fill>
    <fill>
      <patternFill patternType="solid">
        <fgColor theme="0"/>
        <bgColor theme="4" tint="0.79998168889431442"/>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theme="4" tint="0.39997558519241921"/>
      </bottom>
      <diagonal/>
    </border>
    <border>
      <left style="thin">
        <color theme="0"/>
      </left>
      <right style="thin">
        <color theme="0"/>
      </right>
      <top/>
      <bottom style="thin">
        <color theme="0"/>
      </bottom>
      <diagonal/>
    </border>
    <border>
      <left/>
      <right/>
      <top style="thin">
        <color theme="0"/>
      </top>
      <bottom/>
      <diagonal/>
    </border>
    <border>
      <left/>
      <right/>
      <top style="thin">
        <color theme="4" tint="0.39997558519241921"/>
      </top>
      <bottom/>
      <diagonal/>
    </border>
    <border>
      <left style="thin">
        <color theme="0"/>
      </left>
      <right/>
      <top/>
      <bottom style="thin">
        <color theme="0"/>
      </bottom>
      <diagonal/>
    </border>
  </borders>
  <cellStyleXfs count="8">
    <xf numFmtId="0" fontId="0" fillId="0" borderId="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296">
    <xf numFmtId="0" fontId="0" fillId="0" borderId="0" xfId="0"/>
    <xf numFmtId="0" fontId="5" fillId="0" borderId="0" xfId="0" applyFont="1" applyAlignment="1">
      <alignment vertical="center" wrapText="1" readingOrder="1"/>
    </xf>
    <xf numFmtId="0" fontId="0" fillId="0" borderId="2" xfId="0" applyBorder="1"/>
    <xf numFmtId="0" fontId="5" fillId="0" borderId="0" xfId="0" applyFont="1" applyAlignment="1">
      <alignment vertical="top" wrapText="1" readingOrder="1"/>
    </xf>
    <xf numFmtId="49" fontId="5" fillId="0" borderId="3" xfId="0" applyNumberFormat="1" applyFont="1" applyBorder="1" applyAlignment="1">
      <alignment horizontal="left" wrapText="1" readingOrder="1"/>
    </xf>
    <xf numFmtId="43" fontId="0" fillId="0" borderId="0" xfId="1" applyFont="1"/>
    <xf numFmtId="0" fontId="3" fillId="0" borderId="0" xfId="0" applyFont="1" applyAlignment="1">
      <alignment horizontal="left" indent="1"/>
    </xf>
    <xf numFmtId="0" fontId="0" fillId="0" borderId="0" xfId="0" applyAlignment="1">
      <alignment horizontal="left" indent="2"/>
    </xf>
    <xf numFmtId="0" fontId="0" fillId="0" borderId="0" xfId="0" applyAlignment="1">
      <alignment horizontal="left" indent="3"/>
    </xf>
    <xf numFmtId="0" fontId="8" fillId="0" borderId="0" xfId="0" applyFont="1" applyAlignment="1">
      <alignment wrapText="1"/>
    </xf>
    <xf numFmtId="43" fontId="5" fillId="0" borderId="0" xfId="1" applyFont="1" applyFill="1" applyBorder="1" applyAlignment="1">
      <alignment horizontal="center" vertical="top" wrapText="1" readingOrder="1"/>
    </xf>
    <xf numFmtId="166" fontId="0" fillId="0" borderId="0" xfId="1" applyNumberFormat="1" applyFont="1"/>
    <xf numFmtId="166" fontId="2" fillId="4" borderId="4" xfId="1" applyNumberFormat="1" applyFont="1" applyFill="1" applyBorder="1" applyAlignment="1">
      <alignment horizontal="center" vertical="center"/>
    </xf>
    <xf numFmtId="166" fontId="3" fillId="0" borderId="5" xfId="1" applyNumberFormat="1" applyFont="1" applyBorder="1" applyAlignment="1">
      <alignment horizontal="right"/>
    </xf>
    <xf numFmtId="166" fontId="3" fillId="0" borderId="0" xfId="1" applyNumberFormat="1" applyFont="1" applyAlignment="1">
      <alignment horizontal="right"/>
    </xf>
    <xf numFmtId="166" fontId="0" fillId="0" borderId="0" xfId="1" applyNumberFormat="1" applyFont="1" applyAlignment="1">
      <alignment horizontal="right"/>
    </xf>
    <xf numFmtId="166" fontId="2" fillId="4" borderId="4" xfId="1" applyNumberFormat="1" applyFont="1" applyFill="1" applyBorder="1" applyAlignment="1">
      <alignment horizontal="right" vertical="center"/>
    </xf>
    <xf numFmtId="166" fontId="0" fillId="0" borderId="0" xfId="1" applyNumberFormat="1" applyFont="1" applyAlignment="1">
      <alignment vertical="top" wrapText="1"/>
    </xf>
    <xf numFmtId="166" fontId="3" fillId="0" borderId="5" xfId="1" applyNumberFormat="1" applyFont="1" applyBorder="1" applyAlignment="1">
      <alignment horizontal="right" vertical="center"/>
    </xf>
    <xf numFmtId="166" fontId="3" fillId="0" borderId="0" xfId="1" applyNumberFormat="1" applyFont="1" applyAlignment="1">
      <alignment horizontal="right" vertical="center"/>
    </xf>
    <xf numFmtId="166" fontId="0" fillId="0" borderId="0" xfId="1" applyNumberFormat="1" applyFont="1" applyAlignment="1">
      <alignment horizontal="right" vertical="center"/>
    </xf>
    <xf numFmtId="166" fontId="2" fillId="3" borderId="2" xfId="1" applyNumberFormat="1" applyFont="1" applyFill="1" applyBorder="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indent="1"/>
    </xf>
    <xf numFmtId="0" fontId="0" fillId="0" borderId="0" xfId="0" applyAlignment="1">
      <alignment horizontal="left" vertical="center" indent="2"/>
    </xf>
    <xf numFmtId="0" fontId="3" fillId="0" borderId="5" xfId="0" applyFont="1" applyBorder="1" applyAlignment="1">
      <alignment horizontal="left" vertical="center" wrapText="1"/>
    </xf>
    <xf numFmtId="0" fontId="3" fillId="0" borderId="0" xfId="0" applyFont="1" applyAlignment="1">
      <alignment horizontal="left" vertical="center" wrapText="1" indent="1"/>
    </xf>
    <xf numFmtId="0" fontId="0" fillId="0" borderId="0" xfId="0" applyAlignment="1">
      <alignment horizontal="left" vertical="center" wrapText="1" indent="2"/>
    </xf>
    <xf numFmtId="166" fontId="1" fillId="0" borderId="0" xfId="1" applyNumberFormat="1" applyFont="1" applyAlignment="1">
      <alignment horizontal="right" vertical="center"/>
    </xf>
    <xf numFmtId="167" fontId="2" fillId="4" borderId="2" xfId="4" applyNumberFormat="1" applyFont="1" applyFill="1" applyBorder="1" applyAlignment="1">
      <alignment horizontal="center" vertical="center"/>
    </xf>
    <xf numFmtId="167" fontId="2" fillId="3" borderId="2" xfId="4" applyNumberFormat="1" applyFont="1" applyFill="1" applyBorder="1" applyAlignment="1">
      <alignment horizontal="center" vertical="center"/>
    </xf>
    <xf numFmtId="0" fontId="3" fillId="0" borderId="5" xfId="0" applyFont="1" applyBorder="1" applyAlignment="1">
      <alignment horizontal="left"/>
    </xf>
    <xf numFmtId="0" fontId="2" fillId="4" borderId="6" xfId="0" applyFont="1" applyFill="1" applyBorder="1" applyAlignment="1">
      <alignment horizontal="center" vertical="center"/>
    </xf>
    <xf numFmtId="0" fontId="9" fillId="0" borderId="0" xfId="0" applyFont="1"/>
    <xf numFmtId="0" fontId="5" fillId="0" borderId="0" xfId="0" applyFont="1" applyAlignment="1">
      <alignment horizontal="right"/>
    </xf>
    <xf numFmtId="0" fontId="5" fillId="0" borderId="0" xfId="0" applyFont="1" applyAlignment="1">
      <alignment vertical="center" wrapText="1"/>
    </xf>
    <xf numFmtId="165" fontId="5" fillId="0" borderId="0" xfId="2" applyFont="1" applyFill="1" applyBorder="1" applyAlignment="1">
      <alignment wrapText="1" readingOrder="1"/>
    </xf>
    <xf numFmtId="0" fontId="5" fillId="0" borderId="2" xfId="0" applyFont="1" applyBorder="1" applyAlignment="1">
      <alignment wrapText="1" readingOrder="1"/>
    </xf>
    <xf numFmtId="165" fontId="9" fillId="0" borderId="0" xfId="2" applyFont="1" applyFill="1" applyBorder="1" applyAlignment="1">
      <alignment vertical="center"/>
    </xf>
    <xf numFmtId="0" fontId="9" fillId="0" borderId="0" xfId="0" applyFont="1" applyAlignment="1">
      <alignment wrapText="1"/>
    </xf>
    <xf numFmtId="167" fontId="2" fillId="4" borderId="6" xfId="4" applyNumberFormat="1" applyFont="1" applyFill="1" applyBorder="1" applyAlignment="1">
      <alignment horizontal="center" vertical="center"/>
    </xf>
    <xf numFmtId="167" fontId="2" fillId="4" borderId="7" xfId="4" applyNumberFormat="1" applyFont="1" applyFill="1" applyBorder="1" applyAlignment="1">
      <alignment horizontal="center" vertical="center"/>
    </xf>
    <xf numFmtId="167" fontId="2" fillId="4" borderId="4" xfId="4" applyNumberFormat="1" applyFont="1" applyFill="1" applyBorder="1" applyAlignment="1">
      <alignment horizontal="center" vertical="center"/>
    </xf>
    <xf numFmtId="168" fontId="9" fillId="0" borderId="0" xfId="2" applyNumberFormat="1" applyFont="1" applyFill="1" applyBorder="1" applyAlignment="1"/>
    <xf numFmtId="0" fontId="5" fillId="0" borderId="0" xfId="0" applyFont="1" applyAlignment="1">
      <alignment wrapText="1"/>
    </xf>
    <xf numFmtId="168" fontId="9" fillId="0" borderId="0" xfId="2" applyNumberFormat="1" applyFont="1" applyFill="1" applyBorder="1"/>
    <xf numFmtId="165" fontId="9" fillId="0" borderId="0" xfId="2" applyFont="1" applyFill="1" applyBorder="1"/>
    <xf numFmtId="0" fontId="0" fillId="0" borderId="0" xfId="0" applyAlignment="1">
      <alignment vertical="center"/>
    </xf>
    <xf numFmtId="0" fontId="10" fillId="0" borderId="0" xfId="0" applyFont="1" applyAlignment="1">
      <alignment vertical="center" wrapText="1" readingOrder="1"/>
    </xf>
    <xf numFmtId="0" fontId="11" fillId="0" borderId="0" xfId="0" applyFont="1" applyAlignment="1">
      <alignment vertical="center" wrapText="1" readingOrder="1"/>
    </xf>
    <xf numFmtId="169" fontId="9" fillId="0" borderId="0" xfId="2" applyNumberFormat="1" applyFont="1" applyFill="1" applyBorder="1"/>
    <xf numFmtId="170" fontId="10" fillId="0" borderId="0" xfId="0" applyNumberFormat="1" applyFont="1" applyAlignment="1">
      <alignment vertical="center" wrapText="1" readingOrder="1"/>
    </xf>
    <xf numFmtId="165" fontId="0" fillId="0" borderId="0" xfId="2" applyFont="1"/>
    <xf numFmtId="167" fontId="9" fillId="0" borderId="0" xfId="2" applyNumberFormat="1" applyFont="1" applyFill="1" applyBorder="1" applyAlignment="1">
      <alignment vertical="center"/>
    </xf>
    <xf numFmtId="167" fontId="0" fillId="0" borderId="0" xfId="0" applyNumberFormat="1"/>
    <xf numFmtId="167" fontId="9" fillId="0" borderId="0" xfId="0" applyNumberFormat="1" applyFont="1" applyAlignment="1">
      <alignment wrapText="1"/>
    </xf>
    <xf numFmtId="167" fontId="0" fillId="0" borderId="0" xfId="2" applyNumberFormat="1" applyFont="1" applyBorder="1" applyAlignment="1">
      <alignment horizontal="right" vertical="center"/>
    </xf>
    <xf numFmtId="167" fontId="3" fillId="0" borderId="5" xfId="2" applyNumberFormat="1" applyFont="1" applyBorder="1" applyAlignment="1">
      <alignment horizontal="right" vertical="center"/>
    </xf>
    <xf numFmtId="167" fontId="3" fillId="0" borderId="0" xfId="2" applyNumberFormat="1" applyFont="1" applyBorder="1" applyAlignment="1">
      <alignment horizontal="right" vertical="center"/>
    </xf>
    <xf numFmtId="167" fontId="3" fillId="0" borderId="5" xfId="4" applyNumberFormat="1" applyFont="1" applyBorder="1" applyAlignment="1">
      <alignment horizontal="right" vertical="center"/>
    </xf>
    <xf numFmtId="167" fontId="3" fillId="0" borderId="8" xfId="2" applyNumberFormat="1" applyFont="1" applyBorder="1" applyAlignment="1">
      <alignment horizontal="right" vertical="center"/>
    </xf>
    <xf numFmtId="0" fontId="3" fillId="0" borderId="8" xfId="0" applyFont="1" applyBorder="1" applyAlignment="1">
      <alignment horizontal="left" vertical="center" wrapText="1"/>
    </xf>
    <xf numFmtId="167" fontId="5" fillId="0" borderId="0" xfId="2" applyNumberFormat="1" applyFont="1" applyFill="1" applyBorder="1" applyAlignment="1">
      <alignment vertical="center" wrapText="1" readingOrder="1"/>
    </xf>
    <xf numFmtId="167" fontId="9" fillId="0" borderId="0" xfId="0" applyNumberFormat="1" applyFont="1" applyAlignment="1">
      <alignment vertical="center"/>
    </xf>
    <xf numFmtId="170" fontId="0" fillId="0" borderId="0" xfId="2" applyNumberFormat="1" applyFont="1" applyFill="1" applyBorder="1" applyAlignment="1">
      <alignment horizontal="right" vertical="center"/>
    </xf>
    <xf numFmtId="171" fontId="3" fillId="0" borderId="0" xfId="3" applyNumberFormat="1" applyFont="1" applyFill="1" applyBorder="1" applyAlignment="1">
      <alignment horizontal="left"/>
    </xf>
    <xf numFmtId="172" fontId="5" fillId="0" borderId="0" xfId="1" applyNumberFormat="1" applyFont="1" applyFill="1" applyBorder="1" applyAlignment="1">
      <alignment horizontal="center" vertical="top" wrapText="1" readingOrder="1"/>
    </xf>
    <xf numFmtId="172" fontId="0" fillId="0" borderId="0" xfId="1" applyNumberFormat="1" applyFont="1"/>
    <xf numFmtId="0" fontId="2" fillId="5" borderId="4" xfId="0" applyFont="1" applyFill="1" applyBorder="1" applyAlignment="1">
      <alignment horizontal="center" vertical="center"/>
    </xf>
    <xf numFmtId="166" fontId="2" fillId="5" borderId="4" xfId="1" applyNumberFormat="1" applyFont="1" applyFill="1" applyBorder="1" applyAlignment="1">
      <alignment horizontal="center" vertical="center"/>
    </xf>
    <xf numFmtId="166" fontId="2" fillId="6" borderId="4" xfId="1" applyNumberFormat="1" applyFont="1" applyFill="1" applyBorder="1" applyAlignment="1">
      <alignment horizontal="center" vertical="center"/>
    </xf>
    <xf numFmtId="166" fontId="0" fillId="0" borderId="0" xfId="0" applyNumberFormat="1"/>
    <xf numFmtId="166" fontId="2" fillId="5" borderId="4" xfId="0" applyNumberFormat="1" applyFont="1" applyFill="1" applyBorder="1" applyAlignment="1">
      <alignment horizontal="center" vertical="center"/>
    </xf>
    <xf numFmtId="166" fontId="0" fillId="0" borderId="0" xfId="1" applyNumberFormat="1" applyFont="1" applyAlignment="1">
      <alignment horizontal="left" indent="2"/>
    </xf>
    <xf numFmtId="166" fontId="0" fillId="0" borderId="0" xfId="1" applyNumberFormat="1" applyFont="1" applyAlignment="1">
      <alignment horizontal="left" indent="3"/>
    </xf>
    <xf numFmtId="166" fontId="3" fillId="0" borderId="0" xfId="1" applyNumberFormat="1" applyFont="1" applyAlignment="1">
      <alignment horizontal="left" indent="1"/>
    </xf>
    <xf numFmtId="166" fontId="0" fillId="0" borderId="0" xfId="1" applyNumberFormat="1" applyFont="1" applyBorder="1"/>
    <xf numFmtId="166" fontId="2" fillId="3" borderId="4" xfId="1" applyNumberFormat="1" applyFont="1" applyFill="1" applyBorder="1" applyAlignment="1">
      <alignment horizontal="right" vertical="center"/>
    </xf>
    <xf numFmtId="166" fontId="3" fillId="0" borderId="0" xfId="1" applyNumberFormat="1" applyFont="1"/>
    <xf numFmtId="166" fontId="3" fillId="0" borderId="0" xfId="1" applyNumberFormat="1" applyFont="1" applyAlignment="1">
      <alignment horizontal="left" indent="2"/>
    </xf>
    <xf numFmtId="166" fontId="3" fillId="0" borderId="0" xfId="1" applyNumberFormat="1" applyFont="1" applyAlignment="1">
      <alignment horizontal="left" indent="3"/>
    </xf>
    <xf numFmtId="0" fontId="3" fillId="0" borderId="0" xfId="0" applyFont="1"/>
    <xf numFmtId="0" fontId="12" fillId="0" borderId="0" xfId="0" applyFont="1" applyAlignment="1">
      <alignment vertical="top" wrapText="1"/>
    </xf>
    <xf numFmtId="166" fontId="12" fillId="0" borderId="0" xfId="1" applyNumberFormat="1" applyFont="1" applyAlignment="1">
      <alignment vertical="top" wrapText="1"/>
    </xf>
    <xf numFmtId="43" fontId="3" fillId="0" borderId="0" xfId="0" applyNumberFormat="1" applyFont="1" applyAlignment="1">
      <alignment horizontal="left" indent="1"/>
    </xf>
    <xf numFmtId="43" fontId="0" fillId="0" borderId="0" xfId="0" applyNumberFormat="1" applyAlignment="1">
      <alignment horizontal="left" indent="3"/>
    </xf>
    <xf numFmtId="43" fontId="0" fillId="0" borderId="0" xfId="0" applyNumberFormat="1"/>
    <xf numFmtId="43" fontId="0" fillId="0" borderId="0" xfId="1" applyFont="1" applyAlignment="1">
      <alignment horizontal="left" indent="3"/>
    </xf>
    <xf numFmtId="43" fontId="0" fillId="0" borderId="0" xfId="1" applyFont="1" applyAlignment="1">
      <alignment horizontal="left" indent="2"/>
    </xf>
    <xf numFmtId="173" fontId="0" fillId="0" borderId="0" xfId="0" applyNumberFormat="1" applyAlignment="1">
      <alignment horizontal="left" indent="3"/>
    </xf>
    <xf numFmtId="173" fontId="0" fillId="0" borderId="0" xfId="0" applyNumberFormat="1" applyAlignment="1">
      <alignment horizontal="left" indent="2"/>
    </xf>
    <xf numFmtId="173" fontId="0" fillId="0" borderId="0" xfId="0" applyNumberFormat="1"/>
    <xf numFmtId="43" fontId="3" fillId="0" borderId="0" xfId="1" applyFont="1" applyAlignment="1">
      <alignment horizontal="left" indent="1"/>
    </xf>
    <xf numFmtId="166" fontId="1" fillId="0" borderId="0" xfId="1" applyNumberFormat="1" applyFont="1"/>
    <xf numFmtId="0" fontId="0" fillId="8" borderId="0" xfId="0" applyFill="1" applyAlignment="1">
      <alignment horizontal="left" indent="2"/>
    </xf>
    <xf numFmtId="0" fontId="0" fillId="8" borderId="0" xfId="0" applyFill="1"/>
    <xf numFmtId="172" fontId="0" fillId="8" borderId="0" xfId="1" applyNumberFormat="1" applyFont="1" applyFill="1"/>
    <xf numFmtId="0" fontId="9" fillId="9" borderId="0" xfId="0" applyFont="1" applyFill="1" applyAlignment="1">
      <alignment horizontal="left" vertical="center"/>
    </xf>
    <xf numFmtId="172" fontId="14" fillId="9" borderId="0" xfId="1" applyNumberFormat="1" applyFont="1" applyFill="1" applyBorder="1" applyAlignment="1">
      <alignment horizontal="center" vertical="center" wrapText="1"/>
    </xf>
    <xf numFmtId="166" fontId="14" fillId="9" borderId="0" xfId="1" applyNumberFormat="1" applyFont="1" applyFill="1" applyBorder="1" applyAlignment="1">
      <alignment horizontal="center" vertical="center"/>
    </xf>
    <xf numFmtId="172" fontId="1" fillId="8" borderId="0" xfId="1" applyNumberFormat="1" applyFont="1" applyFill="1"/>
    <xf numFmtId="0" fontId="8" fillId="0" borderId="0" xfId="0" applyFont="1" applyAlignment="1">
      <alignment vertical="top"/>
    </xf>
    <xf numFmtId="166" fontId="0" fillId="0" borderId="0" xfId="1" applyNumberFormat="1" applyFont="1" applyAlignment="1"/>
    <xf numFmtId="43" fontId="3" fillId="0" borderId="5" xfId="1" applyFont="1" applyBorder="1" applyAlignment="1">
      <alignment horizontal="right" vertical="center"/>
    </xf>
    <xf numFmtId="43" fontId="3" fillId="0" borderId="0" xfId="1" applyFont="1" applyAlignment="1">
      <alignment horizontal="right" vertical="center"/>
    </xf>
    <xf numFmtId="43" fontId="0" fillId="0" borderId="0" xfId="1" applyFont="1" applyAlignment="1">
      <alignment horizontal="right" vertical="center"/>
    </xf>
    <xf numFmtId="43" fontId="0" fillId="0" borderId="0" xfId="1" applyFont="1" applyAlignment="1">
      <alignment horizontal="right"/>
    </xf>
    <xf numFmtId="0" fontId="15" fillId="0" borderId="0" xfId="0" applyFont="1"/>
    <xf numFmtId="0" fontId="3" fillId="0" borderId="0" xfId="0" applyFont="1" applyAlignment="1">
      <alignment wrapText="1"/>
    </xf>
    <xf numFmtId="172" fontId="3" fillId="0" borderId="0" xfId="1" applyNumberFormat="1" applyFont="1"/>
    <xf numFmtId="0" fontId="11" fillId="0" borderId="0" xfId="0" applyFont="1" applyAlignment="1">
      <alignment vertical="center" readingOrder="1"/>
    </xf>
    <xf numFmtId="170" fontId="3" fillId="0" borderId="5" xfId="1" applyNumberFormat="1" applyFont="1" applyBorder="1" applyAlignment="1">
      <alignment horizontal="right" vertical="center"/>
    </xf>
    <xf numFmtId="170" fontId="3" fillId="0" borderId="0" xfId="1" applyNumberFormat="1" applyFont="1" applyAlignment="1">
      <alignment horizontal="right" vertical="center"/>
    </xf>
    <xf numFmtId="170" fontId="0" fillId="0" borderId="0" xfId="1" applyNumberFormat="1" applyFont="1" applyAlignment="1">
      <alignment horizontal="right" vertical="center"/>
    </xf>
    <xf numFmtId="170" fontId="1" fillId="0" borderId="0" xfId="1" applyNumberFormat="1" applyFont="1" applyAlignment="1">
      <alignment horizontal="right" vertical="center"/>
    </xf>
    <xf numFmtId="170" fontId="3" fillId="0" borderId="0" xfId="1" applyNumberFormat="1" applyFont="1" applyAlignment="1">
      <alignment horizontal="right"/>
    </xf>
    <xf numFmtId="170" fontId="2" fillId="4" borderId="4" xfId="1" applyNumberFormat="1" applyFont="1" applyFill="1" applyBorder="1" applyAlignment="1">
      <alignment horizontal="right" vertical="center"/>
    </xf>
    <xf numFmtId="170" fontId="3" fillId="0" borderId="5" xfId="1" applyNumberFormat="1" applyFont="1" applyBorder="1" applyAlignment="1">
      <alignment horizontal="right"/>
    </xf>
    <xf numFmtId="170" fontId="2" fillId="3" borderId="2" xfId="1" applyNumberFormat="1" applyFont="1" applyFill="1" applyBorder="1" applyAlignment="1">
      <alignment horizontal="right" vertical="center"/>
    </xf>
    <xf numFmtId="170" fontId="0" fillId="0" borderId="0" xfId="0" applyNumberFormat="1"/>
    <xf numFmtId="164" fontId="2" fillId="4" borderId="4" xfId="4" applyFont="1" applyFill="1" applyBorder="1" applyAlignment="1">
      <alignment horizontal="center" vertical="center"/>
    </xf>
    <xf numFmtId="0" fontId="3" fillId="0" borderId="0" xfId="0" applyFont="1" applyAlignment="1">
      <alignment vertical="top"/>
    </xf>
    <xf numFmtId="0" fontId="3" fillId="0" borderId="0" xfId="0" applyFont="1" applyAlignment="1">
      <alignment horizontal="left" vertical="top" wrapText="1"/>
    </xf>
    <xf numFmtId="170" fontId="0" fillId="0" borderId="10" xfId="1" applyNumberFormat="1" applyFont="1" applyBorder="1" applyAlignment="1">
      <alignment horizontal="right" vertical="center"/>
    </xf>
    <xf numFmtId="170" fontId="0" fillId="8" borderId="10" xfId="1" applyNumberFormat="1" applyFont="1" applyFill="1" applyBorder="1" applyAlignment="1">
      <alignment horizontal="right" vertical="center"/>
    </xf>
    <xf numFmtId="170" fontId="3" fillId="8" borderId="10" xfId="1" applyNumberFormat="1" applyFont="1" applyFill="1" applyBorder="1" applyAlignment="1">
      <alignment horizontal="right" vertical="center"/>
    </xf>
    <xf numFmtId="170" fontId="2" fillId="4" borderId="12" xfId="1" applyNumberFormat="1" applyFont="1" applyFill="1" applyBorder="1" applyAlignment="1">
      <alignment horizontal="right" vertical="center"/>
    </xf>
    <xf numFmtId="170" fontId="0" fillId="0" borderId="0" xfId="0" applyNumberFormat="1" applyAlignment="1">
      <alignment horizontal="right"/>
    </xf>
    <xf numFmtId="0" fontId="2" fillId="2" borderId="2" xfId="0" applyFont="1" applyFill="1" applyBorder="1" applyAlignment="1">
      <alignment horizontal="left" vertical="center"/>
    </xf>
    <xf numFmtId="164" fontId="2" fillId="4" borderId="2" xfId="4" applyFont="1" applyFill="1" applyBorder="1" applyAlignment="1">
      <alignment horizontal="center" vertical="center"/>
    </xf>
    <xf numFmtId="172" fontId="2" fillId="7" borderId="3" xfId="1" applyNumberFormat="1" applyFont="1" applyFill="1" applyBorder="1" applyAlignment="1">
      <alignment vertical="center" wrapText="1"/>
    </xf>
    <xf numFmtId="172" fontId="2" fillId="7" borderId="9" xfId="1" applyNumberFormat="1" applyFont="1" applyFill="1" applyBorder="1" applyAlignment="1">
      <alignment horizontal="center" vertical="center" wrapText="1"/>
    </xf>
    <xf numFmtId="170" fontId="0" fillId="0" borderId="0" xfId="1" applyNumberFormat="1" applyFont="1" applyFill="1" applyAlignment="1">
      <alignment horizontal="right" vertical="center"/>
    </xf>
    <xf numFmtId="43" fontId="2" fillId="4" borderId="2" xfId="1" applyFont="1" applyFill="1" applyBorder="1" applyAlignment="1">
      <alignment horizontal="center" vertical="center"/>
    </xf>
    <xf numFmtId="172" fontId="2" fillId="7" borderId="3" xfId="1" applyNumberFormat="1" applyFont="1" applyFill="1" applyBorder="1" applyAlignment="1">
      <alignment horizontal="center" vertical="center" wrapText="1"/>
    </xf>
    <xf numFmtId="170" fontId="3" fillId="0" borderId="5" xfId="1" applyNumberFormat="1" applyFont="1" applyFill="1" applyBorder="1" applyAlignment="1">
      <alignment horizontal="right" vertical="center"/>
    </xf>
    <xf numFmtId="170" fontId="3" fillId="0" borderId="0" xfId="1" applyNumberFormat="1" applyFont="1" applyFill="1" applyAlignment="1">
      <alignment horizontal="right" vertical="center"/>
    </xf>
    <xf numFmtId="170" fontId="3" fillId="0" borderId="0" xfId="1" applyNumberFormat="1" applyFont="1" applyFill="1" applyAlignment="1">
      <alignment horizontal="right"/>
    </xf>
    <xf numFmtId="174" fontId="0" fillId="0" borderId="0" xfId="1" applyNumberFormat="1" applyFont="1" applyAlignment="1">
      <alignment horizontal="right" vertical="center"/>
    </xf>
    <xf numFmtId="170" fontId="2" fillId="3" borderId="4" xfId="1" applyNumberFormat="1" applyFont="1" applyFill="1" applyBorder="1" applyAlignment="1">
      <alignment horizontal="right" vertical="center"/>
    </xf>
    <xf numFmtId="170" fontId="2" fillId="3" borderId="12" xfId="1" applyNumberFormat="1" applyFont="1" applyFill="1" applyBorder="1" applyAlignment="1">
      <alignment horizontal="right" vertical="center"/>
    </xf>
    <xf numFmtId="170" fontId="3" fillId="0" borderId="5" xfId="1" applyNumberFormat="1" applyFont="1" applyBorder="1" applyAlignment="1">
      <alignment horizontal="center" vertical="center"/>
    </xf>
    <xf numFmtId="170" fontId="3" fillId="0" borderId="5" xfId="1" applyNumberFormat="1" applyFont="1" applyFill="1" applyBorder="1" applyAlignment="1">
      <alignment horizontal="center" vertical="center"/>
    </xf>
    <xf numFmtId="170" fontId="3" fillId="0" borderId="0" xfId="1" applyNumberFormat="1" applyFont="1" applyAlignment="1">
      <alignment horizontal="center" vertical="center"/>
    </xf>
    <xf numFmtId="170" fontId="3" fillId="0" borderId="0" xfId="1" applyNumberFormat="1" applyFont="1" applyFill="1" applyAlignment="1">
      <alignment horizontal="center" vertical="center"/>
    </xf>
    <xf numFmtId="170" fontId="0" fillId="0" borderId="0" xfId="1" applyNumberFormat="1" applyFont="1" applyAlignment="1">
      <alignment horizontal="center" vertical="center"/>
    </xf>
    <xf numFmtId="170" fontId="0" fillId="0" borderId="0" xfId="1" applyNumberFormat="1" applyFont="1" applyFill="1" applyAlignment="1">
      <alignment horizontal="center" vertical="center"/>
    </xf>
    <xf numFmtId="170" fontId="3" fillId="0" borderId="0" xfId="1" applyNumberFormat="1" applyFont="1" applyFill="1" applyAlignment="1">
      <alignment horizontal="center"/>
    </xf>
    <xf numFmtId="170" fontId="2" fillId="3" borderId="2" xfId="1" applyNumberFormat="1" applyFont="1" applyFill="1" applyBorder="1" applyAlignment="1">
      <alignment horizontal="center" vertical="center"/>
    </xf>
    <xf numFmtId="170" fontId="2" fillId="4" borderId="4" xfId="1" applyNumberFormat="1" applyFont="1" applyFill="1" applyBorder="1" applyAlignment="1">
      <alignment horizontal="center" vertical="center"/>
    </xf>
    <xf numFmtId="170" fontId="1" fillId="0" borderId="0" xfId="1" applyNumberFormat="1" applyFont="1" applyAlignment="1">
      <alignment horizontal="center" vertical="center"/>
    </xf>
    <xf numFmtId="43" fontId="8" fillId="0" borderId="0" xfId="1" applyFont="1" applyBorder="1" applyAlignment="1"/>
    <xf numFmtId="164" fontId="0" fillId="0" borderId="0" xfId="0" applyNumberFormat="1"/>
    <xf numFmtId="174" fontId="3" fillId="0" borderId="8" xfId="2" applyNumberFormat="1" applyFont="1" applyBorder="1" applyAlignment="1">
      <alignment horizontal="right" vertical="center"/>
    </xf>
    <xf numFmtId="174" fontId="3" fillId="0" borderId="0" xfId="2" applyNumberFormat="1" applyFont="1" applyBorder="1" applyAlignment="1">
      <alignment horizontal="right" vertical="center"/>
    </xf>
    <xf numFmtId="174" fontId="0" fillId="0" borderId="0" xfId="2" applyNumberFormat="1" applyFont="1" applyBorder="1" applyAlignment="1">
      <alignment horizontal="right" vertical="center"/>
    </xf>
    <xf numFmtId="174" fontId="3" fillId="0" borderId="5" xfId="2" applyNumberFormat="1" applyFont="1" applyBorder="1" applyAlignment="1">
      <alignment horizontal="right" vertical="center"/>
    </xf>
    <xf numFmtId="174" fontId="2" fillId="3" borderId="2" xfId="4" applyNumberFormat="1" applyFont="1" applyFill="1" applyBorder="1" applyAlignment="1">
      <alignment horizontal="center" vertical="center"/>
    </xf>
    <xf numFmtId="174" fontId="2" fillId="4" borderId="4" xfId="4" applyNumberFormat="1" applyFont="1" applyFill="1" applyBorder="1" applyAlignment="1">
      <alignment horizontal="center" vertical="center"/>
    </xf>
    <xf numFmtId="174" fontId="3" fillId="0" borderId="5" xfId="1" applyNumberFormat="1" applyFont="1" applyBorder="1" applyAlignment="1">
      <alignment horizontal="right" vertical="center"/>
    </xf>
    <xf numFmtId="174" fontId="3" fillId="0" borderId="8" xfId="1" applyNumberFormat="1" applyFont="1" applyBorder="1" applyAlignment="1">
      <alignment vertical="center"/>
    </xf>
    <xf numFmtId="166" fontId="3" fillId="0" borderId="8" xfId="1" applyNumberFormat="1" applyFont="1" applyBorder="1" applyAlignment="1">
      <alignment vertical="center"/>
    </xf>
    <xf numFmtId="174" fontId="3" fillId="0" borderId="0" xfId="1" applyNumberFormat="1" applyFont="1" applyBorder="1" applyAlignment="1">
      <alignment vertical="center"/>
    </xf>
    <xf numFmtId="166" fontId="3" fillId="0" borderId="0" xfId="1" applyNumberFormat="1" applyFont="1" applyBorder="1" applyAlignment="1">
      <alignment vertical="center"/>
    </xf>
    <xf numFmtId="174" fontId="0" fillId="0" borderId="0" xfId="1" applyNumberFormat="1" applyFont="1" applyBorder="1" applyAlignment="1">
      <alignment vertical="center"/>
    </xf>
    <xf numFmtId="166" fontId="0" fillId="0" borderId="0" xfId="1" applyNumberFormat="1" applyFont="1" applyBorder="1" applyAlignment="1">
      <alignment vertical="center"/>
    </xf>
    <xf numFmtId="166" fontId="3" fillId="0" borderId="5" xfId="1" applyNumberFormat="1" applyFont="1" applyBorder="1" applyAlignment="1">
      <alignment vertical="center"/>
    </xf>
    <xf numFmtId="174" fontId="3" fillId="0" borderId="5" xfId="1" applyNumberFormat="1" applyFont="1" applyBorder="1" applyAlignment="1">
      <alignment vertical="center"/>
    </xf>
    <xf numFmtId="174" fontId="0" fillId="0" borderId="0" xfId="1" applyNumberFormat="1" applyFont="1" applyAlignment="1"/>
    <xf numFmtId="174" fontId="2" fillId="3" borderId="2" xfId="4" applyNumberFormat="1" applyFont="1" applyFill="1" applyBorder="1" applyAlignment="1">
      <alignment vertical="center"/>
    </xf>
    <xf numFmtId="166" fontId="2" fillId="4" borderId="4" xfId="4" applyNumberFormat="1" applyFont="1" applyFill="1" applyBorder="1" applyAlignment="1">
      <alignment vertical="center"/>
    </xf>
    <xf numFmtId="174" fontId="2" fillId="4" borderId="4" xfId="4" applyNumberFormat="1" applyFont="1" applyFill="1" applyBorder="1" applyAlignment="1">
      <alignment vertical="center"/>
    </xf>
    <xf numFmtId="174" fontId="2" fillId="4" borderId="4" xfId="1" applyNumberFormat="1" applyFont="1" applyFill="1" applyBorder="1" applyAlignment="1">
      <alignment vertical="center"/>
    </xf>
    <xf numFmtId="167" fontId="0" fillId="0" borderId="0" xfId="2" applyNumberFormat="1" applyFont="1" applyBorder="1" applyAlignment="1"/>
    <xf numFmtId="174" fontId="1" fillId="0" borderId="0" xfId="2" applyNumberFormat="1" applyFont="1" applyBorder="1" applyAlignment="1">
      <alignment horizontal="right" vertical="center"/>
    </xf>
    <xf numFmtId="167" fontId="9" fillId="0" borderId="0" xfId="0" applyNumberFormat="1" applyFont="1" applyAlignment="1">
      <alignment horizontal="right" wrapText="1"/>
    </xf>
    <xf numFmtId="167" fontId="0" fillId="0" borderId="0" xfId="0" applyNumberFormat="1" applyAlignment="1">
      <alignment horizontal="right"/>
    </xf>
    <xf numFmtId="174" fontId="2" fillId="3" borderId="2" xfId="4" applyNumberFormat="1" applyFont="1" applyFill="1" applyBorder="1" applyAlignment="1">
      <alignment horizontal="right"/>
    </xf>
    <xf numFmtId="167" fontId="2" fillId="4" borderId="4" xfId="4" applyNumberFormat="1" applyFont="1" applyFill="1" applyBorder="1" applyAlignment="1">
      <alignment horizontal="right"/>
    </xf>
    <xf numFmtId="174" fontId="2" fillId="4" borderId="4" xfId="4" applyNumberFormat="1" applyFont="1" applyFill="1" applyBorder="1" applyAlignment="1">
      <alignment horizontal="right"/>
    </xf>
    <xf numFmtId="167" fontId="9" fillId="0" borderId="0" xfId="2" applyNumberFormat="1" applyFont="1" applyFill="1" applyBorder="1" applyAlignment="1">
      <alignment horizontal="right"/>
    </xf>
    <xf numFmtId="167" fontId="0" fillId="0" borderId="0" xfId="2" applyNumberFormat="1" applyFont="1" applyBorder="1" applyAlignment="1">
      <alignment horizontal="right"/>
    </xf>
    <xf numFmtId="167" fontId="3" fillId="0" borderId="8" xfId="2" applyNumberFormat="1" applyFont="1" applyBorder="1" applyAlignment="1">
      <alignment horizontal="right"/>
    </xf>
    <xf numFmtId="174" fontId="3" fillId="0" borderId="8" xfId="2" applyNumberFormat="1" applyFont="1" applyBorder="1" applyAlignment="1">
      <alignment horizontal="right"/>
    </xf>
    <xf numFmtId="167" fontId="3" fillId="0" borderId="0" xfId="2" applyNumberFormat="1" applyFont="1" applyBorder="1" applyAlignment="1">
      <alignment horizontal="right"/>
    </xf>
    <xf numFmtId="174" fontId="3" fillId="0" borderId="0" xfId="2" applyNumberFormat="1" applyFont="1" applyBorder="1" applyAlignment="1">
      <alignment horizontal="right"/>
    </xf>
    <xf numFmtId="174" fontId="3" fillId="0" borderId="10" xfId="2" applyNumberFormat="1" applyFont="1" applyBorder="1" applyAlignment="1">
      <alignment horizontal="right"/>
    </xf>
    <xf numFmtId="174" fontId="0" fillId="0" borderId="0" xfId="2" applyNumberFormat="1" applyFont="1" applyBorder="1" applyAlignment="1">
      <alignment horizontal="right"/>
    </xf>
    <xf numFmtId="174" fontId="1" fillId="0" borderId="0" xfId="2" applyNumberFormat="1" applyFont="1" applyBorder="1" applyAlignment="1">
      <alignment horizontal="right"/>
    </xf>
    <xf numFmtId="174" fontId="3" fillId="0" borderId="5" xfId="2" applyNumberFormat="1" applyFont="1" applyBorder="1" applyAlignment="1">
      <alignment horizontal="right"/>
    </xf>
    <xf numFmtId="167" fontId="3" fillId="0" borderId="5" xfId="2" applyNumberFormat="1" applyFont="1" applyBorder="1" applyAlignment="1">
      <alignment horizontal="right"/>
    </xf>
    <xf numFmtId="166" fontId="0" fillId="0" borderId="0" xfId="0" applyNumberFormat="1" applyAlignment="1">
      <alignment horizontal="right"/>
    </xf>
    <xf numFmtId="166" fontId="9" fillId="0" borderId="0" xfId="0" applyNumberFormat="1" applyFont="1" applyAlignment="1">
      <alignment horizontal="right" wrapText="1"/>
    </xf>
    <xf numFmtId="174" fontId="0" fillId="0" borderId="0" xfId="1" applyNumberFormat="1" applyFont="1" applyAlignment="1">
      <alignment horizontal="right"/>
    </xf>
    <xf numFmtId="166" fontId="0" fillId="0" borderId="0" xfId="2" applyNumberFormat="1" applyFont="1" applyBorder="1" applyAlignment="1">
      <alignment horizontal="right"/>
    </xf>
    <xf numFmtId="174" fontId="3" fillId="0" borderId="8" xfId="1" applyNumberFormat="1" applyFont="1" applyBorder="1" applyAlignment="1">
      <alignment horizontal="right"/>
    </xf>
    <xf numFmtId="166" fontId="3" fillId="0" borderId="8" xfId="1" applyNumberFormat="1" applyFont="1" applyBorder="1" applyAlignment="1">
      <alignment horizontal="right"/>
    </xf>
    <xf numFmtId="174" fontId="3" fillId="0" borderId="0" xfId="1" applyNumberFormat="1" applyFont="1" applyBorder="1" applyAlignment="1">
      <alignment horizontal="right"/>
    </xf>
    <xf numFmtId="166" fontId="3" fillId="0" borderId="0" xfId="1" applyNumberFormat="1" applyFont="1" applyBorder="1" applyAlignment="1">
      <alignment horizontal="right"/>
    </xf>
    <xf numFmtId="174" fontId="0" fillId="0" borderId="0" xfId="1" applyNumberFormat="1" applyFont="1" applyBorder="1" applyAlignment="1">
      <alignment horizontal="right"/>
    </xf>
    <xf numFmtId="166" fontId="0" fillId="0" borderId="0" xfId="1" applyNumberFormat="1" applyFont="1" applyBorder="1" applyAlignment="1">
      <alignment horizontal="right"/>
    </xf>
    <xf numFmtId="166" fontId="3" fillId="0" borderId="0" xfId="2" applyNumberFormat="1" applyFont="1" applyBorder="1" applyAlignment="1">
      <alignment horizontal="right"/>
    </xf>
    <xf numFmtId="174" fontId="3" fillId="0" borderId="5" xfId="1" applyNumberFormat="1" applyFont="1" applyBorder="1" applyAlignment="1">
      <alignment horizontal="right"/>
    </xf>
    <xf numFmtId="174" fontId="1" fillId="0" borderId="0" xfId="1" applyNumberFormat="1" applyFont="1" applyBorder="1" applyAlignment="1">
      <alignment horizontal="right"/>
    </xf>
    <xf numFmtId="166" fontId="1" fillId="0" borderId="0" xfId="1" applyNumberFormat="1" applyFont="1" applyBorder="1" applyAlignment="1">
      <alignment horizontal="right"/>
    </xf>
    <xf numFmtId="166" fontId="9" fillId="0" borderId="0" xfId="2" applyNumberFormat="1" applyFont="1" applyFill="1" applyBorder="1" applyAlignment="1">
      <alignment horizontal="right"/>
    </xf>
    <xf numFmtId="166" fontId="9" fillId="0" borderId="0" xfId="0" applyNumberFormat="1" applyFont="1" applyAlignment="1">
      <alignment horizontal="right"/>
    </xf>
    <xf numFmtId="166" fontId="5" fillId="0" borderId="0" xfId="2" applyNumberFormat="1" applyFont="1" applyFill="1" applyBorder="1" applyAlignment="1">
      <alignment horizontal="right" wrapText="1" readingOrder="1"/>
    </xf>
    <xf numFmtId="166" fontId="2" fillId="3" borderId="2" xfId="4" applyNumberFormat="1" applyFont="1" applyFill="1" applyBorder="1" applyAlignment="1">
      <alignment horizontal="right"/>
    </xf>
    <xf numFmtId="166" fontId="2" fillId="4" borderId="4" xfId="4" applyNumberFormat="1" applyFont="1" applyFill="1" applyBorder="1" applyAlignment="1">
      <alignment horizontal="right"/>
    </xf>
    <xf numFmtId="166" fontId="2" fillId="4" borderId="7" xfId="4" applyNumberFormat="1" applyFont="1" applyFill="1" applyBorder="1" applyAlignment="1">
      <alignment horizontal="right"/>
    </xf>
    <xf numFmtId="166" fontId="2" fillId="4" borderId="6" xfId="4" applyNumberFormat="1" applyFont="1" applyFill="1" applyBorder="1" applyAlignment="1">
      <alignment horizontal="right"/>
    </xf>
    <xf numFmtId="166" fontId="2" fillId="4" borderId="2" xfId="4" applyNumberFormat="1" applyFont="1" applyFill="1" applyBorder="1" applyAlignment="1">
      <alignment horizontal="right"/>
    </xf>
    <xf numFmtId="166" fontId="3" fillId="0" borderId="8" xfId="2" applyNumberFormat="1" applyFont="1" applyBorder="1" applyAlignment="1">
      <alignment horizontal="right"/>
    </xf>
    <xf numFmtId="174" fontId="3" fillId="0" borderId="0" xfId="1" applyNumberFormat="1" applyFont="1" applyAlignment="1">
      <alignment horizontal="right" vertical="center"/>
    </xf>
    <xf numFmtId="174" fontId="3" fillId="0" borderId="0" xfId="1" applyNumberFormat="1" applyFont="1"/>
    <xf numFmtId="174" fontId="0" fillId="0" borderId="0" xfId="1" applyNumberFormat="1" applyFont="1"/>
    <xf numFmtId="174" fontId="3" fillId="0" borderId="0" xfId="1" applyNumberFormat="1" applyFont="1" applyAlignment="1">
      <alignment horizontal="right"/>
    </xf>
    <xf numFmtId="174" fontId="1" fillId="0" borderId="0" xfId="1" applyNumberFormat="1" applyFont="1" applyAlignment="1">
      <alignment horizontal="right" vertical="center"/>
    </xf>
    <xf numFmtId="174" fontId="2" fillId="3" borderId="2" xfId="1" applyNumberFormat="1" applyFont="1" applyFill="1" applyBorder="1" applyAlignment="1">
      <alignment horizontal="right" vertical="center"/>
    </xf>
    <xf numFmtId="174" fontId="2" fillId="3" borderId="4" xfId="1" applyNumberFormat="1" applyFont="1" applyFill="1" applyBorder="1" applyAlignment="1">
      <alignment horizontal="right" vertical="center"/>
    </xf>
    <xf numFmtId="174" fontId="2" fillId="4" borderId="4" xfId="1" applyNumberFormat="1" applyFont="1" applyFill="1" applyBorder="1" applyAlignment="1">
      <alignment horizontal="right" vertical="center"/>
    </xf>
    <xf numFmtId="174" fontId="2" fillId="5" borderId="4" xfId="1" applyNumberFormat="1" applyFont="1" applyFill="1" applyBorder="1" applyAlignment="1">
      <alignment horizontal="center" vertical="center"/>
    </xf>
    <xf numFmtId="174" fontId="2" fillId="6" borderId="4" xfId="1" applyNumberFormat="1" applyFont="1" applyFill="1" applyBorder="1" applyAlignment="1">
      <alignment horizontal="center" vertical="center"/>
    </xf>
    <xf numFmtId="174" fontId="0" fillId="0" borderId="0" xfId="0" applyNumberFormat="1"/>
    <xf numFmtId="174" fontId="1" fillId="0" borderId="0" xfId="1" applyNumberFormat="1" applyFont="1"/>
    <xf numFmtId="174" fontId="2" fillId="5" borderId="4" xfId="0" applyNumberFormat="1" applyFont="1" applyFill="1" applyBorder="1" applyAlignment="1">
      <alignment horizontal="center" vertical="center"/>
    </xf>
    <xf numFmtId="174" fontId="14" fillId="9" borderId="0" xfId="1" applyNumberFormat="1" applyFont="1" applyFill="1" applyBorder="1" applyAlignment="1">
      <alignment horizontal="center" vertical="center" wrapText="1"/>
    </xf>
    <xf numFmtId="174" fontId="14" fillId="9" borderId="0" xfId="1" applyNumberFormat="1" applyFont="1" applyFill="1" applyBorder="1" applyAlignment="1">
      <alignment horizontal="center" vertical="center"/>
    </xf>
    <xf numFmtId="174" fontId="0" fillId="8" borderId="0" xfId="1" applyNumberFormat="1" applyFont="1" applyFill="1" applyAlignment="1">
      <alignment horizontal="right" vertical="center"/>
    </xf>
    <xf numFmtId="164" fontId="0" fillId="0" borderId="0" xfId="4" applyFont="1"/>
    <xf numFmtId="43" fontId="0" fillId="0" borderId="0" xfId="1" applyFont="1" applyAlignment="1">
      <alignment horizontal="center" vertical="center"/>
    </xf>
    <xf numFmtId="174" fontId="0" fillId="0" borderId="0" xfId="0" applyNumberFormat="1" applyAlignment="1">
      <alignment horizontal="center" vertical="center"/>
    </xf>
    <xf numFmtId="174" fontId="0" fillId="0" borderId="0" xfId="1" applyNumberFormat="1" applyFont="1" applyAlignment="1">
      <alignment horizontal="center" vertical="center"/>
    </xf>
    <xf numFmtId="166" fontId="0" fillId="0" borderId="0" xfId="1" applyNumberFormat="1" applyFont="1" applyAlignment="1">
      <alignment horizontal="center" vertical="center"/>
    </xf>
    <xf numFmtId="170" fontId="0" fillId="0" borderId="0" xfId="0" applyNumberFormat="1" applyAlignment="1">
      <alignment horizontal="center" vertical="center"/>
    </xf>
    <xf numFmtId="170" fontId="0" fillId="0" borderId="10" xfId="1" applyNumberFormat="1" applyFont="1" applyBorder="1" applyAlignment="1">
      <alignment horizontal="center" vertical="center"/>
    </xf>
    <xf numFmtId="170" fontId="0" fillId="8" borderId="10" xfId="1" applyNumberFormat="1" applyFont="1" applyFill="1" applyBorder="1" applyAlignment="1">
      <alignment horizontal="center" vertical="center"/>
    </xf>
    <xf numFmtId="170" fontId="3" fillId="8" borderId="10" xfId="1" applyNumberFormat="1" applyFont="1" applyFill="1" applyBorder="1" applyAlignment="1">
      <alignment horizontal="center" vertical="center"/>
    </xf>
    <xf numFmtId="170" fontId="2" fillId="4" borderId="12" xfId="1" applyNumberFormat="1" applyFont="1" applyFill="1" applyBorder="1" applyAlignment="1">
      <alignment horizontal="center" vertical="center"/>
    </xf>
    <xf numFmtId="170" fontId="0" fillId="0" borderId="0" xfId="2" applyNumberFormat="1" applyFont="1" applyAlignment="1">
      <alignment horizontal="center" vertical="center"/>
    </xf>
    <xf numFmtId="170" fontId="0" fillId="0" borderId="0" xfId="2" applyNumberFormat="1" applyFont="1" applyFill="1" applyAlignment="1">
      <alignment horizontal="center" vertical="center"/>
    </xf>
    <xf numFmtId="170" fontId="2" fillId="3" borderId="4" xfId="1" applyNumberFormat="1" applyFont="1" applyFill="1" applyBorder="1" applyAlignment="1">
      <alignment horizontal="center" vertical="center"/>
    </xf>
    <xf numFmtId="175" fontId="0" fillId="0" borderId="0" xfId="0" applyNumberFormat="1"/>
    <xf numFmtId="0" fontId="8" fillId="0" borderId="0" xfId="0" applyFont="1" applyAlignment="1">
      <alignment horizontal="center" vertical="center"/>
    </xf>
    <xf numFmtId="0" fontId="3" fillId="0" borderId="0" xfId="0" applyFont="1" applyAlignment="1">
      <alignment vertical="top" wrapText="1"/>
    </xf>
    <xf numFmtId="174" fontId="0" fillId="0" borderId="0" xfId="1" applyNumberFormat="1" applyFont="1" applyFill="1" applyAlignment="1">
      <alignment horizontal="right"/>
    </xf>
    <xf numFmtId="174" fontId="0" fillId="0" borderId="0" xfId="1" applyNumberFormat="1" applyFont="1" applyFill="1" applyAlignment="1">
      <alignment horizontal="right" vertical="center"/>
    </xf>
    <xf numFmtId="166" fontId="0" fillId="0" borderId="0" xfId="1" applyNumberFormat="1" applyFont="1" applyFill="1" applyAlignment="1">
      <alignment horizontal="left" indent="3"/>
    </xf>
    <xf numFmtId="166" fontId="0" fillId="0" borderId="0" xfId="1" applyNumberFormat="1" applyFont="1" applyFill="1"/>
    <xf numFmtId="174" fontId="0" fillId="0" borderId="0" xfId="1" applyNumberFormat="1" applyFont="1" applyFill="1"/>
    <xf numFmtId="43" fontId="2" fillId="9" borderId="0" xfId="1" applyFont="1" applyFill="1" applyBorder="1" applyAlignment="1">
      <alignment horizontal="center" vertical="center"/>
    </xf>
    <xf numFmtId="0" fontId="3" fillId="9" borderId="0" xfId="0" applyFont="1" applyFill="1" applyAlignment="1">
      <alignment horizontal="left" vertical="center"/>
    </xf>
    <xf numFmtId="172" fontId="3" fillId="9" borderId="0" xfId="1" applyNumberFormat="1" applyFont="1" applyFill="1" applyBorder="1" applyAlignment="1">
      <alignment horizontal="center" vertical="center" wrapText="1"/>
    </xf>
    <xf numFmtId="174" fontId="3" fillId="9" borderId="0" xfId="1" applyNumberFormat="1" applyFont="1" applyFill="1" applyBorder="1" applyAlignment="1">
      <alignment horizontal="center" vertical="center"/>
    </xf>
    <xf numFmtId="0" fontId="8" fillId="0" borderId="0" xfId="7" applyFont="1" applyAlignment="1">
      <alignment vertical="top" wrapText="1"/>
    </xf>
    <xf numFmtId="43" fontId="12" fillId="0" borderId="0" xfId="1" applyFont="1" applyAlignment="1">
      <alignment vertical="top" wrapText="1"/>
    </xf>
    <xf numFmtId="0" fontId="18" fillId="0" borderId="0" xfId="7" applyFont="1" applyAlignment="1">
      <alignment vertical="top" wrapText="1"/>
    </xf>
    <xf numFmtId="0" fontId="4" fillId="0" borderId="0" xfId="0" applyFont="1" applyAlignment="1">
      <alignment horizontal="center" vertical="center" wrapText="1" readingOrder="1"/>
    </xf>
    <xf numFmtId="0" fontId="6" fillId="0" borderId="0" xfId="0" applyFont="1" applyAlignment="1">
      <alignment horizontal="center" vertical="top" wrapText="1" readingOrder="1"/>
    </xf>
    <xf numFmtId="0" fontId="7" fillId="0" borderId="0" xfId="0" applyFont="1" applyAlignment="1">
      <alignment horizontal="center" vertical="top" wrapText="1" readingOrder="1"/>
    </xf>
    <xf numFmtId="0" fontId="2" fillId="2"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16" fillId="0" borderId="11" xfId="0" applyFont="1" applyBorder="1" applyAlignment="1">
      <alignment horizontal="left" vertical="top" wrapText="1"/>
    </xf>
    <xf numFmtId="0" fontId="8" fillId="0" borderId="0" xfId="0" applyFont="1" applyAlignment="1">
      <alignment horizontal="left" vertical="center"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4" fillId="0" borderId="1" xfId="0" applyFont="1" applyBorder="1" applyAlignment="1">
      <alignment horizontal="center" vertical="center" wrapText="1" readingOrder="1"/>
    </xf>
    <xf numFmtId="0" fontId="6" fillId="0" borderId="1" xfId="0" applyFont="1" applyBorder="1" applyAlignment="1">
      <alignment horizontal="center" vertical="top" wrapText="1" readingOrder="1"/>
    </xf>
    <xf numFmtId="0" fontId="7" fillId="0" borderId="1" xfId="0" applyFont="1" applyBorder="1" applyAlignment="1">
      <alignment horizontal="center" vertical="top" wrapText="1" readingOrder="1"/>
    </xf>
    <xf numFmtId="0" fontId="8" fillId="0" borderId="0" xfId="0" applyFont="1" applyAlignment="1">
      <alignment horizontal="left" vertical="top" wrapText="1"/>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xf>
    <xf numFmtId="166" fontId="2" fillId="6" borderId="3" xfId="1" applyNumberFormat="1" applyFont="1" applyFill="1" applyBorder="1" applyAlignment="1">
      <alignment horizontal="center" vertical="center"/>
    </xf>
    <xf numFmtId="166" fontId="2" fillId="6" borderId="2" xfId="1" applyNumberFormat="1" applyFont="1" applyFill="1" applyBorder="1" applyAlignment="1">
      <alignment horizontal="center" vertical="center"/>
    </xf>
    <xf numFmtId="43" fontId="2" fillId="3" borderId="2" xfId="1" applyFont="1" applyFill="1" applyBorder="1" applyAlignment="1">
      <alignment horizontal="center" vertical="center" wrapText="1"/>
    </xf>
    <xf numFmtId="43" fontId="2" fillId="3" borderId="4" xfId="1" applyFont="1" applyFill="1" applyBorder="1" applyAlignment="1">
      <alignment horizontal="center" vertical="center" wrapText="1"/>
    </xf>
    <xf numFmtId="172" fontId="2" fillId="7" borderId="2" xfId="1" applyNumberFormat="1" applyFont="1" applyFill="1" applyBorder="1" applyAlignment="1">
      <alignment horizontal="center" vertical="center" wrapText="1"/>
    </xf>
    <xf numFmtId="172" fontId="2" fillId="7" borderId="4" xfId="1" applyNumberFormat="1" applyFont="1" applyFill="1" applyBorder="1" applyAlignment="1">
      <alignment horizontal="center" vertical="center" wrapText="1"/>
    </xf>
    <xf numFmtId="0" fontId="3" fillId="0" borderId="10" xfId="0" applyFont="1" applyBorder="1" applyAlignment="1">
      <alignment horizontal="left" vertical="center"/>
    </xf>
    <xf numFmtId="0" fontId="3" fillId="0" borderId="0" xfId="0" applyFont="1" applyAlignment="1">
      <alignment horizontal="left" vertical="center" wrapText="1"/>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164" fontId="2" fillId="4" borderId="2" xfId="4" applyFont="1" applyFill="1" applyBorder="1" applyAlignment="1">
      <alignment horizontal="center" vertical="center"/>
    </xf>
    <xf numFmtId="0" fontId="3" fillId="0" borderId="0" xfId="0" applyFont="1" applyAlignment="1">
      <alignment horizontal="left" vertical="top" wrapText="1"/>
    </xf>
    <xf numFmtId="43" fontId="2" fillId="4" borderId="4" xfId="1" applyFont="1" applyFill="1" applyBorder="1" applyAlignment="1">
      <alignment horizontal="center" vertical="center"/>
    </xf>
    <xf numFmtId="43" fontId="2" fillId="4" borderId="7" xfId="1" applyFont="1" applyFill="1" applyBorder="1" applyAlignment="1">
      <alignment horizontal="center" vertical="center"/>
    </xf>
    <xf numFmtId="43" fontId="2" fillId="4" borderId="6" xfId="1" applyFont="1" applyFill="1" applyBorder="1" applyAlignment="1">
      <alignment horizontal="center" vertical="center"/>
    </xf>
    <xf numFmtId="172" fontId="2" fillId="7" borderId="3" xfId="1" applyNumberFormat="1" applyFont="1" applyFill="1" applyBorder="1" applyAlignment="1">
      <alignment horizontal="center" vertical="center" wrapText="1"/>
    </xf>
    <xf numFmtId="172" fontId="2" fillId="7" borderId="9" xfId="1" applyNumberFormat="1" applyFont="1" applyFill="1" applyBorder="1" applyAlignment="1">
      <alignment horizontal="center" vertical="center" wrapText="1"/>
    </xf>
    <xf numFmtId="43" fontId="2" fillId="4" borderId="2" xfId="1" applyFont="1" applyFill="1" applyBorder="1" applyAlignment="1">
      <alignment horizontal="center" vertical="center"/>
    </xf>
    <xf numFmtId="0" fontId="17" fillId="0" borderId="0" xfId="0" applyFont="1" applyAlignment="1">
      <alignment horizontal="center" vertical="center" wrapText="1"/>
    </xf>
  </cellXfs>
  <cellStyles count="8">
    <cellStyle name="Millares" xfId="1" builtinId="3"/>
    <cellStyle name="Millares 2" xfId="2" xr:uid="{00000000-0005-0000-0000-000001000000}"/>
    <cellStyle name="Millares 3" xfId="4" xr:uid="{00000000-0005-0000-0000-000002000000}"/>
    <cellStyle name="Millares 4" xfId="6" xr:uid="{00000000-0005-0000-0000-000003000000}"/>
    <cellStyle name="Normal" xfId="0" builtinId="0"/>
    <cellStyle name="Normal 2" xfId="5" xr:uid="{00000000-0005-0000-0000-000005000000}"/>
    <cellStyle name="Normal 56" xfId="7" xr:uid="{5AC74453-F750-4E6E-8B20-ADDC7765535D}"/>
    <cellStyle name="Porcentaje" xfId="3" builtinId="5"/>
  </cellStyles>
  <dxfs count="9">
    <dxf>
      <font>
        <color rgb="FFFF0000"/>
      </font>
      <fill>
        <patternFill>
          <bgColor rgb="FFFFCCFF"/>
        </patternFill>
      </fill>
    </dxf>
    <dxf>
      <font>
        <color rgb="FFFF0000"/>
      </font>
      <fill>
        <patternFill>
          <bgColor rgb="FFFFDDF6"/>
        </patternFill>
      </fill>
    </dxf>
    <dxf>
      <font>
        <color rgb="FFFF0000"/>
      </font>
      <fill>
        <patternFill>
          <bgColor rgb="FFFFF3FF"/>
        </patternFill>
      </fill>
    </dxf>
    <dxf>
      <font>
        <color rgb="FFFF0000"/>
      </font>
      <fill>
        <patternFill>
          <bgColor rgb="FFFFCCFF"/>
        </patternFill>
      </fill>
    </dxf>
    <dxf>
      <font>
        <color rgb="FFFF0000"/>
      </font>
      <fill>
        <patternFill>
          <bgColor rgb="FFFFDDF6"/>
        </patternFill>
      </fill>
    </dxf>
    <dxf>
      <font>
        <color rgb="FFFF0000"/>
      </font>
      <fill>
        <patternFill>
          <bgColor rgb="FFFFF3FF"/>
        </patternFill>
      </fill>
    </dxf>
    <dxf>
      <font>
        <color rgb="FFFF0000"/>
      </font>
      <fill>
        <patternFill>
          <bgColor rgb="FFFFCCFF"/>
        </patternFill>
      </fill>
    </dxf>
    <dxf>
      <font>
        <color rgb="FFFF0000"/>
      </font>
      <fill>
        <patternFill>
          <bgColor rgb="FFFFDDF6"/>
        </patternFill>
      </fill>
    </dxf>
    <dxf>
      <font>
        <color rgb="FFFF0000"/>
      </font>
      <fill>
        <patternFill>
          <bgColor rgb="FFFFF3FF"/>
        </patternFill>
      </fill>
    </dxf>
  </dxfs>
  <tableStyles count="0" defaultTableStyle="TableStyleMedium2" defaultPivotStyle="PivotStyleLight16"/>
  <colors>
    <mruColors>
      <color rgb="FFFFCCFF"/>
      <color rgb="FFFFFFFF"/>
      <color rgb="FFFFF3FF"/>
      <color rgb="FFFFDDF6"/>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643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537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0"/>
          <a:ext cx="336176" cy="1552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4E620585-D6C8-4238-AD93-31FFFA1A5776}"/>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249928</xdr:colOff>
      <xdr:row>1</xdr:row>
      <xdr:rowOff>3386</xdr:rowOff>
    </xdr:from>
    <xdr:to>
      <xdr:col>1</xdr:col>
      <xdr:colOff>2320629</xdr:colOff>
      <xdr:row>4</xdr:row>
      <xdr:rowOff>164817</xdr:rowOff>
    </xdr:to>
    <xdr:pic>
      <xdr:nvPicPr>
        <xdr:cNvPr id="3" name="Imagen 4">
          <a:extLst>
            <a:ext uri="{FF2B5EF4-FFF2-40B4-BE49-F238E27FC236}">
              <a16:creationId xmlns:a16="http://schemas.microsoft.com/office/drawing/2014/main" id="{344BCEE4-BB5A-4E2F-ADDF-1F03D531D422}"/>
            </a:ext>
          </a:extLst>
        </xdr:cNvPr>
        <xdr:cNvPicPr>
          <a:picLocks noChangeAspect="1"/>
        </xdr:cNvPicPr>
      </xdr:nvPicPr>
      <xdr:blipFill>
        <a:blip xmlns:r="http://schemas.openxmlformats.org/officeDocument/2006/relationships" r:embed="rId2"/>
        <a:stretch>
          <a:fillRect/>
        </a:stretch>
      </xdr:blipFill>
      <xdr:spPr>
        <a:xfrm>
          <a:off x="1640578" y="193886"/>
          <a:ext cx="2070701" cy="990106"/>
        </a:xfrm>
        <a:prstGeom prst="rect">
          <a:avLst/>
        </a:prstGeom>
      </xdr:spPr>
    </xdr:pic>
    <xdr:clientData/>
  </xdr:twoCellAnchor>
  <xdr:twoCellAnchor editAs="oneCell">
    <xdr:from>
      <xdr:col>13</xdr:col>
      <xdr:colOff>963262</xdr:colOff>
      <xdr:row>0</xdr:row>
      <xdr:rowOff>108568</xdr:rowOff>
    </xdr:from>
    <xdr:to>
      <xdr:col>16</xdr:col>
      <xdr:colOff>60098</xdr:colOff>
      <xdr:row>4</xdr:row>
      <xdr:rowOff>146668</xdr:rowOff>
    </xdr:to>
    <xdr:pic>
      <xdr:nvPicPr>
        <xdr:cNvPr id="4" name="Imagen 3">
          <a:extLst>
            <a:ext uri="{FF2B5EF4-FFF2-40B4-BE49-F238E27FC236}">
              <a16:creationId xmlns:a16="http://schemas.microsoft.com/office/drawing/2014/main" id="{550BCA91-517D-48BE-9F1C-5A353F3FC8D1}"/>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9537012" y="108568"/>
          <a:ext cx="1887661" cy="10572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29314BA4-847B-46B5-A356-D0BDD3520B06}"/>
            </a:ext>
          </a:extLst>
        </xdr:cNvPr>
        <xdr:cNvPicPr/>
      </xdr:nvPicPr>
      <xdr:blipFill>
        <a:blip xmlns:r="http://schemas.openxmlformats.org/officeDocument/2006/relationships" r:embed="rId1" cstate="print"/>
        <a:stretch>
          <a:fillRect/>
        </a:stretch>
      </xdr:blipFill>
      <xdr:spPr>
        <a:xfrm>
          <a:off x="0" y="0"/>
          <a:ext cx="336176" cy="2171700"/>
        </a:xfrm>
        <a:prstGeom prst="rect">
          <a:avLst/>
        </a:prstGeom>
      </xdr:spPr>
    </xdr:pic>
    <xdr:clientData/>
  </xdr:twoCellAnchor>
  <xdr:twoCellAnchor editAs="oneCell">
    <xdr:from>
      <xdr:col>1</xdr:col>
      <xdr:colOff>249928</xdr:colOff>
      <xdr:row>1</xdr:row>
      <xdr:rowOff>3386</xdr:rowOff>
    </xdr:from>
    <xdr:to>
      <xdr:col>1</xdr:col>
      <xdr:colOff>2320629</xdr:colOff>
      <xdr:row>4</xdr:row>
      <xdr:rowOff>172437</xdr:rowOff>
    </xdr:to>
    <xdr:pic>
      <xdr:nvPicPr>
        <xdr:cNvPr id="3" name="Imagen 4">
          <a:extLst>
            <a:ext uri="{FF2B5EF4-FFF2-40B4-BE49-F238E27FC236}">
              <a16:creationId xmlns:a16="http://schemas.microsoft.com/office/drawing/2014/main" id="{2356AA48-7A4B-49FC-91A0-3E6D88E2937F}"/>
            </a:ext>
          </a:extLst>
        </xdr:cNvPr>
        <xdr:cNvPicPr>
          <a:picLocks noChangeAspect="1"/>
        </xdr:cNvPicPr>
      </xdr:nvPicPr>
      <xdr:blipFill>
        <a:blip xmlns:r="http://schemas.openxmlformats.org/officeDocument/2006/relationships" r:embed="rId2"/>
        <a:stretch>
          <a:fillRect/>
        </a:stretch>
      </xdr:blipFill>
      <xdr:spPr>
        <a:xfrm>
          <a:off x="1640578" y="193886"/>
          <a:ext cx="2070701" cy="990106"/>
        </a:xfrm>
        <a:prstGeom prst="rect">
          <a:avLst/>
        </a:prstGeom>
      </xdr:spPr>
    </xdr:pic>
    <xdr:clientData/>
  </xdr:twoCellAnchor>
  <xdr:twoCellAnchor editAs="oneCell">
    <xdr:from>
      <xdr:col>13</xdr:col>
      <xdr:colOff>963262</xdr:colOff>
      <xdr:row>0</xdr:row>
      <xdr:rowOff>108568</xdr:rowOff>
    </xdr:from>
    <xdr:to>
      <xdr:col>15</xdr:col>
      <xdr:colOff>498653</xdr:colOff>
      <xdr:row>4</xdr:row>
      <xdr:rowOff>137143</xdr:rowOff>
    </xdr:to>
    <xdr:pic>
      <xdr:nvPicPr>
        <xdr:cNvPr id="4" name="Imagen 3">
          <a:extLst>
            <a:ext uri="{FF2B5EF4-FFF2-40B4-BE49-F238E27FC236}">
              <a16:creationId xmlns:a16="http://schemas.microsoft.com/office/drawing/2014/main" id="{FE8751B4-63E6-4107-BE8A-F1BB7E231319}"/>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7908237" y="108568"/>
          <a:ext cx="1892953" cy="10572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B4621D46-025F-4794-9C87-681141353DC6}"/>
            </a:ext>
          </a:extLst>
        </xdr:cNvPr>
        <xdr:cNvPicPr/>
      </xdr:nvPicPr>
      <xdr:blipFill>
        <a:blip xmlns:r="http://schemas.openxmlformats.org/officeDocument/2006/relationships" r:embed="rId1" cstate="print"/>
        <a:stretch>
          <a:fillRect/>
        </a:stretch>
      </xdr:blipFill>
      <xdr:spPr>
        <a:xfrm>
          <a:off x="0" y="0"/>
          <a:ext cx="336176" cy="1714500"/>
        </a:xfrm>
        <a:prstGeom prst="rect">
          <a:avLst/>
        </a:prstGeom>
      </xdr:spPr>
    </xdr:pic>
    <xdr:clientData/>
  </xdr:twoCellAnchor>
  <xdr:twoCellAnchor editAs="oneCell">
    <xdr:from>
      <xdr:col>0</xdr:col>
      <xdr:colOff>1127125</xdr:colOff>
      <xdr:row>0</xdr:row>
      <xdr:rowOff>0</xdr:rowOff>
    </xdr:from>
    <xdr:to>
      <xdr:col>1</xdr:col>
      <xdr:colOff>2422525</xdr:colOff>
      <xdr:row>5</xdr:row>
      <xdr:rowOff>88900</xdr:rowOff>
    </xdr:to>
    <xdr:pic>
      <xdr:nvPicPr>
        <xdr:cNvPr id="5" name="Picture 4">
          <a:extLst>
            <a:ext uri="{FF2B5EF4-FFF2-40B4-BE49-F238E27FC236}">
              <a16:creationId xmlns:a16="http://schemas.microsoft.com/office/drawing/2014/main" id="{77621EEF-C9F7-9A2A-F21A-8598EE9D3B40}"/>
            </a:ext>
          </a:extLst>
        </xdr:cNvPr>
        <xdr:cNvPicPr>
          <a:picLocks noChangeAspect="1"/>
        </xdr:cNvPicPr>
      </xdr:nvPicPr>
      <xdr:blipFill>
        <a:blip xmlns:r="http://schemas.openxmlformats.org/officeDocument/2006/relationships" r:embed="rId2"/>
        <a:stretch>
          <a:fillRect/>
        </a:stretch>
      </xdr:blipFill>
      <xdr:spPr>
        <a:xfrm>
          <a:off x="1127125" y="0"/>
          <a:ext cx="2413000" cy="1327150"/>
        </a:xfrm>
        <a:prstGeom prst="rect">
          <a:avLst/>
        </a:prstGeom>
      </xdr:spPr>
    </xdr:pic>
    <xdr:clientData/>
  </xdr:twoCellAnchor>
  <xdr:twoCellAnchor editAs="oneCell">
    <xdr:from>
      <xdr:col>9</xdr:col>
      <xdr:colOff>857250</xdr:colOff>
      <xdr:row>1</xdr:row>
      <xdr:rowOff>14389</xdr:rowOff>
    </xdr:from>
    <xdr:to>
      <xdr:col>11</xdr:col>
      <xdr:colOff>854358</xdr:colOff>
      <xdr:row>5</xdr:row>
      <xdr:rowOff>31751</xdr:rowOff>
    </xdr:to>
    <xdr:pic>
      <xdr:nvPicPr>
        <xdr:cNvPr id="6" name="Picture 5">
          <a:extLst>
            <a:ext uri="{FF2B5EF4-FFF2-40B4-BE49-F238E27FC236}">
              <a16:creationId xmlns:a16="http://schemas.microsoft.com/office/drawing/2014/main" id="{48BEB0CF-5C33-4152-AA1C-82932E1F819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4874875" y="204889"/>
          <a:ext cx="2029108" cy="106511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67DA16E8-B0C4-4CE2-A31C-4F0EC061CD99}"/>
            </a:ext>
          </a:extLst>
        </xdr:cNvPr>
        <xdr:cNvPicPr/>
      </xdr:nvPicPr>
      <xdr:blipFill>
        <a:blip xmlns:r="http://schemas.openxmlformats.org/officeDocument/2006/relationships" r:embed="rId1" cstate="print"/>
        <a:stretch>
          <a:fillRect/>
        </a:stretch>
      </xdr:blipFill>
      <xdr:spPr>
        <a:xfrm>
          <a:off x="0" y="0"/>
          <a:ext cx="336176" cy="2190750"/>
        </a:xfrm>
        <a:prstGeom prst="rect">
          <a:avLst/>
        </a:prstGeom>
      </xdr:spPr>
    </xdr:pic>
    <xdr:clientData/>
  </xdr:twoCellAnchor>
  <xdr:twoCellAnchor editAs="oneCell">
    <xdr:from>
      <xdr:col>0</xdr:col>
      <xdr:colOff>1127125</xdr:colOff>
      <xdr:row>0</xdr:row>
      <xdr:rowOff>0</xdr:rowOff>
    </xdr:from>
    <xdr:to>
      <xdr:col>1</xdr:col>
      <xdr:colOff>2422525</xdr:colOff>
      <xdr:row>5</xdr:row>
      <xdr:rowOff>88900</xdr:rowOff>
    </xdr:to>
    <xdr:pic>
      <xdr:nvPicPr>
        <xdr:cNvPr id="3" name="Picture 2">
          <a:extLst>
            <a:ext uri="{FF2B5EF4-FFF2-40B4-BE49-F238E27FC236}">
              <a16:creationId xmlns:a16="http://schemas.microsoft.com/office/drawing/2014/main" id="{2CDCC8FA-E8CA-4BE9-87FE-3AE8E525C3B9}"/>
            </a:ext>
          </a:extLst>
        </xdr:cNvPr>
        <xdr:cNvPicPr>
          <a:picLocks noChangeAspect="1"/>
        </xdr:cNvPicPr>
      </xdr:nvPicPr>
      <xdr:blipFill>
        <a:blip xmlns:r="http://schemas.openxmlformats.org/officeDocument/2006/relationships" r:embed="rId2"/>
        <a:stretch>
          <a:fillRect/>
        </a:stretch>
      </xdr:blipFill>
      <xdr:spPr>
        <a:xfrm>
          <a:off x="517525" y="0"/>
          <a:ext cx="2419350" cy="1308100"/>
        </a:xfrm>
        <a:prstGeom prst="rect">
          <a:avLst/>
        </a:prstGeom>
      </xdr:spPr>
    </xdr:pic>
    <xdr:clientData/>
  </xdr:twoCellAnchor>
  <xdr:twoCellAnchor editAs="oneCell">
    <xdr:from>
      <xdr:col>9</xdr:col>
      <xdr:colOff>857250</xdr:colOff>
      <xdr:row>1</xdr:row>
      <xdr:rowOff>14389</xdr:rowOff>
    </xdr:from>
    <xdr:to>
      <xdr:col>17</xdr:col>
      <xdr:colOff>679733</xdr:colOff>
      <xdr:row>5</xdr:row>
      <xdr:rowOff>31751</xdr:rowOff>
    </xdr:to>
    <xdr:pic>
      <xdr:nvPicPr>
        <xdr:cNvPr id="4" name="Picture 3">
          <a:extLst>
            <a:ext uri="{FF2B5EF4-FFF2-40B4-BE49-F238E27FC236}">
              <a16:creationId xmlns:a16="http://schemas.microsoft.com/office/drawing/2014/main" id="{3B308922-C0A6-458F-B153-2C21F2FC25F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5563850" y="204889"/>
          <a:ext cx="2035458" cy="1046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643" y="266700"/>
          <a:ext cx="863575" cy="857650"/>
        </a:xfrm>
        <a:prstGeom prst="rect">
          <a:avLst/>
        </a:prstGeom>
      </xdr:spPr>
    </xdr:pic>
    <xdr:clientData/>
  </xdr:oneCellAnchor>
  <xdr:oneCellAnchor>
    <xdr:from>
      <xdr:col>41</xdr:col>
      <xdr:colOff>795866</xdr:colOff>
      <xdr:row>1</xdr:row>
      <xdr:rowOff>103187</xdr:rowOff>
    </xdr:from>
    <xdr:ext cx="1480303" cy="758492"/>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15866" y="293687"/>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714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643" y="266700"/>
          <a:ext cx="863575" cy="857650"/>
        </a:xfrm>
        <a:prstGeom prst="rect">
          <a:avLst/>
        </a:prstGeom>
      </xdr:spPr>
    </xdr:pic>
    <xdr:clientData/>
  </xdr:oneCellAnchor>
  <xdr:oneCellAnchor>
    <xdr:from>
      <xdr:col>15</xdr:col>
      <xdr:colOff>684119</xdr:colOff>
      <xdr:row>0</xdr:row>
      <xdr:rowOff>57150</xdr:rowOff>
    </xdr:from>
    <xdr:ext cx="1480303" cy="758492"/>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14119" y="57150"/>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171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423" y="259080"/>
          <a:ext cx="863575" cy="857650"/>
        </a:xfrm>
        <a:prstGeom prst="rect">
          <a:avLst/>
        </a:prstGeom>
      </xdr:spPr>
    </xdr:pic>
    <xdr:clientData/>
  </xdr:oneCellAnchor>
  <xdr:oneCellAnchor>
    <xdr:from>
      <xdr:col>16</xdr:col>
      <xdr:colOff>121863</xdr:colOff>
      <xdr:row>0</xdr:row>
      <xdr:rowOff>53539</xdr:rowOff>
    </xdr:from>
    <xdr:ext cx="1480303" cy="758492"/>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96834" y="53539"/>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1412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154781</xdr:rowOff>
    </xdr:to>
    <xdr:pic>
      <xdr:nvPicPr>
        <xdr:cNvPr id="2" name="Picture 10">
          <a:extLst>
            <a:ext uri="{FF2B5EF4-FFF2-40B4-BE49-F238E27FC236}">
              <a16:creationId xmlns:a16="http://schemas.microsoft.com/office/drawing/2014/main" id="{087F2AF7-9E12-5E4A-B687-784AF231E4CF}"/>
            </a:ext>
          </a:extLst>
        </xdr:cNvPr>
        <xdr:cNvPicPr/>
      </xdr:nvPicPr>
      <xdr:blipFill>
        <a:blip xmlns:r="http://schemas.openxmlformats.org/officeDocument/2006/relationships" r:embed="rId1" cstate="print"/>
        <a:stretch>
          <a:fillRect/>
        </a:stretch>
      </xdr:blipFill>
      <xdr:spPr>
        <a:xfrm>
          <a:off x="0" y="0"/>
          <a:ext cx="336176" cy="1577181"/>
        </a:xfrm>
        <a:prstGeom prst="rect">
          <a:avLst/>
        </a:prstGeom>
      </xdr:spPr>
    </xdr:pic>
    <xdr:clientData/>
  </xdr:twoCellAnchor>
  <xdr:twoCellAnchor editAs="oneCell">
    <xdr:from>
      <xdr:col>0</xdr:col>
      <xdr:colOff>385763</xdr:colOff>
      <xdr:row>0</xdr:row>
      <xdr:rowOff>83344</xdr:rowOff>
    </xdr:from>
    <xdr:to>
      <xdr:col>1</xdr:col>
      <xdr:colOff>2117601</xdr:colOff>
      <xdr:row>4</xdr:row>
      <xdr:rowOff>95940</xdr:rowOff>
    </xdr:to>
    <xdr:pic>
      <xdr:nvPicPr>
        <xdr:cNvPr id="3" name="Imagen 4">
          <a:extLst>
            <a:ext uri="{FF2B5EF4-FFF2-40B4-BE49-F238E27FC236}">
              <a16:creationId xmlns:a16="http://schemas.microsoft.com/office/drawing/2014/main" id="{3F2F5F04-D092-2242-B624-D85BDA3C286E}"/>
            </a:ext>
          </a:extLst>
        </xdr:cNvPr>
        <xdr:cNvPicPr>
          <a:picLocks noChangeAspect="1"/>
        </xdr:cNvPicPr>
      </xdr:nvPicPr>
      <xdr:blipFill>
        <a:blip xmlns:r="http://schemas.openxmlformats.org/officeDocument/2006/relationships" r:embed="rId2"/>
        <a:stretch>
          <a:fillRect/>
        </a:stretch>
      </xdr:blipFill>
      <xdr:spPr>
        <a:xfrm>
          <a:off x="385763" y="83344"/>
          <a:ext cx="2171258" cy="1045106"/>
        </a:xfrm>
        <a:prstGeom prst="rect">
          <a:avLst/>
        </a:prstGeom>
      </xdr:spPr>
    </xdr:pic>
    <xdr:clientData/>
  </xdr:twoCellAnchor>
  <xdr:twoCellAnchor editAs="oneCell">
    <xdr:from>
      <xdr:col>15</xdr:col>
      <xdr:colOff>18118</xdr:colOff>
      <xdr:row>0</xdr:row>
      <xdr:rowOff>0</xdr:rowOff>
    </xdr:from>
    <xdr:to>
      <xdr:col>17</xdr:col>
      <xdr:colOff>165346</xdr:colOff>
      <xdr:row>4</xdr:row>
      <xdr:rowOff>38100</xdr:rowOff>
    </xdr:to>
    <xdr:pic>
      <xdr:nvPicPr>
        <xdr:cNvPr id="4" name="Imagen 3">
          <a:extLst>
            <a:ext uri="{FF2B5EF4-FFF2-40B4-BE49-F238E27FC236}">
              <a16:creationId xmlns:a16="http://schemas.microsoft.com/office/drawing/2014/main" id="{BCC59C01-5763-994F-8289-9701C0CA2963}"/>
            </a:ext>
          </a:extLst>
        </xdr:cNvPr>
        <xdr:cNvPicPr>
          <a:picLocks noChangeAspect="1"/>
        </xdr:cNvPicPr>
      </xdr:nvPicPr>
      <xdr:blipFill>
        <a:blip xmlns:r="http://schemas.openxmlformats.org/officeDocument/2006/relationships" r:embed="rId3"/>
        <a:stretch>
          <a:fillRect/>
        </a:stretch>
      </xdr:blipFill>
      <xdr:spPr>
        <a:xfrm>
          <a:off x="20960418" y="0"/>
          <a:ext cx="2351313" cy="1066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1EB2D09F-7B0F-4F17-A774-F9A615545695}"/>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0</xdr:col>
      <xdr:colOff>815713</xdr:colOff>
      <xdr:row>0</xdr:row>
      <xdr:rowOff>148166</xdr:rowOff>
    </xdr:from>
    <xdr:to>
      <xdr:col>1</xdr:col>
      <xdr:colOff>2116794</xdr:colOff>
      <xdr:row>4</xdr:row>
      <xdr:rowOff>130527</xdr:rowOff>
    </xdr:to>
    <xdr:pic>
      <xdr:nvPicPr>
        <xdr:cNvPr id="3" name="Imagen 4">
          <a:extLst>
            <a:ext uri="{FF2B5EF4-FFF2-40B4-BE49-F238E27FC236}">
              <a16:creationId xmlns:a16="http://schemas.microsoft.com/office/drawing/2014/main" id="{06674EC8-1464-4EEF-9BA4-51A33666174E}"/>
            </a:ext>
          </a:extLst>
        </xdr:cNvPr>
        <xdr:cNvPicPr>
          <a:picLocks noChangeAspect="1"/>
        </xdr:cNvPicPr>
      </xdr:nvPicPr>
      <xdr:blipFill>
        <a:blip xmlns:r="http://schemas.openxmlformats.org/officeDocument/2006/relationships" r:embed="rId2"/>
        <a:stretch>
          <a:fillRect/>
        </a:stretch>
      </xdr:blipFill>
      <xdr:spPr>
        <a:xfrm>
          <a:off x="710938" y="148166"/>
          <a:ext cx="2125946" cy="1001536"/>
        </a:xfrm>
        <a:prstGeom prst="rect">
          <a:avLst/>
        </a:prstGeom>
      </xdr:spPr>
    </xdr:pic>
    <xdr:clientData/>
  </xdr:twoCellAnchor>
  <xdr:twoCellAnchor editAs="oneCell">
    <xdr:from>
      <xdr:col>12</xdr:col>
      <xdr:colOff>872774</xdr:colOff>
      <xdr:row>1</xdr:row>
      <xdr:rowOff>10937</xdr:rowOff>
    </xdr:from>
    <xdr:to>
      <xdr:col>14</xdr:col>
      <xdr:colOff>874185</xdr:colOff>
      <xdr:row>5</xdr:row>
      <xdr:rowOff>39512</xdr:rowOff>
    </xdr:to>
    <xdr:pic>
      <xdr:nvPicPr>
        <xdr:cNvPr id="4" name="Imagen 3">
          <a:extLst>
            <a:ext uri="{FF2B5EF4-FFF2-40B4-BE49-F238E27FC236}">
              <a16:creationId xmlns:a16="http://schemas.microsoft.com/office/drawing/2014/main" id="{46855EBD-AEDD-4F60-8415-445A5EB4665F}"/>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7141474" y="201437"/>
          <a:ext cx="1887361" cy="1057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98AB12BC-1980-4BE6-BDDB-DC2CD2630363}"/>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249928</xdr:colOff>
      <xdr:row>1</xdr:row>
      <xdr:rowOff>3386</xdr:rowOff>
    </xdr:from>
    <xdr:to>
      <xdr:col>1</xdr:col>
      <xdr:colOff>2320629</xdr:colOff>
      <xdr:row>4</xdr:row>
      <xdr:rowOff>164817</xdr:rowOff>
    </xdr:to>
    <xdr:pic>
      <xdr:nvPicPr>
        <xdr:cNvPr id="3" name="Imagen 4">
          <a:extLst>
            <a:ext uri="{FF2B5EF4-FFF2-40B4-BE49-F238E27FC236}">
              <a16:creationId xmlns:a16="http://schemas.microsoft.com/office/drawing/2014/main" id="{B025BB69-E07C-4784-876F-ACFCEC368FD2}"/>
            </a:ext>
          </a:extLst>
        </xdr:cNvPr>
        <xdr:cNvPicPr>
          <a:picLocks noChangeAspect="1"/>
        </xdr:cNvPicPr>
      </xdr:nvPicPr>
      <xdr:blipFill>
        <a:blip xmlns:r="http://schemas.openxmlformats.org/officeDocument/2006/relationships" r:embed="rId2"/>
        <a:stretch>
          <a:fillRect/>
        </a:stretch>
      </xdr:blipFill>
      <xdr:spPr>
        <a:xfrm>
          <a:off x="1640578" y="193886"/>
          <a:ext cx="2070701" cy="990106"/>
        </a:xfrm>
        <a:prstGeom prst="rect">
          <a:avLst/>
        </a:prstGeom>
      </xdr:spPr>
    </xdr:pic>
    <xdr:clientData/>
  </xdr:twoCellAnchor>
  <xdr:twoCellAnchor editAs="oneCell">
    <xdr:from>
      <xdr:col>13</xdr:col>
      <xdr:colOff>963262</xdr:colOff>
      <xdr:row>0</xdr:row>
      <xdr:rowOff>108568</xdr:rowOff>
    </xdr:from>
    <xdr:to>
      <xdr:col>16</xdr:col>
      <xdr:colOff>11907</xdr:colOff>
      <xdr:row>4</xdr:row>
      <xdr:rowOff>146668</xdr:rowOff>
    </xdr:to>
    <xdr:pic>
      <xdr:nvPicPr>
        <xdr:cNvPr id="4" name="Imagen 3">
          <a:extLst>
            <a:ext uri="{FF2B5EF4-FFF2-40B4-BE49-F238E27FC236}">
              <a16:creationId xmlns:a16="http://schemas.microsoft.com/office/drawing/2014/main" id="{95EA71DB-91A5-4875-B4D1-2D51E56F9B16}"/>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7851087" y="108568"/>
          <a:ext cx="1877570" cy="10572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S90"/>
  <sheetViews>
    <sheetView showGridLines="0" topLeftCell="A3" zoomScale="85" zoomScaleNormal="85" workbookViewId="0">
      <selection activeCell="C71" sqref="C71:Q88"/>
    </sheetView>
  </sheetViews>
  <sheetFormatPr defaultColWidth="11.42578125" defaultRowHeight="15"/>
  <cols>
    <col min="1" max="1" width="6.42578125" customWidth="1"/>
    <col min="2" max="2" width="72.85546875" customWidth="1"/>
    <col min="3" max="3" width="16.28515625" customWidth="1"/>
    <col min="4" max="4" width="18.85546875" style="49" customWidth="1"/>
    <col min="5" max="5" width="10"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6.85546875" bestFit="1" customWidth="1"/>
    <col min="18" max="18" width="12.42578125" bestFit="1" customWidth="1"/>
  </cols>
  <sheetData>
    <row r="1" spans="1:18">
      <c r="A1" s="35"/>
      <c r="B1" s="41"/>
      <c r="C1" s="41"/>
      <c r="D1" s="40"/>
      <c r="E1" s="48"/>
      <c r="F1" s="48"/>
      <c r="G1" s="48"/>
      <c r="H1" s="35"/>
      <c r="I1" s="35"/>
      <c r="J1" s="35"/>
      <c r="K1" s="47"/>
      <c r="L1" s="35"/>
      <c r="M1" s="35"/>
      <c r="N1" s="35"/>
      <c r="O1" s="35"/>
      <c r="P1" s="35"/>
      <c r="Q1" s="35"/>
    </row>
    <row r="2" spans="1:18" ht="28.5">
      <c r="A2" s="35"/>
      <c r="B2" s="260" t="s">
        <v>0</v>
      </c>
      <c r="C2" s="260"/>
      <c r="D2" s="260"/>
      <c r="E2" s="260"/>
      <c r="F2" s="260"/>
      <c r="G2" s="260"/>
      <c r="H2" s="260"/>
      <c r="I2" s="260"/>
      <c r="J2" s="260"/>
      <c r="K2" s="260"/>
      <c r="L2" s="260"/>
      <c r="M2" s="260"/>
      <c r="N2" s="260"/>
      <c r="O2" s="260"/>
      <c r="P2" s="260"/>
      <c r="Q2" s="260"/>
    </row>
    <row r="3" spans="1:18" ht="21">
      <c r="A3" s="35"/>
      <c r="B3" s="261" t="s">
        <v>1</v>
      </c>
      <c r="C3" s="261"/>
      <c r="D3" s="261"/>
      <c r="E3" s="261"/>
      <c r="F3" s="261"/>
      <c r="G3" s="261"/>
      <c r="H3" s="261"/>
      <c r="I3" s="261"/>
      <c r="J3" s="261"/>
      <c r="K3" s="261"/>
      <c r="L3" s="261"/>
      <c r="M3" s="261"/>
      <c r="N3" s="261"/>
      <c r="O3" s="261"/>
      <c r="P3" s="261"/>
      <c r="Q3" s="261"/>
    </row>
    <row r="4" spans="1:18" ht="15.75">
      <c r="A4" s="35"/>
      <c r="B4" s="262" t="s">
        <v>2</v>
      </c>
      <c r="C4" s="262"/>
      <c r="D4" s="262"/>
      <c r="E4" s="262"/>
      <c r="F4" s="262"/>
      <c r="G4" s="262"/>
      <c r="H4" s="262"/>
      <c r="I4" s="262"/>
      <c r="J4" s="262"/>
      <c r="K4" s="262"/>
      <c r="L4" s="262"/>
      <c r="M4" s="262"/>
      <c r="N4" s="262"/>
      <c r="O4" s="262"/>
      <c r="P4" s="262"/>
      <c r="Q4" s="262"/>
    </row>
    <row r="5" spans="1:18" ht="15.75">
      <c r="A5" s="35"/>
      <c r="B5" s="262" t="s">
        <v>3</v>
      </c>
      <c r="C5" s="262"/>
      <c r="D5" s="262"/>
      <c r="E5" s="262"/>
      <c r="F5" s="262"/>
      <c r="G5" s="262"/>
      <c r="H5" s="262"/>
      <c r="I5" s="262"/>
      <c r="J5" s="262"/>
      <c r="K5" s="262"/>
      <c r="L5" s="262"/>
      <c r="M5" s="262"/>
      <c r="N5" s="262"/>
      <c r="O5" s="262"/>
      <c r="P5" s="262"/>
      <c r="Q5" s="262"/>
    </row>
    <row r="6" spans="1:18">
      <c r="A6" s="35"/>
      <c r="B6" s="39" t="s">
        <v>4</v>
      </c>
      <c r="C6" s="38"/>
      <c r="D6" s="37"/>
      <c r="E6" s="46"/>
      <c r="F6" s="46"/>
      <c r="G6" s="46"/>
      <c r="H6" s="35"/>
      <c r="I6" s="35"/>
      <c r="J6" s="35"/>
      <c r="K6" s="45"/>
      <c r="L6" s="35"/>
      <c r="M6" s="35"/>
      <c r="N6" s="35"/>
      <c r="O6" s="35"/>
      <c r="P6" s="35"/>
      <c r="Q6" s="36" t="s">
        <v>5</v>
      </c>
    </row>
    <row r="7" spans="1:18" ht="20.25" customHeight="1">
      <c r="A7" s="35"/>
      <c r="B7" s="263" t="s">
        <v>6</v>
      </c>
      <c r="C7" s="264" t="s">
        <v>7</v>
      </c>
      <c r="D7" s="264" t="s">
        <v>8</v>
      </c>
      <c r="E7" s="265" t="s">
        <v>9</v>
      </c>
      <c r="F7" s="265"/>
      <c r="G7" s="265"/>
      <c r="H7" s="265"/>
      <c r="I7" s="265"/>
      <c r="J7" s="265"/>
      <c r="K7" s="265"/>
      <c r="L7" s="265"/>
      <c r="M7" s="265"/>
      <c r="N7" s="265"/>
      <c r="O7" s="265"/>
      <c r="P7" s="265"/>
      <c r="Q7" s="266"/>
    </row>
    <row r="8" spans="1:18" ht="33" customHeight="1">
      <c r="A8" s="35"/>
      <c r="B8" s="263"/>
      <c r="C8" s="264"/>
      <c r="D8" s="264"/>
      <c r="E8" s="12" t="s">
        <v>10</v>
      </c>
      <c r="F8" s="12" t="s">
        <v>11</v>
      </c>
      <c r="G8" s="12" t="s">
        <v>12</v>
      </c>
      <c r="H8" s="12" t="s">
        <v>13</v>
      </c>
      <c r="I8" s="12" t="s">
        <v>14</v>
      </c>
      <c r="J8" s="12" t="s">
        <v>15</v>
      </c>
      <c r="K8" s="12" t="s">
        <v>16</v>
      </c>
      <c r="L8" s="12" t="s">
        <v>17</v>
      </c>
      <c r="M8" s="12" t="s">
        <v>18</v>
      </c>
      <c r="N8" s="12" t="s">
        <v>19</v>
      </c>
      <c r="O8" s="12" t="s">
        <v>20</v>
      </c>
      <c r="P8" s="12" t="s">
        <v>21</v>
      </c>
      <c r="Q8" s="34" t="s">
        <v>22</v>
      </c>
    </row>
    <row r="9" spans="1:18">
      <c r="A9" s="35"/>
      <c r="B9" s="33" t="s">
        <v>23</v>
      </c>
      <c r="C9" s="62">
        <v>0</v>
      </c>
      <c r="D9" s="155">
        <v>38531868.980000004</v>
      </c>
      <c r="E9" s="62">
        <v>0</v>
      </c>
      <c r="F9" s="155">
        <v>15673.5</v>
      </c>
      <c r="G9" s="155">
        <v>179696.22</v>
      </c>
      <c r="H9" s="62">
        <v>0</v>
      </c>
      <c r="I9" s="155">
        <v>433</v>
      </c>
      <c r="J9" s="155">
        <v>327968.5</v>
      </c>
      <c r="K9" s="155">
        <v>67401.77</v>
      </c>
      <c r="L9" s="155">
        <v>92818</v>
      </c>
      <c r="M9" s="155">
        <v>246742.30000000002</v>
      </c>
      <c r="N9" s="155">
        <v>8167.49</v>
      </c>
      <c r="O9" s="62">
        <v>0</v>
      </c>
      <c r="P9" s="155">
        <v>4619107.66</v>
      </c>
      <c r="Q9" s="155">
        <f t="shared" ref="Q9:Q11" si="0">SUM(E9:P9)</f>
        <v>5558008.4400000004</v>
      </c>
    </row>
    <row r="10" spans="1:18">
      <c r="A10" s="35"/>
      <c r="B10" s="6" t="s">
        <v>24</v>
      </c>
      <c r="C10" s="60">
        <v>0</v>
      </c>
      <c r="D10" s="156">
        <v>38531868.980000004</v>
      </c>
      <c r="E10" s="60">
        <v>0</v>
      </c>
      <c r="F10" s="156">
        <v>15673.5</v>
      </c>
      <c r="G10" s="156">
        <v>179696.22</v>
      </c>
      <c r="H10" s="60">
        <v>0</v>
      </c>
      <c r="I10" s="156">
        <v>433</v>
      </c>
      <c r="J10" s="156">
        <v>327968.5</v>
      </c>
      <c r="K10" s="156">
        <v>67401.77</v>
      </c>
      <c r="L10" s="156">
        <v>92818</v>
      </c>
      <c r="M10" s="156">
        <v>246742.30000000002</v>
      </c>
      <c r="N10" s="156">
        <v>8167.49</v>
      </c>
      <c r="O10" s="60">
        <v>0</v>
      </c>
      <c r="P10" s="156">
        <v>4619107.66</v>
      </c>
      <c r="Q10" s="156">
        <f t="shared" si="0"/>
        <v>5558008.4400000004</v>
      </c>
    </row>
    <row r="11" spans="1:18">
      <c r="A11" s="35"/>
      <c r="B11" s="7" t="s">
        <v>25</v>
      </c>
      <c r="C11" s="58">
        <v>0</v>
      </c>
      <c r="D11" s="157">
        <v>38531868.980000004</v>
      </c>
      <c r="E11" s="58">
        <v>0</v>
      </c>
      <c r="F11" s="157">
        <v>15673.5</v>
      </c>
      <c r="G11" s="157">
        <v>179696.22</v>
      </c>
      <c r="H11" s="58">
        <v>0</v>
      </c>
      <c r="I11" s="157">
        <v>433</v>
      </c>
      <c r="J11" s="157">
        <v>327968.5</v>
      </c>
      <c r="K11" s="157">
        <v>67401.77</v>
      </c>
      <c r="L11" s="157">
        <v>92818</v>
      </c>
      <c r="M11" s="157">
        <v>246742.30000000002</v>
      </c>
      <c r="N11" s="157">
        <v>8167.49</v>
      </c>
      <c r="O11" s="58">
        <v>0</v>
      </c>
      <c r="P11" s="157">
        <v>4619107.66</v>
      </c>
      <c r="Q11" s="157">
        <f t="shared" si="0"/>
        <v>5558008.4400000004</v>
      </c>
    </row>
    <row r="12" spans="1:18">
      <c r="A12" s="35"/>
      <c r="B12" s="33" t="s">
        <v>26</v>
      </c>
      <c r="C12" s="155">
        <v>8173330732</v>
      </c>
      <c r="D12" s="155">
        <v>8155889519.7200003</v>
      </c>
      <c r="E12" s="155">
        <v>14958082.43</v>
      </c>
      <c r="F12" s="155">
        <v>30520944.57</v>
      </c>
      <c r="G12" s="155">
        <v>31317269.349999994</v>
      </c>
      <c r="H12" s="155">
        <v>28206018.159999996</v>
      </c>
      <c r="I12" s="155">
        <v>29313788.359999996</v>
      </c>
      <c r="J12" s="155">
        <v>27740371.239999995</v>
      </c>
      <c r="K12" s="155">
        <v>32400136.630000006</v>
      </c>
      <c r="L12" s="155">
        <v>30727455.160000004</v>
      </c>
      <c r="M12" s="155">
        <v>28582733.669999998</v>
      </c>
      <c r="N12" s="155">
        <v>38073637.93</v>
      </c>
      <c r="O12" s="155">
        <v>59274421.200000003</v>
      </c>
      <c r="P12" s="155">
        <v>50600340.810000002</v>
      </c>
      <c r="Q12" s="155">
        <f>SUM(E12:P12)</f>
        <v>401715199.50999993</v>
      </c>
      <c r="R12" s="67"/>
    </row>
    <row r="13" spans="1:18">
      <c r="A13" s="35"/>
      <c r="B13" s="6" t="s">
        <v>27</v>
      </c>
      <c r="C13" s="156">
        <v>7764949353</v>
      </c>
      <c r="D13" s="156">
        <v>7748475524.7200003</v>
      </c>
      <c r="E13" s="60">
        <v>0</v>
      </c>
      <c r="F13" s="60">
        <v>0</v>
      </c>
      <c r="G13" s="60">
        <v>0</v>
      </c>
      <c r="H13" s="60">
        <v>0</v>
      </c>
      <c r="I13" s="60">
        <v>0</v>
      </c>
      <c r="J13" s="60">
        <v>0</v>
      </c>
      <c r="K13" s="60">
        <v>0</v>
      </c>
      <c r="L13" s="60">
        <v>0</v>
      </c>
      <c r="M13" s="60">
        <v>0</v>
      </c>
      <c r="N13" s="60">
        <v>0</v>
      </c>
      <c r="O13" s="60">
        <v>0</v>
      </c>
      <c r="P13" s="60">
        <v>0</v>
      </c>
      <c r="Q13" s="60">
        <f t="shared" ref="Q13:Q55" si="1">SUM(E13:P13)</f>
        <v>0</v>
      </c>
      <c r="R13" s="67"/>
    </row>
    <row r="14" spans="1:18">
      <c r="A14" s="35"/>
      <c r="B14" s="7" t="s">
        <v>28</v>
      </c>
      <c r="C14" s="157">
        <v>7023336783</v>
      </c>
      <c r="D14" s="157">
        <v>7006862954.7200003</v>
      </c>
      <c r="E14" s="58">
        <v>0</v>
      </c>
      <c r="F14" s="58">
        <v>0</v>
      </c>
      <c r="G14" s="58">
        <v>0</v>
      </c>
      <c r="H14" s="58">
        <v>0</v>
      </c>
      <c r="I14" s="58">
        <v>0</v>
      </c>
      <c r="J14" s="58">
        <v>0</v>
      </c>
      <c r="K14" s="58">
        <v>0</v>
      </c>
      <c r="L14" s="58">
        <v>0</v>
      </c>
      <c r="M14" s="58">
        <v>0</v>
      </c>
      <c r="N14" s="58">
        <v>0</v>
      </c>
      <c r="O14" s="58">
        <v>0</v>
      </c>
      <c r="P14" s="58">
        <v>0</v>
      </c>
      <c r="Q14" s="58">
        <f t="shared" si="1"/>
        <v>0</v>
      </c>
      <c r="R14" s="67"/>
    </row>
    <row r="15" spans="1:18">
      <c r="A15" s="35"/>
      <c r="B15" s="7" t="s">
        <v>29</v>
      </c>
      <c r="C15" s="157">
        <v>741612570</v>
      </c>
      <c r="D15" s="157">
        <v>741612570</v>
      </c>
      <c r="E15" s="58">
        <v>0</v>
      </c>
      <c r="F15" s="58">
        <v>0</v>
      </c>
      <c r="G15" s="58">
        <v>0</v>
      </c>
      <c r="H15" s="58">
        <v>0</v>
      </c>
      <c r="I15" s="58">
        <v>0</v>
      </c>
      <c r="J15" s="58">
        <v>0</v>
      </c>
      <c r="K15" s="58">
        <v>0</v>
      </c>
      <c r="L15" s="58">
        <v>0</v>
      </c>
      <c r="M15" s="58">
        <v>0</v>
      </c>
      <c r="N15" s="58">
        <v>0</v>
      </c>
      <c r="O15" s="58">
        <v>0</v>
      </c>
      <c r="P15" s="58">
        <v>0</v>
      </c>
      <c r="Q15" s="58">
        <f t="shared" si="1"/>
        <v>0</v>
      </c>
      <c r="R15" s="67"/>
    </row>
    <row r="16" spans="1:18">
      <c r="A16" s="35"/>
      <c r="B16" s="6" t="s">
        <v>30</v>
      </c>
      <c r="C16" s="156">
        <v>1935228</v>
      </c>
      <c r="D16" s="156">
        <v>1535228</v>
      </c>
      <c r="E16" s="60">
        <v>0</v>
      </c>
      <c r="F16" s="60">
        <v>0</v>
      </c>
      <c r="G16" s="60">
        <v>0</v>
      </c>
      <c r="H16" s="60">
        <v>0</v>
      </c>
      <c r="I16" s="60">
        <v>0</v>
      </c>
      <c r="J16" s="60">
        <v>0</v>
      </c>
      <c r="K16" s="60">
        <v>0</v>
      </c>
      <c r="L16" s="60">
        <v>0</v>
      </c>
      <c r="M16" s="60">
        <v>0</v>
      </c>
      <c r="N16" s="60">
        <v>0</v>
      </c>
      <c r="O16" s="60">
        <v>0</v>
      </c>
      <c r="P16" s="60">
        <v>0</v>
      </c>
      <c r="Q16" s="60">
        <f t="shared" si="1"/>
        <v>0</v>
      </c>
      <c r="R16" s="67"/>
    </row>
    <row r="17" spans="1:18">
      <c r="A17" s="35"/>
      <c r="B17" s="7" t="s">
        <v>31</v>
      </c>
      <c r="C17" s="157">
        <v>1935228</v>
      </c>
      <c r="D17" s="157">
        <v>1535228</v>
      </c>
      <c r="E17" s="58">
        <v>0</v>
      </c>
      <c r="F17" s="58">
        <v>0</v>
      </c>
      <c r="G17" s="58">
        <v>0</v>
      </c>
      <c r="H17" s="58">
        <v>0</v>
      </c>
      <c r="I17" s="58">
        <v>0</v>
      </c>
      <c r="J17" s="58">
        <v>0</v>
      </c>
      <c r="K17" s="58">
        <v>0</v>
      </c>
      <c r="L17" s="58">
        <v>0</v>
      </c>
      <c r="M17" s="58">
        <v>0</v>
      </c>
      <c r="N17" s="58">
        <v>0</v>
      </c>
      <c r="O17" s="58">
        <v>0</v>
      </c>
      <c r="P17" s="58">
        <v>0</v>
      </c>
      <c r="Q17" s="58">
        <f t="shared" si="1"/>
        <v>0</v>
      </c>
      <c r="R17" s="67"/>
    </row>
    <row r="18" spans="1:18">
      <c r="A18" s="35"/>
      <c r="B18" s="6" t="s">
        <v>32</v>
      </c>
      <c r="C18" s="156">
        <v>90886972</v>
      </c>
      <c r="D18" s="156">
        <v>90331972</v>
      </c>
      <c r="E18" s="60">
        <v>0</v>
      </c>
      <c r="F18" s="156">
        <v>7670504.6600000001</v>
      </c>
      <c r="G18" s="156">
        <v>4757410.04</v>
      </c>
      <c r="H18" s="156">
        <v>5110012.72</v>
      </c>
      <c r="I18" s="156">
        <v>5153981.1800000006</v>
      </c>
      <c r="J18" s="156">
        <v>4572263.3499999996</v>
      </c>
      <c r="K18" s="156">
        <v>5938243.4900000002</v>
      </c>
      <c r="L18" s="156">
        <v>5705446.3899999997</v>
      </c>
      <c r="M18" s="156">
        <v>6039421.1799999997</v>
      </c>
      <c r="N18" s="156">
        <v>9303522.6899999995</v>
      </c>
      <c r="O18" s="156">
        <v>14498702.959999999</v>
      </c>
      <c r="P18" s="156">
        <v>17969770.02</v>
      </c>
      <c r="Q18" s="156">
        <f t="shared" si="1"/>
        <v>86719278.679999992</v>
      </c>
      <c r="R18" s="67"/>
    </row>
    <row r="19" spans="1:18">
      <c r="A19" s="35"/>
      <c r="B19" s="7" t="s">
        <v>33</v>
      </c>
      <c r="C19" s="157">
        <v>90886972</v>
      </c>
      <c r="D19" s="157">
        <v>90331972</v>
      </c>
      <c r="E19" s="58">
        <v>0</v>
      </c>
      <c r="F19" s="157">
        <v>7670504.6600000001</v>
      </c>
      <c r="G19" s="157">
        <v>4757410.04</v>
      </c>
      <c r="H19" s="157">
        <v>5110012.72</v>
      </c>
      <c r="I19" s="157">
        <v>5153981.1800000006</v>
      </c>
      <c r="J19" s="157">
        <v>4572263.3499999996</v>
      </c>
      <c r="K19" s="157">
        <v>5938243.4900000002</v>
      </c>
      <c r="L19" s="157">
        <v>5705446.3899999997</v>
      </c>
      <c r="M19" s="157">
        <v>6039421.1799999997</v>
      </c>
      <c r="N19" s="157">
        <v>9303522.6899999995</v>
      </c>
      <c r="O19" s="157">
        <v>14498702.959999999</v>
      </c>
      <c r="P19" s="157">
        <v>17969770.02</v>
      </c>
      <c r="Q19" s="157">
        <f t="shared" si="1"/>
        <v>86719278.679999992</v>
      </c>
      <c r="R19" s="67"/>
    </row>
    <row r="20" spans="1:18">
      <c r="A20" s="35"/>
      <c r="B20" s="6" t="s">
        <v>34</v>
      </c>
      <c r="C20" s="156">
        <v>315559179</v>
      </c>
      <c r="D20" s="156">
        <v>315546795</v>
      </c>
      <c r="E20" s="156">
        <v>14958082.43</v>
      </c>
      <c r="F20" s="156">
        <v>22850439.91</v>
      </c>
      <c r="G20" s="156">
        <v>26559859.309999995</v>
      </c>
      <c r="H20" s="156">
        <v>23096005.439999998</v>
      </c>
      <c r="I20" s="156">
        <v>24159807.179999996</v>
      </c>
      <c r="J20" s="156">
        <v>23168107.889999997</v>
      </c>
      <c r="K20" s="156">
        <v>26461893.140000004</v>
      </c>
      <c r="L20" s="156">
        <v>25022008.770000003</v>
      </c>
      <c r="M20" s="156">
        <v>22543312.489999998</v>
      </c>
      <c r="N20" s="156">
        <v>28770115.239999998</v>
      </c>
      <c r="O20" s="156">
        <v>44775718.240000002</v>
      </c>
      <c r="P20" s="156">
        <v>32630570.789999999</v>
      </c>
      <c r="Q20" s="156">
        <f t="shared" si="1"/>
        <v>314995920.83000004</v>
      </c>
      <c r="R20" s="67"/>
    </row>
    <row r="21" spans="1:18">
      <c r="A21" s="35"/>
      <c r="B21" s="7" t="s">
        <v>35</v>
      </c>
      <c r="C21" s="157">
        <v>315559179</v>
      </c>
      <c r="D21" s="157">
        <v>315546795</v>
      </c>
      <c r="E21" s="157">
        <v>14958082.43</v>
      </c>
      <c r="F21" s="157">
        <v>22850439.91</v>
      </c>
      <c r="G21" s="157">
        <v>26559859.309999995</v>
      </c>
      <c r="H21" s="157">
        <v>23096005.439999998</v>
      </c>
      <c r="I21" s="157">
        <v>24159807.179999996</v>
      </c>
      <c r="J21" s="157">
        <v>23168107.889999997</v>
      </c>
      <c r="K21" s="157">
        <v>26461893.140000004</v>
      </c>
      <c r="L21" s="157">
        <v>25022008.770000003</v>
      </c>
      <c r="M21" s="157">
        <v>22543312.489999998</v>
      </c>
      <c r="N21" s="157">
        <v>28770115.239999998</v>
      </c>
      <c r="O21" s="157">
        <v>44775718.240000002</v>
      </c>
      <c r="P21" s="157">
        <v>32630570.789999999</v>
      </c>
      <c r="Q21" s="157">
        <f t="shared" si="1"/>
        <v>314995920.83000004</v>
      </c>
      <c r="R21" s="67"/>
    </row>
    <row r="22" spans="1:18">
      <c r="A22" s="35"/>
      <c r="B22" s="33" t="s">
        <v>36</v>
      </c>
      <c r="C22" s="158">
        <v>12925913476</v>
      </c>
      <c r="D22" s="158">
        <v>13315085800.589998</v>
      </c>
      <c r="E22" s="158">
        <v>101421011.30000001</v>
      </c>
      <c r="F22" s="158">
        <v>335192815.91999996</v>
      </c>
      <c r="G22" s="158">
        <v>341312291.63000005</v>
      </c>
      <c r="H22" s="158">
        <v>383387722.38999999</v>
      </c>
      <c r="I22" s="158">
        <v>509368707.78999996</v>
      </c>
      <c r="J22" s="158">
        <v>1213635792.9000001</v>
      </c>
      <c r="K22" s="158">
        <v>580987662.10000002</v>
      </c>
      <c r="L22" s="158">
        <v>657243825.46000004</v>
      </c>
      <c r="M22" s="158">
        <v>828225705.37</v>
      </c>
      <c r="N22" s="158">
        <v>758285077.24000001</v>
      </c>
      <c r="O22" s="158">
        <v>870829771.42000008</v>
      </c>
      <c r="P22" s="158">
        <v>1893946389.6800001</v>
      </c>
      <c r="Q22" s="158">
        <f t="shared" si="1"/>
        <v>8473836773.2000008</v>
      </c>
      <c r="R22" s="67"/>
    </row>
    <row r="23" spans="1:18">
      <c r="A23" s="35"/>
      <c r="B23" s="6" t="s">
        <v>37</v>
      </c>
      <c r="C23" s="156">
        <v>1319322500</v>
      </c>
      <c r="D23" s="156">
        <v>1544436132.1700001</v>
      </c>
      <c r="E23" s="156">
        <v>7525098.1699999999</v>
      </c>
      <c r="F23" s="156">
        <v>29668782.54999999</v>
      </c>
      <c r="G23" s="156">
        <v>62143463.359999999</v>
      </c>
      <c r="H23" s="156">
        <v>59587679.259999998</v>
      </c>
      <c r="I23" s="156">
        <v>86379489.569999993</v>
      </c>
      <c r="J23" s="156">
        <v>74577212.780000001</v>
      </c>
      <c r="K23" s="156">
        <v>76200819.289999992</v>
      </c>
      <c r="L23" s="156">
        <v>94623805.469999999</v>
      </c>
      <c r="M23" s="156">
        <v>81406353.049999997</v>
      </c>
      <c r="N23" s="156">
        <v>127533244.31999999</v>
      </c>
      <c r="O23" s="156">
        <v>168315926.60999998</v>
      </c>
      <c r="P23" s="156">
        <v>213611981.03</v>
      </c>
      <c r="Q23" s="156">
        <f t="shared" si="1"/>
        <v>1081573855.46</v>
      </c>
      <c r="R23" s="67"/>
    </row>
    <row r="24" spans="1:18">
      <c r="A24" s="35"/>
      <c r="B24" s="7" t="s">
        <v>38</v>
      </c>
      <c r="C24" s="157">
        <v>1319322500</v>
      </c>
      <c r="D24" s="157">
        <v>1544436132.1700001</v>
      </c>
      <c r="E24" s="157">
        <v>7525098.1699999999</v>
      </c>
      <c r="F24" s="157">
        <v>29668782.54999999</v>
      </c>
      <c r="G24" s="157">
        <v>62143463.359999999</v>
      </c>
      <c r="H24" s="157">
        <v>59587679.259999998</v>
      </c>
      <c r="I24" s="157">
        <v>86379489.569999993</v>
      </c>
      <c r="J24" s="157">
        <v>74577212.780000001</v>
      </c>
      <c r="K24" s="157">
        <v>76200819.289999992</v>
      </c>
      <c r="L24" s="157">
        <v>94623805.469999999</v>
      </c>
      <c r="M24" s="157">
        <v>81406353.049999997</v>
      </c>
      <c r="N24" s="157">
        <v>127533244.31999999</v>
      </c>
      <c r="O24" s="157">
        <v>168315926.60999998</v>
      </c>
      <c r="P24" s="157">
        <v>213611981.03</v>
      </c>
      <c r="Q24" s="157">
        <f t="shared" si="1"/>
        <v>1081573855.46</v>
      </c>
      <c r="R24" s="67"/>
    </row>
    <row r="25" spans="1:18">
      <c r="A25" s="35"/>
      <c r="B25" s="6" t="s">
        <v>39</v>
      </c>
      <c r="C25" s="156">
        <v>3125203294</v>
      </c>
      <c r="D25" s="156">
        <v>3438783627.5699997</v>
      </c>
      <c r="E25" s="156">
        <v>62101906.319999993</v>
      </c>
      <c r="F25" s="156">
        <v>111877489.53999999</v>
      </c>
      <c r="G25" s="156">
        <v>134528454.41000003</v>
      </c>
      <c r="H25" s="156">
        <v>164213526.04000002</v>
      </c>
      <c r="I25" s="156">
        <v>193439628.66</v>
      </c>
      <c r="J25" s="156">
        <v>169637416.12999997</v>
      </c>
      <c r="K25" s="156">
        <v>155828203.96000001</v>
      </c>
      <c r="L25" s="156">
        <v>157761221.08999997</v>
      </c>
      <c r="M25" s="156">
        <v>222671313.66000006</v>
      </c>
      <c r="N25" s="156">
        <v>167308717.57999998</v>
      </c>
      <c r="O25" s="156">
        <v>193602933.09</v>
      </c>
      <c r="P25" s="156">
        <v>412691734.29000002</v>
      </c>
      <c r="Q25" s="156">
        <f t="shared" si="1"/>
        <v>2145662544.77</v>
      </c>
      <c r="R25" s="67"/>
    </row>
    <row r="26" spans="1:18">
      <c r="A26" s="35"/>
      <c r="B26" s="7" t="s">
        <v>40</v>
      </c>
      <c r="C26" s="157">
        <v>3048221720</v>
      </c>
      <c r="D26" s="157">
        <v>3369409483.5599999</v>
      </c>
      <c r="E26" s="157">
        <v>58019125.029999994</v>
      </c>
      <c r="F26" s="157">
        <v>107464964.09999999</v>
      </c>
      <c r="G26" s="157">
        <v>129979544.59000002</v>
      </c>
      <c r="H26" s="157">
        <v>159269819.90000001</v>
      </c>
      <c r="I26" s="157">
        <v>188107771.90000001</v>
      </c>
      <c r="J26" s="157">
        <v>164789820.22999996</v>
      </c>
      <c r="K26" s="157">
        <v>151154120.88</v>
      </c>
      <c r="L26" s="157">
        <v>152768565.47999999</v>
      </c>
      <c r="M26" s="157">
        <v>217752784.62000006</v>
      </c>
      <c r="N26" s="157">
        <v>162263518.84999999</v>
      </c>
      <c r="O26" s="157">
        <v>183826155.30000001</v>
      </c>
      <c r="P26" s="157">
        <v>404732714.89000005</v>
      </c>
      <c r="Q26" s="157">
        <f t="shared" si="1"/>
        <v>2080128905.77</v>
      </c>
      <c r="R26" s="67"/>
    </row>
    <row r="27" spans="1:18">
      <c r="A27" s="35"/>
      <c r="B27" s="7" t="s">
        <v>41</v>
      </c>
      <c r="C27" s="157">
        <v>76981574</v>
      </c>
      <c r="D27" s="157">
        <v>69374144.010000005</v>
      </c>
      <c r="E27" s="157">
        <v>4082781.2899999996</v>
      </c>
      <c r="F27" s="157">
        <v>4412525.4400000004</v>
      </c>
      <c r="G27" s="157">
        <v>4548909.82</v>
      </c>
      <c r="H27" s="157">
        <v>4943706.1400000006</v>
      </c>
      <c r="I27" s="157">
        <v>5331856.76</v>
      </c>
      <c r="J27" s="157">
        <v>4847595.9000000004</v>
      </c>
      <c r="K27" s="157">
        <v>4674083.0799999991</v>
      </c>
      <c r="L27" s="157">
        <v>4992655.6099999994</v>
      </c>
      <c r="M27" s="157">
        <v>4918529.04</v>
      </c>
      <c r="N27" s="157">
        <v>5045198.7299999995</v>
      </c>
      <c r="O27" s="157">
        <v>9776777.790000001</v>
      </c>
      <c r="P27" s="157">
        <v>7959019.3999999994</v>
      </c>
      <c r="Q27" s="157">
        <f t="shared" si="1"/>
        <v>65533638.999999993</v>
      </c>
      <c r="R27" s="67"/>
    </row>
    <row r="28" spans="1:18">
      <c r="A28" s="35"/>
      <c r="B28" s="6" t="s">
        <v>42</v>
      </c>
      <c r="C28" s="156">
        <v>3241707327</v>
      </c>
      <c r="D28" s="156">
        <v>3208044544.0600004</v>
      </c>
      <c r="E28" s="60">
        <v>0</v>
      </c>
      <c r="F28" s="156">
        <v>145554598.78</v>
      </c>
      <c r="G28" s="156">
        <v>85220884.420000002</v>
      </c>
      <c r="H28" s="156">
        <v>82382024.170000002</v>
      </c>
      <c r="I28" s="156">
        <v>127249375.92</v>
      </c>
      <c r="J28" s="156">
        <v>112231187.7</v>
      </c>
      <c r="K28" s="156">
        <v>88721076.900000006</v>
      </c>
      <c r="L28" s="156">
        <v>123362740.42</v>
      </c>
      <c r="M28" s="156">
        <v>111542280.52999999</v>
      </c>
      <c r="N28" s="156">
        <v>116718194.22</v>
      </c>
      <c r="O28" s="156">
        <v>114289985.27000001</v>
      </c>
      <c r="P28" s="156">
        <v>189442306.90000001</v>
      </c>
      <c r="Q28" s="156">
        <f t="shared" si="1"/>
        <v>1296714655.23</v>
      </c>
      <c r="R28" s="67"/>
    </row>
    <row r="29" spans="1:18">
      <c r="A29" s="35"/>
      <c r="B29" s="7" t="s">
        <v>43</v>
      </c>
      <c r="C29" s="157">
        <v>3241707327</v>
      </c>
      <c r="D29" s="157">
        <v>3208044544.0600004</v>
      </c>
      <c r="E29" s="58">
        <v>0</v>
      </c>
      <c r="F29" s="157">
        <v>145554598.78</v>
      </c>
      <c r="G29" s="157">
        <v>85220884.420000002</v>
      </c>
      <c r="H29" s="157">
        <v>82382024.170000002</v>
      </c>
      <c r="I29" s="157">
        <v>127249375.92</v>
      </c>
      <c r="J29" s="157">
        <v>112231187.7</v>
      </c>
      <c r="K29" s="157">
        <v>88721076.900000006</v>
      </c>
      <c r="L29" s="157">
        <v>123362740.42</v>
      </c>
      <c r="M29" s="157">
        <v>111542280.52999999</v>
      </c>
      <c r="N29" s="157">
        <v>116718194.22</v>
      </c>
      <c r="O29" s="157">
        <v>114289985.27000001</v>
      </c>
      <c r="P29" s="157">
        <v>189442306.90000001</v>
      </c>
      <c r="Q29" s="157">
        <f t="shared" si="1"/>
        <v>1296714655.23</v>
      </c>
      <c r="R29" s="67"/>
    </row>
    <row r="30" spans="1:18">
      <c r="A30" s="35"/>
      <c r="B30" s="6" t="s">
        <v>44</v>
      </c>
      <c r="C30" s="156">
        <v>1242648756</v>
      </c>
      <c r="D30" s="156">
        <v>1242648756</v>
      </c>
      <c r="E30" s="60">
        <v>0</v>
      </c>
      <c r="F30" s="156">
        <v>9288017.2699999977</v>
      </c>
      <c r="G30" s="156">
        <v>23373980.07</v>
      </c>
      <c r="H30" s="156">
        <v>43076720.07</v>
      </c>
      <c r="I30" s="156">
        <v>43770916.969999991</v>
      </c>
      <c r="J30" s="156">
        <v>47594748.950000003</v>
      </c>
      <c r="K30" s="156">
        <v>46768203.069999993</v>
      </c>
      <c r="L30" s="156">
        <v>45980499.900000006</v>
      </c>
      <c r="M30" s="156">
        <v>166997920.67000002</v>
      </c>
      <c r="N30" s="156">
        <v>64899395.529999994</v>
      </c>
      <c r="O30" s="156">
        <v>57998513.590000004</v>
      </c>
      <c r="P30" s="156">
        <v>53545697.619999997</v>
      </c>
      <c r="Q30" s="156">
        <f t="shared" si="1"/>
        <v>603294613.71000004</v>
      </c>
      <c r="R30" s="67"/>
    </row>
    <row r="31" spans="1:18">
      <c r="A31" s="35"/>
      <c r="B31" s="7" t="s">
        <v>45</v>
      </c>
      <c r="C31" s="157">
        <v>1242648756</v>
      </c>
      <c r="D31" s="157">
        <v>1242648756</v>
      </c>
      <c r="E31" s="58">
        <v>0</v>
      </c>
      <c r="F31" s="157">
        <v>9288017.2699999977</v>
      </c>
      <c r="G31" s="157">
        <v>23373980.07</v>
      </c>
      <c r="H31" s="157">
        <v>43076720.07</v>
      </c>
      <c r="I31" s="157">
        <v>43770916.969999991</v>
      </c>
      <c r="J31" s="157">
        <v>47594748.950000003</v>
      </c>
      <c r="K31" s="157">
        <v>46768203.069999993</v>
      </c>
      <c r="L31" s="157">
        <v>45980499.900000006</v>
      </c>
      <c r="M31" s="157">
        <v>166997920.67000002</v>
      </c>
      <c r="N31" s="157">
        <v>64899395.529999994</v>
      </c>
      <c r="O31" s="157">
        <v>57998513.590000004</v>
      </c>
      <c r="P31" s="157">
        <v>53545697.619999997</v>
      </c>
      <c r="Q31" s="157">
        <f t="shared" si="1"/>
        <v>603294613.71000004</v>
      </c>
      <c r="R31" s="67"/>
    </row>
    <row r="32" spans="1:18">
      <c r="A32" s="35"/>
      <c r="B32" s="6" t="s">
        <v>46</v>
      </c>
      <c r="C32" s="156">
        <v>150488815</v>
      </c>
      <c r="D32" s="156">
        <v>849628</v>
      </c>
      <c r="E32" s="60">
        <v>0</v>
      </c>
      <c r="F32" s="156">
        <v>155467.98000000001</v>
      </c>
      <c r="G32" s="156">
        <v>581094.43999999994</v>
      </c>
      <c r="H32" s="60">
        <v>0</v>
      </c>
      <c r="I32" s="60">
        <v>0</v>
      </c>
      <c r="J32" s="60">
        <v>0</v>
      </c>
      <c r="K32" s="60">
        <v>0</v>
      </c>
      <c r="L32" s="60">
        <v>0</v>
      </c>
      <c r="M32" s="60">
        <v>0</v>
      </c>
      <c r="N32" s="60">
        <v>0</v>
      </c>
      <c r="O32" s="60">
        <v>0</v>
      </c>
      <c r="P32" s="60">
        <v>0</v>
      </c>
      <c r="Q32" s="156">
        <f t="shared" si="1"/>
        <v>736562.41999999993</v>
      </c>
      <c r="R32" s="67"/>
    </row>
    <row r="33" spans="1:18">
      <c r="A33" s="35"/>
      <c r="B33" s="7" t="s">
        <v>47</v>
      </c>
      <c r="C33" s="157">
        <v>150488815</v>
      </c>
      <c r="D33" s="157">
        <v>849628</v>
      </c>
      <c r="E33" s="58">
        <v>0</v>
      </c>
      <c r="F33" s="157">
        <v>155467.98000000001</v>
      </c>
      <c r="G33" s="157">
        <v>581094.43999999994</v>
      </c>
      <c r="H33" s="58">
        <v>0</v>
      </c>
      <c r="I33" s="58">
        <v>0</v>
      </c>
      <c r="J33" s="58">
        <v>0</v>
      </c>
      <c r="K33" s="58">
        <v>0</v>
      </c>
      <c r="L33" s="58">
        <v>0</v>
      </c>
      <c r="M33" s="58">
        <v>0</v>
      </c>
      <c r="N33" s="58">
        <v>0</v>
      </c>
      <c r="O33" s="58">
        <v>0</v>
      </c>
      <c r="P33" s="58">
        <v>0</v>
      </c>
      <c r="Q33" s="157">
        <f t="shared" si="1"/>
        <v>736562.41999999993</v>
      </c>
      <c r="R33" s="67"/>
    </row>
    <row r="34" spans="1:18">
      <c r="A34" s="35"/>
      <c r="B34" s="6" t="s">
        <v>48</v>
      </c>
      <c r="C34" s="156">
        <v>3275586272</v>
      </c>
      <c r="D34" s="156">
        <v>3275586272</v>
      </c>
      <c r="E34" s="156">
        <v>6874830.4199999999</v>
      </c>
      <c r="F34" s="60">
        <v>0</v>
      </c>
      <c r="G34" s="60">
        <v>0</v>
      </c>
      <c r="H34" s="60">
        <v>0</v>
      </c>
      <c r="I34" s="156">
        <v>18943346.969999999</v>
      </c>
      <c r="J34" s="156">
        <v>770406669.77999997</v>
      </c>
      <c r="K34" s="156">
        <v>175141890.86999997</v>
      </c>
      <c r="L34" s="156">
        <v>182892277.10000002</v>
      </c>
      <c r="M34" s="156">
        <v>203889801.06999999</v>
      </c>
      <c r="N34" s="156">
        <v>232161610.22999996</v>
      </c>
      <c r="O34" s="156">
        <v>270899417.88999999</v>
      </c>
      <c r="P34" s="156">
        <v>912618489.72000003</v>
      </c>
      <c r="Q34" s="156">
        <f t="shared" si="1"/>
        <v>2773828334.0500002</v>
      </c>
      <c r="R34" s="67"/>
    </row>
    <row r="35" spans="1:18">
      <c r="A35" s="35"/>
      <c r="B35" s="7" t="s">
        <v>49</v>
      </c>
      <c r="C35" s="157">
        <v>3275586272</v>
      </c>
      <c r="D35" s="157">
        <v>3275586272</v>
      </c>
      <c r="E35" s="157">
        <v>6874830.4199999999</v>
      </c>
      <c r="F35" s="58">
        <v>0</v>
      </c>
      <c r="G35" s="58">
        <v>0</v>
      </c>
      <c r="H35" s="58">
        <v>0</v>
      </c>
      <c r="I35" s="157">
        <v>18943346.969999999</v>
      </c>
      <c r="J35" s="157">
        <v>770406669.77999997</v>
      </c>
      <c r="K35" s="157">
        <v>175141890.86999997</v>
      </c>
      <c r="L35" s="157">
        <v>182892277.10000002</v>
      </c>
      <c r="M35" s="157">
        <v>203889801.06999999</v>
      </c>
      <c r="N35" s="157">
        <v>232161610.22999996</v>
      </c>
      <c r="O35" s="157">
        <v>270899417.88999999</v>
      </c>
      <c r="P35" s="157">
        <v>912618489.72000003</v>
      </c>
      <c r="Q35" s="157">
        <f t="shared" si="1"/>
        <v>2773828334.0500002</v>
      </c>
      <c r="R35" s="67"/>
    </row>
    <row r="36" spans="1:18">
      <c r="A36" s="35"/>
      <c r="B36" s="6" t="s">
        <v>50</v>
      </c>
      <c r="C36" s="156">
        <v>425445200</v>
      </c>
      <c r="D36" s="156">
        <v>459460000</v>
      </c>
      <c r="E36" s="156">
        <v>19981847.57</v>
      </c>
      <c r="F36" s="156">
        <v>30502467.210000001</v>
      </c>
      <c r="G36" s="156">
        <v>26895089.890000001</v>
      </c>
      <c r="H36" s="156">
        <v>26242754.210000005</v>
      </c>
      <c r="I36" s="156">
        <v>29668862.589999996</v>
      </c>
      <c r="J36" s="156">
        <v>29462640.410000004</v>
      </c>
      <c r="K36" s="156">
        <v>28444531.309999999</v>
      </c>
      <c r="L36" s="156">
        <v>40178505.850000001</v>
      </c>
      <c r="M36" s="156">
        <v>30888272.140000001</v>
      </c>
      <c r="N36" s="156">
        <v>33845992.999999993</v>
      </c>
      <c r="O36" s="156">
        <v>51429886.920000009</v>
      </c>
      <c r="P36" s="156">
        <v>94667726.490000024</v>
      </c>
      <c r="Q36" s="156">
        <f t="shared" si="1"/>
        <v>442208577.59000003</v>
      </c>
      <c r="R36" s="67"/>
    </row>
    <row r="37" spans="1:18">
      <c r="A37" s="35"/>
      <c r="B37" s="7" t="s">
        <v>51</v>
      </c>
      <c r="C37" s="156">
        <v>360619300</v>
      </c>
      <c r="D37" s="156">
        <v>430206195.88999999</v>
      </c>
      <c r="E37" s="156">
        <v>19981847.57</v>
      </c>
      <c r="F37" s="156">
        <v>30502467.210000001</v>
      </c>
      <c r="G37" s="156">
        <v>26895089.890000001</v>
      </c>
      <c r="H37" s="156">
        <v>26242754.210000005</v>
      </c>
      <c r="I37" s="156">
        <v>29668862.589999996</v>
      </c>
      <c r="J37" s="156">
        <v>28769764.640000004</v>
      </c>
      <c r="K37" s="156">
        <v>28444531.309999999</v>
      </c>
      <c r="L37" s="156">
        <v>40178505.850000001</v>
      </c>
      <c r="M37" s="156">
        <v>10541001.520000001</v>
      </c>
      <c r="N37" s="156">
        <v>33804992.999999993</v>
      </c>
      <c r="O37" s="156">
        <v>50313907.270000011</v>
      </c>
      <c r="P37" s="156">
        <v>92846993.950000018</v>
      </c>
      <c r="Q37" s="156">
        <f t="shared" si="1"/>
        <v>418190719.01000011</v>
      </c>
      <c r="R37" s="67"/>
    </row>
    <row r="38" spans="1:18">
      <c r="A38" s="35"/>
      <c r="B38" s="7" t="s">
        <v>52</v>
      </c>
      <c r="C38" s="157">
        <v>64825900.000000007</v>
      </c>
      <c r="D38" s="157">
        <v>29253804.110000003</v>
      </c>
      <c r="E38" s="58">
        <v>0</v>
      </c>
      <c r="F38" s="58">
        <v>0</v>
      </c>
      <c r="G38" s="58">
        <v>0</v>
      </c>
      <c r="H38" s="58">
        <v>0</v>
      </c>
      <c r="I38" s="58">
        <v>0</v>
      </c>
      <c r="J38" s="157">
        <v>692875.77</v>
      </c>
      <c r="K38" s="58">
        <v>0</v>
      </c>
      <c r="L38" s="58">
        <v>0</v>
      </c>
      <c r="M38" s="157">
        <v>20347270.620000001</v>
      </c>
      <c r="N38" s="157">
        <v>41000</v>
      </c>
      <c r="O38" s="157">
        <v>1115979.6499999999</v>
      </c>
      <c r="P38" s="157">
        <v>1820732.54</v>
      </c>
      <c r="Q38" s="157">
        <f t="shared" si="1"/>
        <v>24017858.579999998</v>
      </c>
      <c r="R38" s="67"/>
    </row>
    <row r="39" spans="1:18">
      <c r="A39" s="35"/>
      <c r="B39" s="6" t="s">
        <v>53</v>
      </c>
      <c r="C39" s="156">
        <v>145511312</v>
      </c>
      <c r="D39" s="156">
        <v>145276840.78999999</v>
      </c>
      <c r="E39" s="156">
        <v>4937328.82</v>
      </c>
      <c r="F39" s="156">
        <v>8145992.5900000008</v>
      </c>
      <c r="G39" s="156">
        <v>8569325.040000001</v>
      </c>
      <c r="H39" s="156">
        <v>7885018.6400000006</v>
      </c>
      <c r="I39" s="156">
        <v>9917087.1099999994</v>
      </c>
      <c r="J39" s="156">
        <v>9725917.1499999985</v>
      </c>
      <c r="K39" s="156">
        <v>9882936.6999999993</v>
      </c>
      <c r="L39" s="156">
        <v>12444775.629999999</v>
      </c>
      <c r="M39" s="156">
        <v>10829764.25</v>
      </c>
      <c r="N39" s="156">
        <v>15817922.359999999</v>
      </c>
      <c r="O39" s="156">
        <v>14293108.049999999</v>
      </c>
      <c r="P39" s="156">
        <v>17368453.629999999</v>
      </c>
      <c r="Q39" s="156">
        <f t="shared" si="1"/>
        <v>129817629.96999998</v>
      </c>
      <c r="R39" s="67"/>
    </row>
    <row r="40" spans="1:18">
      <c r="A40" s="35"/>
      <c r="B40" s="7" t="s">
        <v>54</v>
      </c>
      <c r="C40" s="157">
        <v>5179528</v>
      </c>
      <c r="D40" s="157">
        <v>5179528</v>
      </c>
      <c r="E40" s="58">
        <v>0</v>
      </c>
      <c r="F40" s="58">
        <v>0</v>
      </c>
      <c r="G40" s="58">
        <v>0</v>
      </c>
      <c r="H40" s="58">
        <v>0</v>
      </c>
      <c r="I40" s="58">
        <v>0</v>
      </c>
      <c r="J40" s="58">
        <v>0</v>
      </c>
      <c r="K40" s="58">
        <v>0</v>
      </c>
      <c r="L40" s="58">
        <v>0</v>
      </c>
      <c r="M40" s="58">
        <v>0</v>
      </c>
      <c r="N40" s="58">
        <v>0</v>
      </c>
      <c r="O40" s="58">
        <v>0</v>
      </c>
      <c r="P40" s="58">
        <v>0</v>
      </c>
      <c r="Q40" s="58">
        <f t="shared" si="1"/>
        <v>0</v>
      </c>
      <c r="R40" s="67"/>
    </row>
    <row r="41" spans="1:18">
      <c r="A41" s="35"/>
      <c r="B41" s="7" t="s">
        <v>55</v>
      </c>
      <c r="C41" s="157">
        <v>140331784</v>
      </c>
      <c r="D41" s="157">
        <v>140097312.78999999</v>
      </c>
      <c r="E41" s="157">
        <v>4937328.82</v>
      </c>
      <c r="F41" s="157">
        <v>8145992.5900000008</v>
      </c>
      <c r="G41" s="157">
        <v>8569325.040000001</v>
      </c>
      <c r="H41" s="157">
        <v>7885018.6400000006</v>
      </c>
      <c r="I41" s="157">
        <v>9917087.1099999994</v>
      </c>
      <c r="J41" s="157">
        <v>9725917.1499999985</v>
      </c>
      <c r="K41" s="157">
        <v>9882936.6999999993</v>
      </c>
      <c r="L41" s="157">
        <v>12444775.629999999</v>
      </c>
      <c r="M41" s="157">
        <v>10829764.25</v>
      </c>
      <c r="N41" s="157">
        <v>15817922.359999999</v>
      </c>
      <c r="O41" s="157">
        <v>14293108.049999999</v>
      </c>
      <c r="P41" s="157">
        <v>17368453.629999999</v>
      </c>
      <c r="Q41" s="157">
        <f t="shared" si="1"/>
        <v>129817629.96999998</v>
      </c>
      <c r="R41" s="67"/>
    </row>
    <row r="42" spans="1:18">
      <c r="A42" s="35"/>
      <c r="B42" s="33" t="s">
        <v>56</v>
      </c>
      <c r="C42" s="158">
        <v>269762973</v>
      </c>
      <c r="D42" s="158">
        <v>271025955.44</v>
      </c>
      <c r="E42" s="158">
        <v>10250818.780000001</v>
      </c>
      <c r="F42" s="158">
        <v>12079429.109999999</v>
      </c>
      <c r="G42" s="158">
        <v>13558249.550000001</v>
      </c>
      <c r="H42" s="158">
        <v>15177725.52</v>
      </c>
      <c r="I42" s="158">
        <v>17114406.609999999</v>
      </c>
      <c r="J42" s="158">
        <v>21742213.27</v>
      </c>
      <c r="K42" s="158">
        <v>15864223.35</v>
      </c>
      <c r="L42" s="158">
        <v>16622489.75</v>
      </c>
      <c r="M42" s="158">
        <v>19460071.559999999</v>
      </c>
      <c r="N42" s="158">
        <v>18886644.48</v>
      </c>
      <c r="O42" s="158">
        <v>27275268.200000003</v>
      </c>
      <c r="P42" s="158">
        <v>32891107.720000006</v>
      </c>
      <c r="Q42" s="158">
        <f t="shared" si="1"/>
        <v>220922647.89999995</v>
      </c>
      <c r="R42" s="67"/>
    </row>
    <row r="43" spans="1:18">
      <c r="A43" s="35"/>
      <c r="B43" s="6" t="s">
        <v>57</v>
      </c>
      <c r="C43" s="60">
        <v>0</v>
      </c>
      <c r="D43" s="156">
        <v>22000</v>
      </c>
      <c r="E43" s="60">
        <v>0</v>
      </c>
      <c r="F43" s="60">
        <v>0</v>
      </c>
      <c r="G43" s="60">
        <v>0</v>
      </c>
      <c r="H43" s="60">
        <v>0</v>
      </c>
      <c r="I43" s="60">
        <v>0</v>
      </c>
      <c r="J43" s="60">
        <v>0</v>
      </c>
      <c r="K43" s="60">
        <v>0</v>
      </c>
      <c r="L43" s="60">
        <v>0</v>
      </c>
      <c r="M43" s="60">
        <v>0</v>
      </c>
      <c r="N43" s="60">
        <v>0</v>
      </c>
      <c r="O43" s="60">
        <v>0</v>
      </c>
      <c r="P43" s="60">
        <v>0</v>
      </c>
      <c r="Q43" s="60">
        <f t="shared" si="1"/>
        <v>0</v>
      </c>
      <c r="R43" s="67"/>
    </row>
    <row r="44" spans="1:18">
      <c r="A44" s="35"/>
      <c r="B44" s="7" t="s">
        <v>58</v>
      </c>
      <c r="C44" s="58">
        <v>0</v>
      </c>
      <c r="D44" s="157">
        <v>22000</v>
      </c>
      <c r="E44" s="58">
        <v>0</v>
      </c>
      <c r="F44" s="58">
        <v>0</v>
      </c>
      <c r="G44" s="58">
        <v>0</v>
      </c>
      <c r="H44" s="58">
        <v>0</v>
      </c>
      <c r="I44" s="58">
        <v>0</v>
      </c>
      <c r="J44" s="58">
        <v>0</v>
      </c>
      <c r="K44" s="58">
        <v>0</v>
      </c>
      <c r="L44" s="58">
        <v>0</v>
      </c>
      <c r="M44" s="58">
        <v>0</v>
      </c>
      <c r="N44" s="58">
        <v>0</v>
      </c>
      <c r="O44" s="58">
        <v>0</v>
      </c>
      <c r="P44" s="58">
        <v>0</v>
      </c>
      <c r="Q44" s="58">
        <f t="shared" si="1"/>
        <v>0</v>
      </c>
      <c r="R44" s="67"/>
    </row>
    <row r="45" spans="1:18">
      <c r="A45" s="35"/>
      <c r="B45" s="6" t="s">
        <v>59</v>
      </c>
      <c r="C45" s="156">
        <v>269762973</v>
      </c>
      <c r="D45" s="156">
        <v>271003955.44</v>
      </c>
      <c r="E45" s="156">
        <v>10250818.780000001</v>
      </c>
      <c r="F45" s="156">
        <v>12079429.109999999</v>
      </c>
      <c r="G45" s="156">
        <v>13558249.550000001</v>
      </c>
      <c r="H45" s="156">
        <v>15177725.52</v>
      </c>
      <c r="I45" s="156">
        <v>17114406.609999999</v>
      </c>
      <c r="J45" s="156">
        <v>21742213.27</v>
      </c>
      <c r="K45" s="156">
        <v>15864223.35</v>
      </c>
      <c r="L45" s="156">
        <v>16622489.75</v>
      </c>
      <c r="M45" s="156">
        <v>19460071.559999999</v>
      </c>
      <c r="N45" s="156">
        <v>18886644.48</v>
      </c>
      <c r="O45" s="156">
        <v>27275268.200000003</v>
      </c>
      <c r="P45" s="156">
        <v>32891107.720000006</v>
      </c>
      <c r="Q45" s="156">
        <f t="shared" si="1"/>
        <v>220922647.89999995</v>
      </c>
      <c r="R45" s="67"/>
    </row>
    <row r="46" spans="1:18">
      <c r="A46" s="35"/>
      <c r="B46" s="7" t="s">
        <v>60</v>
      </c>
      <c r="C46" s="157">
        <v>269762973</v>
      </c>
      <c r="D46" s="157">
        <v>271003955.44</v>
      </c>
      <c r="E46" s="157">
        <v>10250818.780000001</v>
      </c>
      <c r="F46" s="157">
        <v>12079429.109999999</v>
      </c>
      <c r="G46" s="157">
        <v>13558249.550000001</v>
      </c>
      <c r="H46" s="157">
        <v>15177725.52</v>
      </c>
      <c r="I46" s="157">
        <v>17114406.609999999</v>
      </c>
      <c r="J46" s="157">
        <v>21742213.27</v>
      </c>
      <c r="K46" s="157">
        <v>15864223.35</v>
      </c>
      <c r="L46" s="157">
        <v>16622489.75</v>
      </c>
      <c r="M46" s="157">
        <v>19460071.559999999</v>
      </c>
      <c r="N46" s="157">
        <v>18886644.48</v>
      </c>
      <c r="O46" s="157">
        <v>27275268.200000003</v>
      </c>
      <c r="P46" s="157">
        <v>32891107.720000006</v>
      </c>
      <c r="Q46" s="157">
        <f t="shared" si="1"/>
        <v>220922647.89999995</v>
      </c>
      <c r="R46" s="67"/>
    </row>
    <row r="47" spans="1:18">
      <c r="A47" s="35"/>
      <c r="B47" s="33" t="s">
        <v>61</v>
      </c>
      <c r="C47" s="158">
        <v>10492204956</v>
      </c>
      <c r="D47" s="158">
        <v>10492323302.279999</v>
      </c>
      <c r="E47" s="158">
        <v>34559746.189999998</v>
      </c>
      <c r="F47" s="158">
        <v>53824983.570000008</v>
      </c>
      <c r="G47" s="158">
        <v>101989190.14999999</v>
      </c>
      <c r="H47" s="158">
        <v>58338840.07</v>
      </c>
      <c r="I47" s="158">
        <v>89483235.480000004</v>
      </c>
      <c r="J47" s="158">
        <v>78584537.129999995</v>
      </c>
      <c r="K47" s="158">
        <v>76216890.700000003</v>
      </c>
      <c r="L47" s="158">
        <v>65415775.139999993</v>
      </c>
      <c r="M47" s="158">
        <v>73105150.780000001</v>
      </c>
      <c r="N47" s="158">
        <v>75657428.609999999</v>
      </c>
      <c r="O47" s="158">
        <v>122117015.31000002</v>
      </c>
      <c r="P47" s="158">
        <v>171104322.06999993</v>
      </c>
      <c r="Q47" s="158">
        <f t="shared" si="1"/>
        <v>1000397115.1999999</v>
      </c>
      <c r="R47" s="67"/>
    </row>
    <row r="48" spans="1:18">
      <c r="A48" s="35"/>
      <c r="B48" s="6" t="s">
        <v>62</v>
      </c>
      <c r="C48" s="156">
        <v>119002884</v>
      </c>
      <c r="D48" s="156">
        <v>119002884</v>
      </c>
      <c r="E48" s="60">
        <v>0</v>
      </c>
      <c r="F48" s="60">
        <v>0</v>
      </c>
      <c r="G48" s="60">
        <v>0</v>
      </c>
      <c r="H48" s="60">
        <v>0</v>
      </c>
      <c r="I48" s="60">
        <v>0</v>
      </c>
      <c r="J48" s="60">
        <v>0</v>
      </c>
      <c r="K48" s="60">
        <v>0</v>
      </c>
      <c r="L48" s="60">
        <v>0</v>
      </c>
      <c r="M48" s="60">
        <v>0</v>
      </c>
      <c r="N48" s="60">
        <v>0</v>
      </c>
      <c r="O48" s="60">
        <v>0</v>
      </c>
      <c r="P48" s="60">
        <v>0</v>
      </c>
      <c r="Q48" s="60">
        <f t="shared" si="1"/>
        <v>0</v>
      </c>
      <c r="R48" s="67"/>
    </row>
    <row r="49" spans="1:18">
      <c r="A49" s="35"/>
      <c r="B49" s="96" t="s">
        <v>63</v>
      </c>
      <c r="C49" s="157">
        <v>33924866</v>
      </c>
      <c r="D49" s="157">
        <v>33924866</v>
      </c>
      <c r="E49" s="58">
        <v>0</v>
      </c>
      <c r="F49" s="58">
        <v>0</v>
      </c>
      <c r="G49" s="58">
        <v>0</v>
      </c>
      <c r="H49" s="58">
        <v>0</v>
      </c>
      <c r="I49" s="58">
        <v>0</v>
      </c>
      <c r="J49" s="58">
        <v>0</v>
      </c>
      <c r="K49" s="58">
        <v>0</v>
      </c>
      <c r="L49" s="58">
        <v>0</v>
      </c>
      <c r="M49" s="58">
        <v>0</v>
      </c>
      <c r="N49" s="58">
        <v>0</v>
      </c>
      <c r="O49" s="58">
        <v>0</v>
      </c>
      <c r="P49" s="58">
        <v>0</v>
      </c>
      <c r="Q49" s="58">
        <f t="shared" si="1"/>
        <v>0</v>
      </c>
      <c r="R49" s="67"/>
    </row>
    <row r="50" spans="1:18">
      <c r="A50" s="35"/>
      <c r="B50" s="96" t="s">
        <v>64</v>
      </c>
      <c r="C50" s="157">
        <v>85078018</v>
      </c>
      <c r="D50" s="157">
        <v>85078018</v>
      </c>
      <c r="E50" s="58">
        <v>0</v>
      </c>
      <c r="F50" s="58">
        <v>0</v>
      </c>
      <c r="G50" s="58">
        <v>0</v>
      </c>
      <c r="H50" s="58">
        <v>0</v>
      </c>
      <c r="I50" s="58">
        <v>0</v>
      </c>
      <c r="J50" s="58">
        <v>0</v>
      </c>
      <c r="K50" s="58">
        <v>0</v>
      </c>
      <c r="L50" s="58">
        <v>0</v>
      </c>
      <c r="M50" s="58">
        <v>0</v>
      </c>
      <c r="N50" s="58">
        <v>0</v>
      </c>
      <c r="O50" s="58">
        <v>0</v>
      </c>
      <c r="P50" s="58">
        <v>0</v>
      </c>
      <c r="Q50" s="58">
        <f t="shared" si="1"/>
        <v>0</v>
      </c>
      <c r="R50" s="67"/>
    </row>
    <row r="51" spans="1:18">
      <c r="A51" s="35"/>
      <c r="B51" s="6" t="s">
        <v>65</v>
      </c>
      <c r="C51" s="156">
        <v>195901148</v>
      </c>
      <c r="D51" s="156">
        <v>195901148</v>
      </c>
      <c r="E51" s="60">
        <v>0</v>
      </c>
      <c r="F51" s="60">
        <v>0</v>
      </c>
      <c r="G51" s="60">
        <v>0</v>
      </c>
      <c r="H51" s="60">
        <v>0</v>
      </c>
      <c r="I51" s="60">
        <v>0</v>
      </c>
      <c r="J51" s="60">
        <v>0</v>
      </c>
      <c r="K51" s="60">
        <v>0</v>
      </c>
      <c r="L51" s="60">
        <v>0</v>
      </c>
      <c r="M51" s="60">
        <v>0</v>
      </c>
      <c r="N51" s="60">
        <v>0</v>
      </c>
      <c r="O51" s="60">
        <v>0</v>
      </c>
      <c r="P51" s="60">
        <v>0</v>
      </c>
      <c r="Q51" s="60">
        <f t="shared" si="1"/>
        <v>0</v>
      </c>
      <c r="R51" s="67"/>
    </row>
    <row r="52" spans="1:18">
      <c r="A52" s="35"/>
      <c r="B52" s="7" t="s">
        <v>66</v>
      </c>
      <c r="C52" s="157">
        <v>156307069</v>
      </c>
      <c r="D52" s="157">
        <v>156307069</v>
      </c>
      <c r="E52" s="58">
        <v>0</v>
      </c>
      <c r="F52" s="58">
        <v>0</v>
      </c>
      <c r="G52" s="58">
        <v>0</v>
      </c>
      <c r="H52" s="58">
        <v>0</v>
      </c>
      <c r="I52" s="58">
        <v>0</v>
      </c>
      <c r="J52" s="58">
        <v>0</v>
      </c>
      <c r="K52" s="58">
        <v>0</v>
      </c>
      <c r="L52" s="58">
        <v>0</v>
      </c>
      <c r="M52" s="58">
        <v>0</v>
      </c>
      <c r="N52" s="58">
        <v>0</v>
      </c>
      <c r="O52" s="58">
        <v>0</v>
      </c>
      <c r="P52" s="58">
        <v>0</v>
      </c>
      <c r="Q52" s="58">
        <f t="shared" si="1"/>
        <v>0</v>
      </c>
      <c r="R52" s="67"/>
    </row>
    <row r="53" spans="1:18">
      <c r="A53" s="35"/>
      <c r="B53" s="7" t="s">
        <v>67</v>
      </c>
      <c r="C53" s="157">
        <v>39594079</v>
      </c>
      <c r="D53" s="157">
        <v>39594079</v>
      </c>
      <c r="E53" s="58">
        <v>0</v>
      </c>
      <c r="F53" s="58">
        <v>0</v>
      </c>
      <c r="G53" s="58">
        <v>0</v>
      </c>
      <c r="H53" s="58">
        <v>0</v>
      </c>
      <c r="I53" s="58">
        <v>0</v>
      </c>
      <c r="J53" s="58">
        <v>0</v>
      </c>
      <c r="K53" s="58">
        <v>0</v>
      </c>
      <c r="L53" s="58">
        <v>0</v>
      </c>
      <c r="M53" s="58">
        <v>0</v>
      </c>
      <c r="N53" s="58">
        <v>0</v>
      </c>
      <c r="O53" s="58">
        <v>0</v>
      </c>
      <c r="P53" s="58">
        <v>0</v>
      </c>
      <c r="Q53" s="58">
        <f t="shared" si="1"/>
        <v>0</v>
      </c>
      <c r="R53" s="67"/>
    </row>
    <row r="54" spans="1:18">
      <c r="A54" s="35"/>
      <c r="B54" s="6" t="s">
        <v>68</v>
      </c>
      <c r="C54" s="156">
        <v>348910004</v>
      </c>
      <c r="D54" s="156">
        <v>348651151.27999997</v>
      </c>
      <c r="E54" s="156">
        <v>7603958.1900000004</v>
      </c>
      <c r="F54" s="156">
        <v>15332834.869999999</v>
      </c>
      <c r="G54" s="156">
        <v>17099792.609999999</v>
      </c>
      <c r="H54" s="156">
        <v>17437048.120000001</v>
      </c>
      <c r="I54" s="156">
        <v>21306141.16</v>
      </c>
      <c r="J54" s="156">
        <v>18071838.550000001</v>
      </c>
      <c r="K54" s="156">
        <v>29248433.550000004</v>
      </c>
      <c r="L54" s="156">
        <v>19616487.609999999</v>
      </c>
      <c r="M54" s="156">
        <v>22698425.199999996</v>
      </c>
      <c r="N54" s="156">
        <v>21686607.260000002</v>
      </c>
      <c r="O54" s="156">
        <v>32473891.270000003</v>
      </c>
      <c r="P54" s="156">
        <v>61391582.249999993</v>
      </c>
      <c r="Q54" s="156">
        <f t="shared" si="1"/>
        <v>283967040.63999999</v>
      </c>
      <c r="R54" s="67"/>
    </row>
    <row r="55" spans="1:18">
      <c r="A55" s="35"/>
      <c r="B55" s="7" t="s">
        <v>69</v>
      </c>
      <c r="C55" s="157">
        <v>223910004</v>
      </c>
      <c r="D55" s="157">
        <v>223651151.28</v>
      </c>
      <c r="E55" s="157">
        <v>7603958.1900000004</v>
      </c>
      <c r="F55" s="157">
        <v>12844792.279999999</v>
      </c>
      <c r="G55" s="157">
        <v>13786447.200000001</v>
      </c>
      <c r="H55" s="157">
        <v>12807063.890000002</v>
      </c>
      <c r="I55" s="157">
        <v>13955262.08</v>
      </c>
      <c r="J55" s="157">
        <v>13042986.920000002</v>
      </c>
      <c r="K55" s="157">
        <v>13782791.82</v>
      </c>
      <c r="L55" s="157">
        <v>13231074.719999999</v>
      </c>
      <c r="M55" s="157">
        <v>14936724.939999998</v>
      </c>
      <c r="N55" s="157">
        <v>14667563.890000001</v>
      </c>
      <c r="O55" s="157">
        <v>21658726.009999998</v>
      </c>
      <c r="P55" s="157">
        <v>45813963.489999995</v>
      </c>
      <c r="Q55" s="157">
        <f t="shared" si="1"/>
        <v>198131355.43000001</v>
      </c>
      <c r="R55" s="67"/>
    </row>
    <row r="56" spans="1:18">
      <c r="A56" s="35"/>
      <c r="B56" s="7" t="s">
        <v>70</v>
      </c>
      <c r="C56" s="157">
        <v>125000000</v>
      </c>
      <c r="D56" s="157">
        <v>125000000</v>
      </c>
      <c r="E56" s="58">
        <v>0</v>
      </c>
      <c r="F56" s="157">
        <v>2488042.59</v>
      </c>
      <c r="G56" s="157">
        <v>3313345.41</v>
      </c>
      <c r="H56" s="157">
        <v>4629984.2299999995</v>
      </c>
      <c r="I56" s="157">
        <v>7350879.0800000001</v>
      </c>
      <c r="J56" s="157">
        <v>5028851.63</v>
      </c>
      <c r="K56" s="157">
        <v>15465641.730000002</v>
      </c>
      <c r="L56" s="157">
        <v>6385412.8900000006</v>
      </c>
      <c r="M56" s="157">
        <v>7761700.2599999998</v>
      </c>
      <c r="N56" s="157">
        <v>7019043.370000001</v>
      </c>
      <c r="O56" s="157">
        <v>10815165.260000002</v>
      </c>
      <c r="P56" s="157">
        <v>15577618.76</v>
      </c>
      <c r="Q56" s="157">
        <f t="shared" ref="Q56:Q67" si="2">SUM(E56:P56)</f>
        <v>85835685.210000008</v>
      </c>
      <c r="R56" s="67"/>
    </row>
    <row r="57" spans="1:18">
      <c r="A57" s="35"/>
      <c r="B57" s="6" t="s">
        <v>71</v>
      </c>
      <c r="C57" s="156">
        <v>8968218752</v>
      </c>
      <c r="D57" s="156">
        <v>8967868752</v>
      </c>
      <c r="E57" s="60">
        <v>0</v>
      </c>
      <c r="F57" s="60">
        <v>0</v>
      </c>
      <c r="G57" s="60">
        <v>0</v>
      </c>
      <c r="H57" s="60">
        <v>0</v>
      </c>
      <c r="I57" s="156">
        <v>50000</v>
      </c>
      <c r="J57" s="60">
        <v>0</v>
      </c>
      <c r="K57" s="60">
        <v>0</v>
      </c>
      <c r="L57" s="60">
        <v>0</v>
      </c>
      <c r="M57" s="60">
        <v>0</v>
      </c>
      <c r="N57" s="60">
        <v>0</v>
      </c>
      <c r="O57" s="60">
        <v>0</v>
      </c>
      <c r="P57" s="60">
        <v>0</v>
      </c>
      <c r="Q57" s="156">
        <f t="shared" si="2"/>
        <v>50000</v>
      </c>
      <c r="R57" s="67"/>
    </row>
    <row r="58" spans="1:18">
      <c r="A58" s="35"/>
      <c r="B58" s="7" t="s">
        <v>72</v>
      </c>
      <c r="C58" s="157">
        <v>6736495774</v>
      </c>
      <c r="D58" s="157">
        <v>6736495774</v>
      </c>
      <c r="E58" s="58">
        <v>0</v>
      </c>
      <c r="F58" s="58">
        <v>0</v>
      </c>
      <c r="G58" s="58">
        <v>0</v>
      </c>
      <c r="H58" s="58">
        <v>0</v>
      </c>
      <c r="I58" s="58">
        <v>0</v>
      </c>
      <c r="J58" s="58">
        <v>0</v>
      </c>
      <c r="K58" s="58">
        <v>0</v>
      </c>
      <c r="L58" s="58">
        <v>0</v>
      </c>
      <c r="M58" s="58">
        <v>0</v>
      </c>
      <c r="N58" s="58">
        <v>0</v>
      </c>
      <c r="O58" s="58">
        <v>0</v>
      </c>
      <c r="P58" s="58">
        <v>0</v>
      </c>
      <c r="Q58" s="58">
        <f t="shared" si="2"/>
        <v>0</v>
      </c>
      <c r="R58" s="67"/>
    </row>
    <row r="59" spans="1:18">
      <c r="A59" s="35"/>
      <c r="B59" s="7" t="s">
        <v>73</v>
      </c>
      <c r="C59" s="157">
        <v>2128879505</v>
      </c>
      <c r="D59" s="157">
        <v>2128879505</v>
      </c>
      <c r="E59" s="58">
        <v>0</v>
      </c>
      <c r="F59" s="58">
        <v>0</v>
      </c>
      <c r="G59" s="58">
        <v>0</v>
      </c>
      <c r="H59" s="58">
        <v>0</v>
      </c>
      <c r="I59" s="58">
        <v>0</v>
      </c>
      <c r="J59" s="58">
        <v>0</v>
      </c>
      <c r="K59" s="58">
        <v>0</v>
      </c>
      <c r="L59" s="58">
        <v>0</v>
      </c>
      <c r="M59" s="58">
        <v>0</v>
      </c>
      <c r="N59" s="58">
        <v>0</v>
      </c>
      <c r="O59" s="58">
        <v>0</v>
      </c>
      <c r="P59" s="58">
        <v>0</v>
      </c>
      <c r="Q59" s="58">
        <f t="shared" si="2"/>
        <v>0</v>
      </c>
      <c r="R59" s="67"/>
    </row>
    <row r="60" spans="1:18">
      <c r="A60" s="35"/>
      <c r="B60" s="7" t="s">
        <v>74</v>
      </c>
      <c r="C60" s="157">
        <v>102843473</v>
      </c>
      <c r="D60" s="157">
        <v>102493473</v>
      </c>
      <c r="E60" s="58">
        <v>0</v>
      </c>
      <c r="F60" s="58">
        <v>0</v>
      </c>
      <c r="G60" s="58">
        <v>0</v>
      </c>
      <c r="H60" s="58">
        <v>0</v>
      </c>
      <c r="I60" s="157">
        <v>50000</v>
      </c>
      <c r="J60" s="58">
        <v>0</v>
      </c>
      <c r="K60" s="58">
        <v>0</v>
      </c>
      <c r="L60" s="58">
        <v>0</v>
      </c>
      <c r="M60" s="58">
        <v>0</v>
      </c>
      <c r="N60" s="58">
        <v>0</v>
      </c>
      <c r="O60" s="58">
        <v>0</v>
      </c>
      <c r="P60" s="58">
        <v>0</v>
      </c>
      <c r="Q60" s="157">
        <f t="shared" si="2"/>
        <v>50000</v>
      </c>
      <c r="R60" s="67"/>
    </row>
    <row r="61" spans="1:18">
      <c r="A61" s="35"/>
      <c r="B61" s="6" t="s">
        <v>75</v>
      </c>
      <c r="C61" s="156">
        <v>860172168</v>
      </c>
      <c r="D61" s="156">
        <v>860899367</v>
      </c>
      <c r="E61" s="156">
        <v>26955788</v>
      </c>
      <c r="F61" s="156">
        <v>38492148.700000003</v>
      </c>
      <c r="G61" s="156">
        <v>84889397.539999992</v>
      </c>
      <c r="H61" s="156">
        <v>40901791.950000003</v>
      </c>
      <c r="I61" s="156">
        <v>68127094.320000008</v>
      </c>
      <c r="J61" s="156">
        <v>60512698.579999998</v>
      </c>
      <c r="K61" s="156">
        <v>46968457.150000006</v>
      </c>
      <c r="L61" s="156">
        <v>45799287.529999994</v>
      </c>
      <c r="M61" s="156">
        <v>50406725.579999998</v>
      </c>
      <c r="N61" s="156">
        <v>53970821.350000001</v>
      </c>
      <c r="O61" s="156">
        <v>89643124.040000021</v>
      </c>
      <c r="P61" s="156">
        <v>109712739.81999998</v>
      </c>
      <c r="Q61" s="156">
        <f t="shared" si="2"/>
        <v>716380074.55999994</v>
      </c>
      <c r="R61" s="67"/>
    </row>
    <row r="62" spans="1:18">
      <c r="A62" s="35"/>
      <c r="B62" s="7" t="s">
        <v>76</v>
      </c>
      <c r="C62" s="157">
        <v>775544886</v>
      </c>
      <c r="D62" s="157">
        <v>775769886</v>
      </c>
      <c r="E62" s="157">
        <v>26553413</v>
      </c>
      <c r="F62" s="157">
        <v>36794820.630000003</v>
      </c>
      <c r="G62" s="157">
        <v>83254457.189999998</v>
      </c>
      <c r="H62" s="157">
        <v>39041862.980000004</v>
      </c>
      <c r="I62" s="157">
        <v>66648260.210000001</v>
      </c>
      <c r="J62" s="157">
        <v>59290502.699999996</v>
      </c>
      <c r="K62" s="157">
        <v>45406057.450000003</v>
      </c>
      <c r="L62" s="157">
        <v>44519313.059999995</v>
      </c>
      <c r="M62" s="157">
        <v>49264992.859999999</v>
      </c>
      <c r="N62" s="157">
        <v>49729066.490000002</v>
      </c>
      <c r="O62" s="157">
        <v>87097361.110000014</v>
      </c>
      <c r="P62" s="157">
        <v>105054614.17999998</v>
      </c>
      <c r="Q62" s="157">
        <f t="shared" si="2"/>
        <v>692654721.86000001</v>
      </c>
      <c r="R62" s="67"/>
    </row>
    <row r="63" spans="1:18">
      <c r="A63" s="35"/>
      <c r="B63" s="7" t="s">
        <v>77</v>
      </c>
      <c r="C63" s="157">
        <v>67022163.000000007</v>
      </c>
      <c r="D63" s="157">
        <v>57307363</v>
      </c>
      <c r="E63" s="58">
        <v>0</v>
      </c>
      <c r="F63" s="157">
        <v>300000</v>
      </c>
      <c r="G63" s="58">
        <v>0</v>
      </c>
      <c r="H63" s="157">
        <v>450000</v>
      </c>
      <c r="I63" s="157">
        <v>150000</v>
      </c>
      <c r="J63" s="58">
        <v>0</v>
      </c>
      <c r="K63" s="157">
        <v>60000</v>
      </c>
      <c r="L63" s="157">
        <v>20000</v>
      </c>
      <c r="M63" s="58">
        <v>0</v>
      </c>
      <c r="N63" s="58">
        <v>0</v>
      </c>
      <c r="O63" s="58">
        <v>0</v>
      </c>
      <c r="P63" s="58">
        <v>0</v>
      </c>
      <c r="Q63" s="157">
        <f t="shared" si="2"/>
        <v>980000</v>
      </c>
      <c r="R63" s="67"/>
    </row>
    <row r="64" spans="1:18">
      <c r="A64" s="35"/>
      <c r="B64" s="7" t="s">
        <v>78</v>
      </c>
      <c r="C64" s="157">
        <v>17605119</v>
      </c>
      <c r="D64" s="157">
        <v>27822118</v>
      </c>
      <c r="E64" s="157">
        <v>402375</v>
      </c>
      <c r="F64" s="157">
        <v>1397328.07</v>
      </c>
      <c r="G64" s="157">
        <v>1634940.35</v>
      </c>
      <c r="H64" s="157">
        <v>1409928.9700000002</v>
      </c>
      <c r="I64" s="157">
        <v>1328834.1099999999</v>
      </c>
      <c r="J64" s="157">
        <v>1222195.8799999999</v>
      </c>
      <c r="K64" s="157">
        <v>1502399.7000000002</v>
      </c>
      <c r="L64" s="157">
        <v>1259974.47</v>
      </c>
      <c r="M64" s="157">
        <v>1141732.7200000002</v>
      </c>
      <c r="N64" s="157">
        <v>4241754.8599999994</v>
      </c>
      <c r="O64" s="157">
        <v>2545762.9300000002</v>
      </c>
      <c r="P64" s="157">
        <v>4658125.6400000006</v>
      </c>
      <c r="Q64" s="157">
        <f t="shared" si="2"/>
        <v>22745352.700000003</v>
      </c>
      <c r="R64" s="67"/>
    </row>
    <row r="65" spans="1:19">
      <c r="A65" s="35"/>
      <c r="B65" s="33" t="s">
        <v>79</v>
      </c>
      <c r="C65" s="158">
        <v>46534824</v>
      </c>
      <c r="D65" s="158">
        <v>46534824</v>
      </c>
      <c r="E65" s="59">
        <v>0</v>
      </c>
      <c r="F65" s="59">
        <v>0</v>
      </c>
      <c r="G65" s="59">
        <v>0</v>
      </c>
      <c r="H65" s="59">
        <v>0</v>
      </c>
      <c r="I65" s="59">
        <v>0</v>
      </c>
      <c r="J65" s="59">
        <v>0</v>
      </c>
      <c r="K65" s="59">
        <v>0</v>
      </c>
      <c r="L65" s="59">
        <v>0</v>
      </c>
      <c r="M65" s="59">
        <v>0</v>
      </c>
      <c r="N65" s="59">
        <v>0</v>
      </c>
      <c r="O65" s="59">
        <v>0</v>
      </c>
      <c r="P65" s="59">
        <v>0</v>
      </c>
      <c r="Q65" s="59">
        <f t="shared" si="2"/>
        <v>0</v>
      </c>
      <c r="R65" s="67"/>
    </row>
    <row r="66" spans="1:19">
      <c r="A66" s="35"/>
      <c r="B66" s="6" t="s">
        <v>80</v>
      </c>
      <c r="C66" s="156">
        <v>46534824</v>
      </c>
      <c r="D66" s="156">
        <v>46534824</v>
      </c>
      <c r="E66" s="60">
        <v>0</v>
      </c>
      <c r="F66" s="60">
        <v>0</v>
      </c>
      <c r="G66" s="60">
        <v>0</v>
      </c>
      <c r="H66" s="60">
        <v>0</v>
      </c>
      <c r="I66" s="60">
        <v>0</v>
      </c>
      <c r="J66" s="60">
        <v>0</v>
      </c>
      <c r="K66" s="60">
        <v>0</v>
      </c>
      <c r="L66" s="60">
        <v>0</v>
      </c>
      <c r="M66" s="60">
        <v>0</v>
      </c>
      <c r="N66" s="60">
        <v>0</v>
      </c>
      <c r="O66" s="60">
        <v>0</v>
      </c>
      <c r="P66" s="60">
        <v>0</v>
      </c>
      <c r="Q66" s="60">
        <f t="shared" si="2"/>
        <v>0</v>
      </c>
      <c r="R66" s="67"/>
    </row>
    <row r="67" spans="1:19" ht="14.25" customHeight="1">
      <c r="A67" s="35"/>
      <c r="B67" s="7" t="s">
        <v>81</v>
      </c>
      <c r="C67" s="157">
        <v>46534824</v>
      </c>
      <c r="D67" s="157">
        <v>46534824</v>
      </c>
      <c r="E67" s="58">
        <v>0</v>
      </c>
      <c r="F67" s="58">
        <v>0</v>
      </c>
      <c r="G67" s="58">
        <v>0</v>
      </c>
      <c r="H67" s="58">
        <v>0</v>
      </c>
      <c r="I67" s="58">
        <v>0</v>
      </c>
      <c r="J67" s="58">
        <v>0</v>
      </c>
      <c r="K67" s="58">
        <v>0</v>
      </c>
      <c r="L67" s="58">
        <v>0</v>
      </c>
      <c r="M67" s="58">
        <v>0</v>
      </c>
      <c r="N67" s="58">
        <v>0</v>
      </c>
      <c r="O67" s="58">
        <v>0</v>
      </c>
      <c r="P67" s="58">
        <v>0</v>
      </c>
      <c r="Q67" s="58">
        <f t="shared" si="2"/>
        <v>0</v>
      </c>
      <c r="R67" s="66"/>
    </row>
    <row r="68" spans="1:19">
      <c r="B68" s="130" t="s">
        <v>82</v>
      </c>
      <c r="C68" s="159">
        <f>C9+C12+C22+C42+C47+C65</f>
        <v>31907746961</v>
      </c>
      <c r="D68" s="159">
        <f t="shared" ref="D68:Q68" si="3">D9+D12+D22+D42+D47+D65</f>
        <v>32319391271.009995</v>
      </c>
      <c r="E68" s="160">
        <f t="shared" si="3"/>
        <v>161189658.70000002</v>
      </c>
      <c r="F68" s="160">
        <f t="shared" si="3"/>
        <v>431633846.66999996</v>
      </c>
      <c r="G68" s="160">
        <f t="shared" si="3"/>
        <v>488356696.90000004</v>
      </c>
      <c r="H68" s="160">
        <f t="shared" si="3"/>
        <v>485110306.13999993</v>
      </c>
      <c r="I68" s="160">
        <f t="shared" si="3"/>
        <v>645280571.24000001</v>
      </c>
      <c r="J68" s="160">
        <f t="shared" si="3"/>
        <v>1342030883.04</v>
      </c>
      <c r="K68" s="160">
        <f t="shared" si="3"/>
        <v>705536314.55000007</v>
      </c>
      <c r="L68" s="160">
        <f t="shared" si="3"/>
        <v>770102363.50999999</v>
      </c>
      <c r="M68" s="160">
        <f t="shared" si="3"/>
        <v>949620403.67999995</v>
      </c>
      <c r="N68" s="160">
        <f t="shared" si="3"/>
        <v>890910955.75</v>
      </c>
      <c r="O68" s="160">
        <f t="shared" si="3"/>
        <v>1079496476.1300001</v>
      </c>
      <c r="P68" s="160">
        <f t="shared" si="3"/>
        <v>2153161267.9400001</v>
      </c>
      <c r="Q68" s="160">
        <f t="shared" si="3"/>
        <v>10102429744.250002</v>
      </c>
    </row>
    <row r="69" spans="1:19">
      <c r="A69" s="35"/>
      <c r="B69" s="41"/>
      <c r="C69" s="55"/>
      <c r="D69" s="55"/>
      <c r="E69" s="56"/>
      <c r="F69" s="56"/>
      <c r="G69" s="56"/>
      <c r="H69" s="56"/>
      <c r="I69" s="56"/>
      <c r="J69" s="56"/>
      <c r="K69" s="56"/>
      <c r="L69" s="56"/>
      <c r="M69" s="56"/>
      <c r="N69" s="56"/>
      <c r="O69" s="65"/>
      <c r="P69" s="65"/>
      <c r="Q69" s="64"/>
    </row>
    <row r="70" spans="1:19">
      <c r="B70" s="130" t="s">
        <v>83</v>
      </c>
      <c r="C70" s="32"/>
      <c r="D70" s="32"/>
      <c r="E70" s="44"/>
      <c r="F70" s="43"/>
      <c r="G70" s="42"/>
      <c r="H70" s="44"/>
      <c r="I70" s="43"/>
      <c r="J70" s="42"/>
      <c r="K70" s="44"/>
      <c r="L70" s="43"/>
      <c r="M70" s="42"/>
      <c r="N70" s="44"/>
      <c r="O70" s="43"/>
      <c r="P70" s="42"/>
      <c r="Q70" s="31"/>
    </row>
    <row r="71" spans="1:19">
      <c r="A71" s="35"/>
      <c r="B71" s="63" t="s">
        <v>26</v>
      </c>
      <c r="C71" s="162">
        <v>831808604</v>
      </c>
      <c r="D71" s="162">
        <v>831808604</v>
      </c>
      <c r="E71" s="163">
        <v>0</v>
      </c>
      <c r="F71" s="163">
        <v>0</v>
      </c>
      <c r="G71" s="163">
        <v>0</v>
      </c>
      <c r="H71" s="163">
        <v>0</v>
      </c>
      <c r="I71" s="163">
        <v>0</v>
      </c>
      <c r="J71" s="163">
        <v>0</v>
      </c>
      <c r="K71" s="163">
        <v>0</v>
      </c>
      <c r="L71" s="163">
        <v>0</v>
      </c>
      <c r="M71" s="163">
        <v>0</v>
      </c>
      <c r="N71" s="163">
        <v>0</v>
      </c>
      <c r="O71" s="163">
        <v>0</v>
      </c>
      <c r="P71" s="163">
        <v>0</v>
      </c>
      <c r="Q71" s="163">
        <f>SUM(E71:P71)</f>
        <v>0</v>
      </c>
      <c r="S71" s="54"/>
    </row>
    <row r="72" spans="1:19">
      <c r="A72" s="35"/>
      <c r="B72" s="6" t="s">
        <v>27</v>
      </c>
      <c r="C72" s="164">
        <v>831808604</v>
      </c>
      <c r="D72" s="164">
        <v>831808604</v>
      </c>
      <c r="E72" s="165">
        <v>0</v>
      </c>
      <c r="F72" s="165">
        <v>0</v>
      </c>
      <c r="G72" s="165">
        <v>0</v>
      </c>
      <c r="H72" s="165">
        <v>0</v>
      </c>
      <c r="I72" s="165">
        <v>0</v>
      </c>
      <c r="J72" s="165">
        <v>0</v>
      </c>
      <c r="K72" s="165">
        <v>0</v>
      </c>
      <c r="L72" s="165">
        <v>0</v>
      </c>
      <c r="M72" s="165">
        <v>0</v>
      </c>
      <c r="N72" s="165">
        <v>0</v>
      </c>
      <c r="O72" s="165">
        <v>0</v>
      </c>
      <c r="P72" s="165">
        <v>0</v>
      </c>
      <c r="Q72" s="165">
        <f t="shared" ref="Q72:Q86" si="4">SUM(E72:P72)</f>
        <v>0</v>
      </c>
      <c r="S72" s="54"/>
    </row>
    <row r="73" spans="1:19">
      <c r="A73" s="35"/>
      <c r="B73" s="7" t="s">
        <v>28</v>
      </c>
      <c r="C73" s="166">
        <v>828308604</v>
      </c>
      <c r="D73" s="166">
        <v>828308604</v>
      </c>
      <c r="E73" s="167">
        <v>0</v>
      </c>
      <c r="F73" s="167">
        <v>0</v>
      </c>
      <c r="G73" s="167">
        <v>0</v>
      </c>
      <c r="H73" s="167">
        <v>0</v>
      </c>
      <c r="I73" s="167">
        <v>0</v>
      </c>
      <c r="J73" s="167">
        <v>0</v>
      </c>
      <c r="K73" s="167">
        <v>0</v>
      </c>
      <c r="L73" s="167">
        <v>0</v>
      </c>
      <c r="M73" s="167">
        <v>0</v>
      </c>
      <c r="N73" s="167">
        <v>0</v>
      </c>
      <c r="O73" s="167">
        <v>0</v>
      </c>
      <c r="P73" s="167">
        <v>0</v>
      </c>
      <c r="Q73" s="167">
        <f t="shared" si="4"/>
        <v>0</v>
      </c>
    </row>
    <row r="74" spans="1:19">
      <c r="A74" s="35"/>
      <c r="B74" s="7" t="s">
        <v>84</v>
      </c>
      <c r="C74" s="166">
        <v>3500000</v>
      </c>
      <c r="D74" s="166">
        <v>3500000</v>
      </c>
      <c r="E74" s="167">
        <v>0</v>
      </c>
      <c r="F74" s="167">
        <v>0</v>
      </c>
      <c r="G74" s="167">
        <v>0</v>
      </c>
      <c r="H74" s="167">
        <v>0</v>
      </c>
      <c r="I74" s="167">
        <v>0</v>
      </c>
      <c r="J74" s="167">
        <v>0</v>
      </c>
      <c r="K74" s="167">
        <v>0</v>
      </c>
      <c r="L74" s="167">
        <v>0</v>
      </c>
      <c r="M74" s="167">
        <v>0</v>
      </c>
      <c r="N74" s="167">
        <v>0</v>
      </c>
      <c r="O74" s="167">
        <v>0</v>
      </c>
      <c r="P74" s="167">
        <v>0</v>
      </c>
      <c r="Q74" s="167">
        <f t="shared" si="4"/>
        <v>0</v>
      </c>
    </row>
    <row r="75" spans="1:19">
      <c r="A75" s="35"/>
      <c r="B75" s="27" t="s">
        <v>36</v>
      </c>
      <c r="C75" s="168">
        <v>0</v>
      </c>
      <c r="D75" s="169">
        <v>30034483</v>
      </c>
      <c r="E75" s="168">
        <v>0</v>
      </c>
      <c r="F75" s="168">
        <v>0</v>
      </c>
      <c r="G75" s="168">
        <v>0</v>
      </c>
      <c r="H75" s="168">
        <v>0</v>
      </c>
      <c r="I75" s="168">
        <v>0</v>
      </c>
      <c r="J75" s="168">
        <v>0</v>
      </c>
      <c r="K75" s="168">
        <v>0</v>
      </c>
      <c r="L75" s="168">
        <v>0</v>
      </c>
      <c r="M75" s="168">
        <v>0</v>
      </c>
      <c r="N75" s="168">
        <v>0</v>
      </c>
      <c r="O75" s="168">
        <v>0</v>
      </c>
      <c r="P75" s="169">
        <v>25000000</v>
      </c>
      <c r="Q75" s="169">
        <f t="shared" si="4"/>
        <v>25000000</v>
      </c>
    </row>
    <row r="76" spans="1:19">
      <c r="A76" s="35"/>
      <c r="B76" s="6" t="s">
        <v>85</v>
      </c>
      <c r="C76" s="165">
        <v>0</v>
      </c>
      <c r="D76" s="164">
        <v>5034483</v>
      </c>
      <c r="E76" s="165">
        <v>0</v>
      </c>
      <c r="F76" s="165">
        <v>0</v>
      </c>
      <c r="G76" s="165">
        <v>0</v>
      </c>
      <c r="H76" s="165">
        <v>0</v>
      </c>
      <c r="I76" s="165">
        <v>0</v>
      </c>
      <c r="J76" s="165">
        <v>0</v>
      </c>
      <c r="K76" s="165">
        <v>0</v>
      </c>
      <c r="L76" s="165">
        <v>0</v>
      </c>
      <c r="M76" s="165">
        <v>0</v>
      </c>
      <c r="N76" s="165">
        <v>0</v>
      </c>
      <c r="O76" s="165">
        <v>0</v>
      </c>
      <c r="P76" s="165">
        <v>0</v>
      </c>
      <c r="Q76" s="165">
        <f t="shared" si="4"/>
        <v>0</v>
      </c>
    </row>
    <row r="77" spans="1:19">
      <c r="A77" s="35"/>
      <c r="B77" s="7" t="s">
        <v>38</v>
      </c>
      <c r="C77" s="167">
        <v>0</v>
      </c>
      <c r="D77" s="166">
        <v>5034483</v>
      </c>
      <c r="E77" s="167">
        <v>0</v>
      </c>
      <c r="F77" s="167">
        <v>0</v>
      </c>
      <c r="G77" s="167">
        <v>0</v>
      </c>
      <c r="H77" s="167">
        <v>0</v>
      </c>
      <c r="I77" s="167">
        <v>0</v>
      </c>
      <c r="J77" s="167">
        <v>0</v>
      </c>
      <c r="K77" s="167">
        <v>0</v>
      </c>
      <c r="L77" s="167">
        <v>0</v>
      </c>
      <c r="M77" s="167">
        <v>0</v>
      </c>
      <c r="N77" s="167">
        <v>0</v>
      </c>
      <c r="O77" s="167">
        <v>0</v>
      </c>
      <c r="P77" s="167">
        <v>0</v>
      </c>
      <c r="Q77" s="167">
        <f t="shared" si="4"/>
        <v>0</v>
      </c>
    </row>
    <row r="78" spans="1:19">
      <c r="A78" s="35"/>
      <c r="B78" s="6" t="s">
        <v>39</v>
      </c>
      <c r="C78" s="165">
        <v>0</v>
      </c>
      <c r="D78" s="164">
        <v>25000000</v>
      </c>
      <c r="E78" s="165">
        <v>0</v>
      </c>
      <c r="F78" s="165">
        <v>0</v>
      </c>
      <c r="G78" s="165">
        <v>0</v>
      </c>
      <c r="H78" s="165">
        <v>0</v>
      </c>
      <c r="I78" s="165">
        <v>0</v>
      </c>
      <c r="J78" s="165">
        <v>0</v>
      </c>
      <c r="K78" s="165">
        <v>0</v>
      </c>
      <c r="L78" s="165">
        <v>0</v>
      </c>
      <c r="M78" s="165">
        <v>0</v>
      </c>
      <c r="N78" s="165">
        <v>0</v>
      </c>
      <c r="O78" s="165">
        <v>0</v>
      </c>
      <c r="P78" s="164">
        <v>25000000</v>
      </c>
      <c r="Q78" s="164">
        <f t="shared" si="4"/>
        <v>25000000</v>
      </c>
    </row>
    <row r="79" spans="1:19">
      <c r="A79" s="35"/>
      <c r="B79" s="7" t="s">
        <v>40</v>
      </c>
      <c r="C79" s="167">
        <v>0</v>
      </c>
      <c r="D79" s="166">
        <v>25000000</v>
      </c>
      <c r="E79" s="167">
        <v>0</v>
      </c>
      <c r="F79" s="167">
        <v>0</v>
      </c>
      <c r="G79" s="167">
        <v>0</v>
      </c>
      <c r="H79" s="167">
        <v>0</v>
      </c>
      <c r="I79" s="167">
        <v>0</v>
      </c>
      <c r="J79" s="167">
        <v>0</v>
      </c>
      <c r="K79" s="167">
        <v>0</v>
      </c>
      <c r="L79" s="167">
        <v>0</v>
      </c>
      <c r="M79" s="167">
        <v>0</v>
      </c>
      <c r="N79" s="167">
        <v>0</v>
      </c>
      <c r="O79" s="167">
        <v>0</v>
      </c>
      <c r="P79" s="166">
        <v>25000000</v>
      </c>
      <c r="Q79" s="166">
        <f t="shared" si="4"/>
        <v>25000000</v>
      </c>
    </row>
    <row r="80" spans="1:19">
      <c r="A80" s="35"/>
      <c r="B80" s="27" t="s">
        <v>56</v>
      </c>
      <c r="C80" s="168">
        <v>0</v>
      </c>
      <c r="D80" s="169">
        <v>60000</v>
      </c>
      <c r="E80" s="168">
        <v>0</v>
      </c>
      <c r="F80" s="168">
        <v>0</v>
      </c>
      <c r="G80" s="168">
        <v>0</v>
      </c>
      <c r="H80" s="168">
        <v>0</v>
      </c>
      <c r="I80" s="168">
        <v>0</v>
      </c>
      <c r="J80" s="169">
        <v>60000</v>
      </c>
      <c r="K80" s="168">
        <v>0</v>
      </c>
      <c r="L80" s="168">
        <v>0</v>
      </c>
      <c r="M80" s="168">
        <v>0</v>
      </c>
      <c r="N80" s="168">
        <v>0</v>
      </c>
      <c r="O80" s="168">
        <v>0</v>
      </c>
      <c r="P80" s="168">
        <v>0</v>
      </c>
      <c r="Q80" s="169">
        <f t="shared" si="4"/>
        <v>60000</v>
      </c>
    </row>
    <row r="81" spans="1:17" s="83" customFormat="1">
      <c r="A81" s="109"/>
      <c r="B81" s="6" t="s">
        <v>86</v>
      </c>
      <c r="C81" s="165">
        <v>0</v>
      </c>
      <c r="D81" s="164">
        <v>60000</v>
      </c>
      <c r="E81" s="165">
        <v>0</v>
      </c>
      <c r="F81" s="165">
        <v>0</v>
      </c>
      <c r="G81" s="165">
        <v>0</v>
      </c>
      <c r="H81" s="165">
        <v>0</v>
      </c>
      <c r="I81" s="165">
        <v>0</v>
      </c>
      <c r="J81" s="164">
        <v>60000</v>
      </c>
      <c r="K81" s="165">
        <v>0</v>
      </c>
      <c r="L81" s="165">
        <v>0</v>
      </c>
      <c r="M81" s="165">
        <v>0</v>
      </c>
      <c r="N81" s="165">
        <v>0</v>
      </c>
      <c r="O81" s="165">
        <v>0</v>
      </c>
      <c r="P81" s="165">
        <v>0</v>
      </c>
      <c r="Q81" s="164">
        <f t="shared" si="4"/>
        <v>60000</v>
      </c>
    </row>
    <row r="82" spans="1:17" s="7" customFormat="1">
      <c r="B82" s="7" t="s">
        <v>60</v>
      </c>
      <c r="C82" s="104">
        <v>0</v>
      </c>
      <c r="D82" s="170">
        <v>60000</v>
      </c>
      <c r="E82" s="104">
        <v>0</v>
      </c>
      <c r="F82" s="104">
        <v>0</v>
      </c>
      <c r="G82" s="104">
        <v>0</v>
      </c>
      <c r="H82" s="104">
        <v>0</v>
      </c>
      <c r="I82" s="104">
        <v>0</v>
      </c>
      <c r="J82" s="170">
        <v>60000</v>
      </c>
      <c r="K82" s="104">
        <v>0</v>
      </c>
      <c r="L82" s="104">
        <v>0</v>
      </c>
      <c r="M82" s="104">
        <v>0</v>
      </c>
      <c r="N82" s="104">
        <v>0</v>
      </c>
      <c r="O82" s="104">
        <v>0</v>
      </c>
      <c r="P82" s="104">
        <v>0</v>
      </c>
      <c r="Q82" s="170">
        <f t="shared" si="4"/>
        <v>60000</v>
      </c>
    </row>
    <row r="83" spans="1:17">
      <c r="A83" s="35"/>
      <c r="B83" s="27" t="s">
        <v>79</v>
      </c>
      <c r="C83" s="169">
        <v>317756696</v>
      </c>
      <c r="D83" s="169">
        <v>317756696</v>
      </c>
      <c r="E83" s="168">
        <v>0</v>
      </c>
      <c r="F83" s="168">
        <v>0</v>
      </c>
      <c r="G83" s="168">
        <v>0</v>
      </c>
      <c r="H83" s="168">
        <v>0</v>
      </c>
      <c r="I83" s="168">
        <v>0</v>
      </c>
      <c r="J83" s="168">
        <v>0</v>
      </c>
      <c r="K83" s="168">
        <v>0</v>
      </c>
      <c r="L83" s="168">
        <v>0</v>
      </c>
      <c r="M83" s="168">
        <v>0</v>
      </c>
      <c r="N83" s="168">
        <v>0</v>
      </c>
      <c r="O83" s="168">
        <v>0</v>
      </c>
      <c r="P83" s="168">
        <v>0</v>
      </c>
      <c r="Q83" s="168">
        <f t="shared" si="4"/>
        <v>0</v>
      </c>
    </row>
    <row r="84" spans="1:17" s="83" customFormat="1">
      <c r="A84" s="109"/>
      <c r="B84" s="6" t="s">
        <v>80</v>
      </c>
      <c r="C84" s="164">
        <v>317756696</v>
      </c>
      <c r="D84" s="164">
        <v>317756696</v>
      </c>
      <c r="E84" s="165">
        <v>0</v>
      </c>
      <c r="F84" s="165">
        <v>0</v>
      </c>
      <c r="G84" s="165">
        <v>0</v>
      </c>
      <c r="H84" s="165">
        <v>0</v>
      </c>
      <c r="I84" s="165">
        <v>0</v>
      </c>
      <c r="J84" s="165">
        <v>0</v>
      </c>
      <c r="K84" s="165">
        <v>0</v>
      </c>
      <c r="L84" s="165">
        <v>0</v>
      </c>
      <c r="M84" s="165">
        <v>0</v>
      </c>
      <c r="N84" s="165">
        <v>0</v>
      </c>
      <c r="O84" s="165">
        <v>0</v>
      </c>
      <c r="P84" s="165">
        <v>0</v>
      </c>
      <c r="Q84" s="165">
        <f t="shared" si="4"/>
        <v>0</v>
      </c>
    </row>
    <row r="85" spans="1:17" s="7" customFormat="1">
      <c r="B85" s="7" t="s">
        <v>81</v>
      </c>
      <c r="C85" s="170">
        <v>317756696</v>
      </c>
      <c r="D85" s="170">
        <v>317756696</v>
      </c>
      <c r="E85" s="104">
        <v>0</v>
      </c>
      <c r="F85" s="104">
        <v>0</v>
      </c>
      <c r="G85" s="104">
        <v>0</v>
      </c>
      <c r="H85" s="104">
        <v>0</v>
      </c>
      <c r="I85" s="104">
        <v>0</v>
      </c>
      <c r="J85" s="104">
        <v>0</v>
      </c>
      <c r="K85" s="104">
        <v>0</v>
      </c>
      <c r="L85" s="104">
        <v>0</v>
      </c>
      <c r="M85" s="104">
        <v>0</v>
      </c>
      <c r="N85" s="104">
        <v>0</v>
      </c>
      <c r="O85" s="104">
        <v>0</v>
      </c>
      <c r="P85" s="104">
        <v>0</v>
      </c>
      <c r="Q85" s="104">
        <f t="shared" si="4"/>
        <v>0</v>
      </c>
    </row>
    <row r="86" spans="1:17">
      <c r="B86" s="130" t="s">
        <v>87</v>
      </c>
      <c r="C86" s="171">
        <f>C71+C75+C80+C83</f>
        <v>1149565300</v>
      </c>
      <c r="D86" s="171">
        <f t="shared" ref="D86:P86" si="5">D71+D75+D80+D83</f>
        <v>1179659783</v>
      </c>
      <c r="E86" s="172">
        <f t="shared" si="5"/>
        <v>0</v>
      </c>
      <c r="F86" s="172">
        <f t="shared" si="5"/>
        <v>0</v>
      </c>
      <c r="G86" s="172">
        <f t="shared" si="5"/>
        <v>0</v>
      </c>
      <c r="H86" s="172">
        <f t="shared" si="5"/>
        <v>0</v>
      </c>
      <c r="I86" s="172">
        <f t="shared" si="5"/>
        <v>0</v>
      </c>
      <c r="J86" s="173">
        <f t="shared" si="5"/>
        <v>60000</v>
      </c>
      <c r="K86" s="172">
        <f t="shared" si="5"/>
        <v>0</v>
      </c>
      <c r="L86" s="172">
        <f t="shared" si="5"/>
        <v>0</v>
      </c>
      <c r="M86" s="172">
        <f t="shared" si="5"/>
        <v>0</v>
      </c>
      <c r="N86" s="172">
        <f t="shared" si="5"/>
        <v>0</v>
      </c>
      <c r="O86" s="172">
        <f t="shared" si="5"/>
        <v>0</v>
      </c>
      <c r="P86" s="173">
        <f t="shared" si="5"/>
        <v>25000000</v>
      </c>
      <c r="Q86" s="174">
        <f t="shared" si="4"/>
        <v>25060000</v>
      </c>
    </row>
    <row r="87" spans="1:17">
      <c r="A87" s="35"/>
      <c r="B87" s="41"/>
      <c r="C87" s="57"/>
      <c r="D87" s="55"/>
      <c r="E87" s="56"/>
      <c r="F87" s="56"/>
      <c r="G87" s="56"/>
      <c r="H87" s="56"/>
      <c r="I87" s="56"/>
      <c r="J87" s="56"/>
      <c r="K87" s="56"/>
      <c r="L87" s="56"/>
      <c r="M87" s="56"/>
      <c r="N87" s="56"/>
      <c r="O87" s="175"/>
      <c r="P87" s="175"/>
      <c r="Q87" s="55"/>
    </row>
    <row r="88" spans="1:17">
      <c r="B88" s="130" t="s">
        <v>88</v>
      </c>
      <c r="C88" s="171">
        <f>C68+C86</f>
        <v>33057312261</v>
      </c>
      <c r="D88" s="171">
        <f t="shared" ref="D88" si="6">D68+D86</f>
        <v>33499051054.009995</v>
      </c>
      <c r="E88" s="173">
        <f t="shared" ref="E88:Q88" si="7">E68+E86</f>
        <v>161189658.70000002</v>
      </c>
      <c r="F88" s="173">
        <f t="shared" si="7"/>
        <v>431633846.66999996</v>
      </c>
      <c r="G88" s="173">
        <f t="shared" si="7"/>
        <v>488356696.90000004</v>
      </c>
      <c r="H88" s="173">
        <f t="shared" si="7"/>
        <v>485110306.13999993</v>
      </c>
      <c r="I88" s="173">
        <f t="shared" si="7"/>
        <v>645280571.24000001</v>
      </c>
      <c r="J88" s="173">
        <f t="shared" si="7"/>
        <v>1342090883.04</v>
      </c>
      <c r="K88" s="173">
        <f t="shared" si="7"/>
        <v>705536314.55000007</v>
      </c>
      <c r="L88" s="173">
        <f t="shared" si="7"/>
        <v>770102363.50999999</v>
      </c>
      <c r="M88" s="173">
        <f t="shared" si="7"/>
        <v>949620403.67999995</v>
      </c>
      <c r="N88" s="173">
        <f t="shared" si="7"/>
        <v>890910955.75</v>
      </c>
      <c r="O88" s="173">
        <f t="shared" si="7"/>
        <v>1079496476.1300001</v>
      </c>
      <c r="P88" s="173">
        <f t="shared" si="7"/>
        <v>2178161267.9400001</v>
      </c>
      <c r="Q88" s="173">
        <f t="shared" si="7"/>
        <v>10127489744.250002</v>
      </c>
    </row>
    <row r="89" spans="1:17">
      <c r="A89" s="35"/>
      <c r="B89" s="112" t="s">
        <v>89</v>
      </c>
      <c r="C89" s="53"/>
      <c r="D89" s="53"/>
      <c r="E89" s="52"/>
      <c r="F89" s="52"/>
      <c r="G89" s="52"/>
      <c r="H89" s="52"/>
      <c r="I89" s="52"/>
      <c r="J89" s="52"/>
      <c r="K89" s="47"/>
      <c r="L89" s="52"/>
      <c r="M89" s="52"/>
      <c r="N89" s="52"/>
      <c r="O89" s="52"/>
      <c r="P89" s="52"/>
      <c r="Q89" s="52"/>
    </row>
    <row r="90" spans="1:17" ht="33.75" customHeight="1">
      <c r="B90" s="51" t="s">
        <v>90</v>
      </c>
      <c r="C90" s="50"/>
      <c r="E90" s="5"/>
    </row>
  </sheetData>
  <mergeCells count="8">
    <mergeCell ref="B2:Q2"/>
    <mergeCell ref="B3:Q3"/>
    <mergeCell ref="B4:Q4"/>
    <mergeCell ref="B7:B8"/>
    <mergeCell ref="C7:C8"/>
    <mergeCell ref="D7:D8"/>
    <mergeCell ref="E7:Q7"/>
    <mergeCell ref="B5:Q5"/>
  </mergeCells>
  <printOptions horizontalCentered="1" verticalCentered="1"/>
  <pageMargins left="0" right="0" top="0" bottom="0" header="0" footer="0"/>
  <pageSetup paperSize="5" scale="42" fitToHeight="2" orientation="portrait" r:id="rId1"/>
  <ignoredErrors>
    <ignoredError sqref="Q37:Q41 Q12:Q24 Q42:Q44 Q36 Q35 Q34 Q32:Q33 Q28:Q31 Q25:Q27 Q47:Q50 Q45:Q46 Q62 Q60:Q61 Q59 Q58 Q57 Q55:Q56 Q53:Q54 Q52 Q51 Q64:Q67 Q63 Q71:Q86 Q9:Q1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7FC17-BA89-4840-B3F8-04F61AF50179}">
  <sheetPr>
    <pageSetUpPr fitToPage="1"/>
  </sheetPr>
  <dimension ref="A2:AQ166"/>
  <sheetViews>
    <sheetView showGridLines="0" topLeftCell="A68" zoomScale="90" zoomScaleNormal="90" workbookViewId="0">
      <selection activeCell="B90" sqref="B90"/>
    </sheetView>
  </sheetViews>
  <sheetFormatPr defaultColWidth="11.42578125" defaultRowHeight="15"/>
  <cols>
    <col min="1" max="1" width="20.85546875" customWidth="1"/>
    <col min="2" max="2" width="81.42578125" customWidth="1"/>
    <col min="3" max="3" width="19.5703125" style="69" customWidth="1"/>
    <col min="4" max="4" width="15.5703125" style="69" customWidth="1"/>
    <col min="5" max="5" width="18.85546875" style="11" customWidth="1"/>
    <col min="6" max="13" width="15.28515625" style="11" bestFit="1" customWidth="1"/>
    <col min="14" max="14" width="16" style="11" customWidth="1"/>
    <col min="15" max="15" width="13.7109375" style="11" customWidth="1"/>
    <col min="16" max="16" width="12.140625" style="11" customWidth="1"/>
    <col min="17" max="17" width="14" style="11" customWidth="1"/>
    <col min="18" max="18" width="17.42578125" bestFit="1" customWidth="1"/>
    <col min="19" max="19" width="18.85546875" bestFit="1" customWidth="1"/>
    <col min="20" max="21" width="20.7109375" customWidth="1"/>
    <col min="22" max="24" width="20.7109375" bestFit="1" customWidth="1"/>
    <col min="25" max="25" width="17.85546875" bestFit="1" customWidth="1"/>
  </cols>
  <sheetData>
    <row r="2" spans="1:38" ht="28.5">
      <c r="B2" s="271" t="s">
        <v>0</v>
      </c>
      <c r="C2" s="260"/>
      <c r="D2" s="260"/>
      <c r="E2" s="260"/>
      <c r="F2" s="260"/>
      <c r="G2" s="260"/>
      <c r="H2" s="260"/>
      <c r="I2" s="260"/>
      <c r="J2" s="260"/>
      <c r="K2" s="260"/>
      <c r="L2" s="260"/>
      <c r="M2" s="260"/>
      <c r="N2" s="260"/>
      <c r="O2" s="260"/>
      <c r="P2" s="260"/>
      <c r="Q2" s="260"/>
      <c r="R2" s="1"/>
    </row>
    <row r="3" spans="1:38" ht="21">
      <c r="A3" s="2"/>
      <c r="B3" s="272" t="s">
        <v>1</v>
      </c>
      <c r="C3" s="261"/>
      <c r="D3" s="261"/>
      <c r="E3" s="261"/>
      <c r="F3" s="261"/>
      <c r="G3" s="261"/>
      <c r="H3" s="261"/>
      <c r="I3" s="261"/>
      <c r="J3" s="261"/>
      <c r="K3" s="261"/>
      <c r="L3" s="261"/>
      <c r="M3" s="261"/>
      <c r="N3" s="261"/>
      <c r="O3" s="261"/>
      <c r="P3" s="261"/>
      <c r="Q3" s="261"/>
      <c r="R3" s="3"/>
    </row>
    <row r="4" spans="1:38" ht="15.75">
      <c r="A4" s="2"/>
      <c r="B4" s="273" t="s">
        <v>138</v>
      </c>
      <c r="C4" s="262"/>
      <c r="D4" s="262"/>
      <c r="E4" s="262"/>
      <c r="F4" s="262"/>
      <c r="G4" s="262"/>
      <c r="H4" s="262"/>
      <c r="I4" s="262"/>
      <c r="J4" s="262"/>
      <c r="K4" s="262"/>
      <c r="L4" s="262"/>
      <c r="M4" s="262"/>
      <c r="N4" s="262"/>
      <c r="O4" s="262"/>
      <c r="P4" s="262"/>
      <c r="Q4" s="262"/>
      <c r="R4" s="3"/>
    </row>
    <row r="5" spans="1:38" ht="15.75">
      <c r="A5" s="2"/>
      <c r="B5" s="273" t="s">
        <v>3</v>
      </c>
      <c r="C5" s="262"/>
      <c r="D5" s="262"/>
      <c r="E5" s="262"/>
      <c r="F5" s="262"/>
      <c r="G5" s="262"/>
      <c r="H5" s="262"/>
      <c r="I5" s="262"/>
      <c r="J5" s="262"/>
      <c r="K5" s="262"/>
      <c r="L5" s="262"/>
      <c r="M5" s="262"/>
      <c r="N5" s="262"/>
      <c r="O5" s="262"/>
      <c r="P5" s="262"/>
      <c r="Q5" s="262"/>
      <c r="R5" s="3"/>
    </row>
    <row r="6" spans="1:38">
      <c r="A6" s="2"/>
      <c r="B6" s="269"/>
      <c r="C6" s="270"/>
      <c r="D6" s="270"/>
      <c r="E6" s="270"/>
      <c r="F6" s="270"/>
      <c r="G6" s="270"/>
      <c r="H6" s="270"/>
      <c r="I6" s="270"/>
      <c r="J6" s="270"/>
      <c r="K6" s="270"/>
      <c r="L6" s="270"/>
      <c r="M6" s="270"/>
      <c r="N6" s="270"/>
      <c r="O6" s="270"/>
      <c r="P6" s="270"/>
      <c r="Q6" s="270"/>
      <c r="R6" s="3"/>
    </row>
    <row r="7" spans="1:38">
      <c r="A7" s="2"/>
      <c r="B7" s="4" t="s">
        <v>163</v>
      </c>
      <c r="C7" s="68"/>
      <c r="D7" s="68"/>
      <c r="Q7" s="15" t="s">
        <v>5</v>
      </c>
    </row>
    <row r="8" spans="1:38" ht="15" customHeight="1">
      <c r="B8" s="285" t="s">
        <v>6</v>
      </c>
      <c r="C8" s="132" t="s">
        <v>148</v>
      </c>
      <c r="D8" s="292" t="s">
        <v>164</v>
      </c>
      <c r="E8" s="294" t="s">
        <v>9</v>
      </c>
      <c r="F8" s="294"/>
      <c r="G8" s="294"/>
      <c r="H8" s="294"/>
      <c r="I8" s="294"/>
      <c r="J8" s="294"/>
      <c r="K8" s="294"/>
      <c r="L8" s="294"/>
      <c r="M8" s="294"/>
      <c r="N8" s="294"/>
      <c r="O8" s="294"/>
      <c r="P8" s="294"/>
      <c r="Q8" s="294"/>
    </row>
    <row r="9" spans="1:38">
      <c r="B9" s="286"/>
      <c r="C9" s="133" t="s">
        <v>165</v>
      </c>
      <c r="D9" s="293"/>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c r="B10" s="22" t="s">
        <v>26</v>
      </c>
      <c r="C10" s="144">
        <f>C11+C15+C18+C21</f>
        <v>17425785890</v>
      </c>
      <c r="D10" s="144">
        <f>D11+D15+D18+D21</f>
        <v>21390081331.43</v>
      </c>
      <c r="E10" s="144">
        <f>E11+E15+E18+E21</f>
        <v>295716900.74000007</v>
      </c>
      <c r="F10" s="144">
        <f>F11+F15+F18+F21</f>
        <v>309888453.49000001</v>
      </c>
      <c r="G10" s="144">
        <f t="shared" ref="G10:P10" si="0">G11+G15+G18+G21</f>
        <v>361381210.99000001</v>
      </c>
      <c r="H10" s="144">
        <f t="shared" si="0"/>
        <v>535116101.65999997</v>
      </c>
      <c r="I10" s="144">
        <f>I11+I15+I18+I21</f>
        <v>337964308.35000002</v>
      </c>
      <c r="J10" s="144">
        <f t="shared" si="0"/>
        <v>365310684.99000001</v>
      </c>
      <c r="K10" s="144">
        <f>K11+K15+K18+K21</f>
        <v>392652164.22000003</v>
      </c>
      <c r="L10" s="144">
        <f t="shared" si="0"/>
        <v>384924864.09999996</v>
      </c>
      <c r="M10" s="144">
        <f t="shared" si="0"/>
        <v>355421785.52999997</v>
      </c>
      <c r="N10" s="144">
        <f t="shared" si="0"/>
        <v>436066573.39999998</v>
      </c>
      <c r="O10" s="144">
        <f t="shared" si="0"/>
        <v>661700061.79999995</v>
      </c>
      <c r="P10" s="143">
        <f t="shared" si="0"/>
        <v>563935868.4000001</v>
      </c>
      <c r="Q10" s="143">
        <f>SUM(E10:P10)</f>
        <v>5000078977.6700001</v>
      </c>
      <c r="R10" s="154"/>
      <c r="S10" s="5"/>
      <c r="T10" s="154"/>
      <c r="U10" s="154"/>
      <c r="W10" s="5"/>
      <c r="X10" s="5"/>
      <c r="Y10" s="5"/>
      <c r="Z10" s="88"/>
      <c r="AA10" s="88"/>
      <c r="AB10" s="88"/>
      <c r="AC10" s="88"/>
      <c r="AD10" s="88"/>
      <c r="AE10" s="88"/>
      <c r="AF10" s="88"/>
      <c r="AG10" s="88"/>
      <c r="AH10" s="88"/>
      <c r="AI10" s="88"/>
      <c r="AJ10" s="88"/>
      <c r="AK10" s="88"/>
      <c r="AL10" s="88"/>
    </row>
    <row r="11" spans="1:38">
      <c r="B11" s="23" t="s">
        <v>27</v>
      </c>
      <c r="C11" s="146">
        <f t="shared" ref="C11:P11" si="1">SUM(C12:C14)</f>
        <v>17326785890</v>
      </c>
      <c r="D11" s="146">
        <f t="shared" si="1"/>
        <v>21297581331.43</v>
      </c>
      <c r="E11" s="146">
        <f t="shared" si="1"/>
        <v>295546651.12000006</v>
      </c>
      <c r="F11" s="146">
        <f t="shared" si="1"/>
        <v>309537339.87</v>
      </c>
      <c r="G11" s="146">
        <f t="shared" si="1"/>
        <v>361381210.99000001</v>
      </c>
      <c r="H11" s="146">
        <f t="shared" si="1"/>
        <v>535116101.65999997</v>
      </c>
      <c r="I11" s="146">
        <f t="shared" si="1"/>
        <v>337912451.17000002</v>
      </c>
      <c r="J11" s="146">
        <f t="shared" si="1"/>
        <v>365310684.99000001</v>
      </c>
      <c r="K11" s="146">
        <f t="shared" si="1"/>
        <v>392540943.12</v>
      </c>
      <c r="L11" s="146">
        <f t="shared" si="1"/>
        <v>384591362.83999997</v>
      </c>
      <c r="M11" s="146">
        <f t="shared" si="1"/>
        <v>355421785.52999997</v>
      </c>
      <c r="N11" s="146">
        <f t="shared" si="1"/>
        <v>436066573.39999998</v>
      </c>
      <c r="O11" s="146">
        <f t="shared" si="1"/>
        <v>661631373.19999993</v>
      </c>
      <c r="P11" s="146">
        <f t="shared" si="1"/>
        <v>563594394.55000007</v>
      </c>
      <c r="Q11" s="145">
        <f>SUM(E11:P11)</f>
        <v>4998650872.4400005</v>
      </c>
      <c r="R11" s="154"/>
      <c r="S11" s="5"/>
      <c r="T11" s="5"/>
      <c r="U11" s="5"/>
      <c r="V11" s="5"/>
      <c r="W11" s="88"/>
      <c r="X11" s="88"/>
      <c r="Y11" s="88"/>
      <c r="Z11" s="88"/>
      <c r="AA11" s="88"/>
      <c r="AB11" s="88"/>
      <c r="AC11" s="88"/>
      <c r="AD11" s="88"/>
      <c r="AE11" s="88"/>
      <c r="AF11" s="88"/>
      <c r="AG11" s="88"/>
      <c r="AH11" s="88"/>
      <c r="AI11" s="88"/>
    </row>
    <row r="12" spans="1:38">
      <c r="B12" s="26" t="s">
        <v>96</v>
      </c>
      <c r="C12" s="147">
        <v>1400000</v>
      </c>
      <c r="D12" s="147">
        <v>1400000</v>
      </c>
      <c r="E12" s="233">
        <v>0</v>
      </c>
      <c r="F12" s="233">
        <v>0</v>
      </c>
      <c r="G12" s="233">
        <v>0</v>
      </c>
      <c r="H12" s="233">
        <v>0</v>
      </c>
      <c r="I12" s="233">
        <v>0</v>
      </c>
      <c r="J12" s="233">
        <v>0</v>
      </c>
      <c r="K12" s="233">
        <v>0</v>
      </c>
      <c r="L12" s="233">
        <v>0</v>
      </c>
      <c r="M12" s="233">
        <v>0</v>
      </c>
      <c r="N12" s="233">
        <v>0</v>
      </c>
      <c r="O12" s="233">
        <v>0</v>
      </c>
      <c r="P12" s="233">
        <v>0</v>
      </c>
      <c r="Q12" s="147">
        <f t="shared" ref="Q12:Q75" si="2">SUM(E12:P12)</f>
        <v>0</v>
      </c>
      <c r="R12" s="154"/>
      <c r="S12" s="5"/>
      <c r="T12" s="5"/>
      <c r="U12" s="5"/>
      <c r="V12" s="5"/>
      <c r="W12" s="88"/>
      <c r="X12" s="88"/>
      <c r="Y12" s="88"/>
      <c r="Z12" s="88"/>
      <c r="AA12" s="88"/>
      <c r="AB12" s="88"/>
      <c r="AC12" s="88"/>
      <c r="AD12" s="88"/>
      <c r="AE12" s="88"/>
      <c r="AF12" s="88"/>
      <c r="AG12" s="88"/>
      <c r="AH12" s="88"/>
      <c r="AI12" s="88"/>
    </row>
    <row r="13" spans="1:38">
      <c r="B13" s="26" t="s">
        <v>28</v>
      </c>
      <c r="C13" s="147">
        <v>16610568502</v>
      </c>
      <c r="D13" s="147">
        <v>19993363943.43</v>
      </c>
      <c r="E13" s="234">
        <v>290277140.14000005</v>
      </c>
      <c r="F13" s="148">
        <v>308509116.67000002</v>
      </c>
      <c r="G13" s="148">
        <v>361381210.99000001</v>
      </c>
      <c r="H13" s="148">
        <v>533546736.75999999</v>
      </c>
      <c r="I13" s="148">
        <v>333808439.11000001</v>
      </c>
      <c r="J13" s="148">
        <v>324909975.85000002</v>
      </c>
      <c r="K13" s="148">
        <v>350942491.76999998</v>
      </c>
      <c r="L13" s="148">
        <v>384591362.83999997</v>
      </c>
      <c r="M13" s="148">
        <v>328528257.01999998</v>
      </c>
      <c r="N13" s="148">
        <v>436066573.39999998</v>
      </c>
      <c r="O13" s="148">
        <v>618044840.26999998</v>
      </c>
      <c r="P13" s="147">
        <v>563594394.55000007</v>
      </c>
      <c r="Q13" s="147">
        <f t="shared" si="2"/>
        <v>4834200539.3699999</v>
      </c>
      <c r="R13" s="154"/>
      <c r="S13" s="5"/>
      <c r="T13" s="5"/>
      <c r="U13" s="5"/>
      <c r="V13" s="5"/>
      <c r="W13" s="88"/>
      <c r="X13" s="88"/>
      <c r="Y13" s="88"/>
      <c r="Z13" s="88"/>
      <c r="AA13" s="88"/>
      <c r="AB13" s="88"/>
      <c r="AC13" s="88"/>
      <c r="AD13" s="88"/>
      <c r="AE13" s="88"/>
      <c r="AF13" s="88"/>
      <c r="AG13" s="88"/>
      <c r="AH13" s="88"/>
      <c r="AI13" s="88"/>
    </row>
    <row r="14" spans="1:38">
      <c r="B14" s="26" t="s">
        <v>29</v>
      </c>
      <c r="C14" s="147">
        <v>714817388</v>
      </c>
      <c r="D14" s="147">
        <v>1302817388</v>
      </c>
      <c r="E14" s="234">
        <v>5269510.9800000004</v>
      </c>
      <c r="F14" s="148">
        <v>1028223.2</v>
      </c>
      <c r="G14" s="148"/>
      <c r="H14" s="148">
        <v>1569364.9</v>
      </c>
      <c r="I14" s="148">
        <v>4104012.06</v>
      </c>
      <c r="J14" s="148">
        <v>40400709.140000001</v>
      </c>
      <c r="K14" s="148">
        <v>41598451.350000001</v>
      </c>
      <c r="L14" s="148">
        <v>0</v>
      </c>
      <c r="M14" s="148">
        <v>26893528.510000002</v>
      </c>
      <c r="N14" s="148">
        <v>0</v>
      </c>
      <c r="O14" s="148">
        <v>43586532.93</v>
      </c>
      <c r="P14" s="147">
        <v>0</v>
      </c>
      <c r="Q14" s="147">
        <f t="shared" si="2"/>
        <v>164450333.06999999</v>
      </c>
      <c r="R14" s="154"/>
      <c r="S14" s="5"/>
      <c r="T14" s="5"/>
      <c r="U14" s="5"/>
      <c r="V14" s="5"/>
      <c r="W14" s="88"/>
      <c r="X14" s="88"/>
      <c r="Y14" s="88"/>
      <c r="Z14" s="88"/>
      <c r="AA14" s="88"/>
      <c r="AB14" s="88"/>
      <c r="AC14" s="88"/>
      <c r="AD14" s="88"/>
      <c r="AE14" s="88"/>
      <c r="AF14" s="88"/>
      <c r="AG14" s="88"/>
      <c r="AH14" s="88"/>
      <c r="AI14" s="88"/>
    </row>
    <row r="15" spans="1:38">
      <c r="B15" s="23" t="s">
        <v>30</v>
      </c>
      <c r="C15" s="146">
        <f t="shared" ref="C15:P15" si="3">SUM(C16:C17)</f>
        <v>8500000</v>
      </c>
      <c r="D15" s="146">
        <f t="shared" si="3"/>
        <v>2000000</v>
      </c>
      <c r="E15" s="146">
        <f t="shared" si="3"/>
        <v>170249.62</v>
      </c>
      <c r="F15" s="146">
        <f t="shared" si="3"/>
        <v>351113.62</v>
      </c>
      <c r="G15" s="146">
        <f t="shared" si="3"/>
        <v>0</v>
      </c>
      <c r="H15" s="146">
        <f t="shared" si="3"/>
        <v>0</v>
      </c>
      <c r="I15" s="146">
        <f t="shared" si="3"/>
        <v>51857.18</v>
      </c>
      <c r="J15" s="146">
        <f t="shared" si="3"/>
        <v>0</v>
      </c>
      <c r="K15" s="146">
        <f t="shared" si="3"/>
        <v>111221.1</v>
      </c>
      <c r="L15" s="146">
        <f t="shared" si="3"/>
        <v>333501.26</v>
      </c>
      <c r="M15" s="146">
        <f t="shared" si="3"/>
        <v>0</v>
      </c>
      <c r="N15" s="146">
        <f t="shared" si="3"/>
        <v>0</v>
      </c>
      <c r="O15" s="146">
        <f t="shared" si="3"/>
        <v>68688.600000000006</v>
      </c>
      <c r="P15" s="146">
        <f t="shared" si="3"/>
        <v>341473.85</v>
      </c>
      <c r="Q15" s="145">
        <f t="shared" si="2"/>
        <v>1428105.23</v>
      </c>
      <c r="R15" s="154"/>
      <c r="S15" s="5"/>
      <c r="T15" s="90"/>
      <c r="U15" s="90"/>
      <c r="V15" s="5"/>
      <c r="W15" s="88"/>
      <c r="X15" s="88"/>
      <c r="Y15" s="88"/>
      <c r="Z15" s="88"/>
      <c r="AA15" s="88"/>
      <c r="AB15" s="88"/>
      <c r="AC15" s="88"/>
      <c r="AD15" s="88"/>
      <c r="AE15" s="88"/>
      <c r="AF15" s="88"/>
      <c r="AG15" s="88"/>
      <c r="AH15" s="88"/>
      <c r="AI15" s="88"/>
    </row>
    <row r="16" spans="1:38">
      <c r="B16" s="26" t="s">
        <v>133</v>
      </c>
      <c r="C16" s="147">
        <v>1000000</v>
      </c>
      <c r="D16" s="147">
        <v>1000000</v>
      </c>
      <c r="E16" s="234">
        <v>170249.62</v>
      </c>
      <c r="F16" s="148">
        <v>351113.62</v>
      </c>
      <c r="G16" s="148">
        <v>0</v>
      </c>
      <c r="H16" s="148"/>
      <c r="I16" s="148">
        <v>0</v>
      </c>
      <c r="J16" s="148">
        <v>0</v>
      </c>
      <c r="K16" s="148"/>
      <c r="L16" s="148">
        <v>29688.959999999999</v>
      </c>
      <c r="M16" s="148">
        <v>0</v>
      </c>
      <c r="N16" s="148">
        <v>0</v>
      </c>
      <c r="O16" s="148">
        <v>68688.600000000006</v>
      </c>
      <c r="P16" s="147">
        <v>0</v>
      </c>
      <c r="Q16" s="147">
        <f t="shared" si="2"/>
        <v>619740.79999999993</v>
      </c>
      <c r="R16" s="154"/>
      <c r="S16" s="5"/>
      <c r="T16" s="89"/>
      <c r="U16" s="89"/>
      <c r="V16" s="5"/>
      <c r="W16" s="88"/>
      <c r="X16" s="88"/>
      <c r="Y16" s="88"/>
      <c r="Z16" s="88"/>
      <c r="AA16" s="88"/>
      <c r="AB16" s="88"/>
      <c r="AC16" s="88"/>
      <c r="AD16" s="88"/>
      <c r="AE16" s="88"/>
      <c r="AF16" s="88"/>
      <c r="AG16" s="88"/>
      <c r="AH16" s="88"/>
      <c r="AI16" s="88"/>
    </row>
    <row r="17" spans="2:38">
      <c r="B17" s="26" t="s">
        <v>113</v>
      </c>
      <c r="C17" s="147">
        <v>7500000</v>
      </c>
      <c r="D17" s="147">
        <v>1000000</v>
      </c>
      <c r="E17" s="233">
        <v>0</v>
      </c>
      <c r="F17" s="148">
        <v>0</v>
      </c>
      <c r="G17" s="148"/>
      <c r="H17" s="148">
        <v>0</v>
      </c>
      <c r="I17" s="148">
        <v>51857.18</v>
      </c>
      <c r="J17" s="148">
        <v>0</v>
      </c>
      <c r="K17" s="148">
        <v>111221.1</v>
      </c>
      <c r="L17" s="148">
        <v>303812.3</v>
      </c>
      <c r="M17" s="148">
        <v>0</v>
      </c>
      <c r="N17" s="148">
        <v>0</v>
      </c>
      <c r="O17" s="148"/>
      <c r="P17" s="147">
        <v>341473.85</v>
      </c>
      <c r="Q17" s="147">
        <f t="shared" si="2"/>
        <v>808364.42999999993</v>
      </c>
      <c r="R17" s="154"/>
      <c r="S17" s="5"/>
      <c r="T17" s="89"/>
      <c r="U17" s="89"/>
      <c r="V17" s="5"/>
      <c r="W17" s="88"/>
      <c r="X17" s="88"/>
      <c r="Y17" s="88"/>
      <c r="Z17" s="88"/>
      <c r="AA17" s="88"/>
      <c r="AB17" s="88"/>
      <c r="AC17" s="88"/>
      <c r="AD17" s="88"/>
      <c r="AE17" s="88"/>
      <c r="AF17" s="88"/>
      <c r="AG17" s="88"/>
      <c r="AH17" s="88"/>
      <c r="AI17" s="88"/>
    </row>
    <row r="18" spans="2:38">
      <c r="B18" s="23" t="s">
        <v>32</v>
      </c>
      <c r="C18" s="146">
        <f>SUM(C19)</f>
        <v>90000000</v>
      </c>
      <c r="D18" s="146">
        <f>SUM(D19)</f>
        <v>90000000</v>
      </c>
      <c r="E18" s="146">
        <f>SUM(E19)</f>
        <v>0</v>
      </c>
      <c r="F18" s="146">
        <f>SUM(F19)</f>
        <v>0</v>
      </c>
      <c r="G18" s="146">
        <f>SUM(G19)</f>
        <v>0</v>
      </c>
      <c r="H18" s="146">
        <f t="shared" ref="H18:P18" si="4">SUM(H19)</f>
        <v>0</v>
      </c>
      <c r="I18" s="146">
        <f t="shared" si="4"/>
        <v>0</v>
      </c>
      <c r="J18" s="146">
        <f t="shared" si="4"/>
        <v>0</v>
      </c>
      <c r="K18" s="146">
        <f t="shared" si="4"/>
        <v>0</v>
      </c>
      <c r="L18" s="146">
        <f t="shared" si="4"/>
        <v>0</v>
      </c>
      <c r="M18" s="146">
        <f t="shared" si="4"/>
        <v>0</v>
      </c>
      <c r="N18" s="146">
        <f t="shared" si="4"/>
        <v>0</v>
      </c>
      <c r="O18" s="146">
        <f t="shared" si="4"/>
        <v>0</v>
      </c>
      <c r="P18" s="146">
        <f t="shared" si="4"/>
        <v>0</v>
      </c>
      <c r="Q18" s="145">
        <f t="shared" si="2"/>
        <v>0</v>
      </c>
      <c r="R18" s="154"/>
      <c r="S18" s="5"/>
      <c r="T18" s="90"/>
      <c r="U18" s="90"/>
      <c r="V18" s="5"/>
      <c r="W18" s="88"/>
      <c r="X18" s="88"/>
      <c r="Y18" s="88"/>
      <c r="Z18" s="88"/>
      <c r="AA18" s="88"/>
      <c r="AB18" s="88"/>
      <c r="AC18" s="88"/>
      <c r="AD18" s="88"/>
      <c r="AE18" s="88"/>
      <c r="AF18" s="88"/>
      <c r="AG18" s="88"/>
      <c r="AH18" s="88"/>
      <c r="AI18" s="88"/>
    </row>
    <row r="19" spans="2:38">
      <c r="B19" s="26" t="s">
        <v>126</v>
      </c>
      <c r="C19" s="147">
        <v>90000000</v>
      </c>
      <c r="D19" s="147">
        <v>90000000</v>
      </c>
      <c r="E19" s="233">
        <v>0</v>
      </c>
      <c r="F19" s="146">
        <v>0</v>
      </c>
      <c r="G19" s="146">
        <v>0</v>
      </c>
      <c r="H19" s="146">
        <v>0</v>
      </c>
      <c r="I19" s="146">
        <v>0</v>
      </c>
      <c r="J19" s="146">
        <v>0</v>
      </c>
      <c r="K19" s="146">
        <v>0</v>
      </c>
      <c r="L19" s="146">
        <v>0</v>
      </c>
      <c r="M19" s="146">
        <v>0</v>
      </c>
      <c r="N19" s="146">
        <v>0</v>
      </c>
      <c r="O19" s="146">
        <v>0</v>
      </c>
      <c r="P19" s="147">
        <v>0</v>
      </c>
      <c r="Q19" s="147">
        <f t="shared" si="2"/>
        <v>0</v>
      </c>
      <c r="R19" s="154"/>
      <c r="S19" s="5"/>
      <c r="T19" s="89"/>
      <c r="U19" s="89"/>
      <c r="V19" s="5"/>
      <c r="W19" s="88"/>
      <c r="X19" s="88"/>
      <c r="Y19" s="88"/>
      <c r="Z19" s="88"/>
      <c r="AA19" s="88"/>
      <c r="AB19" s="88"/>
      <c r="AC19" s="88"/>
      <c r="AD19" s="88"/>
      <c r="AE19" s="88"/>
      <c r="AF19" s="88"/>
      <c r="AG19" s="88"/>
      <c r="AH19" s="88"/>
      <c r="AI19" s="88"/>
    </row>
    <row r="20" spans="2:38">
      <c r="B20" s="23" t="s">
        <v>34</v>
      </c>
      <c r="C20" s="146">
        <f t="shared" ref="C20:P20" si="5">SUM(C21)</f>
        <v>500000</v>
      </c>
      <c r="D20" s="146">
        <f t="shared" si="5"/>
        <v>500000</v>
      </c>
      <c r="E20" s="146">
        <f t="shared" si="5"/>
        <v>0</v>
      </c>
      <c r="F20" s="146">
        <f t="shared" si="5"/>
        <v>0</v>
      </c>
      <c r="G20" s="146">
        <f t="shared" si="5"/>
        <v>0</v>
      </c>
      <c r="H20" s="146">
        <f t="shared" si="5"/>
        <v>0</v>
      </c>
      <c r="I20" s="146">
        <f t="shared" si="5"/>
        <v>0</v>
      </c>
      <c r="J20" s="146">
        <f t="shared" si="5"/>
        <v>0</v>
      </c>
      <c r="K20" s="146">
        <f t="shared" si="5"/>
        <v>0</v>
      </c>
      <c r="L20" s="146">
        <f t="shared" si="5"/>
        <v>0</v>
      </c>
      <c r="M20" s="146">
        <f t="shared" si="5"/>
        <v>0</v>
      </c>
      <c r="N20" s="146">
        <f t="shared" si="5"/>
        <v>0</v>
      </c>
      <c r="O20" s="146">
        <f t="shared" si="5"/>
        <v>0</v>
      </c>
      <c r="P20" s="146">
        <f t="shared" si="5"/>
        <v>0</v>
      </c>
      <c r="Q20" s="145">
        <f t="shared" si="2"/>
        <v>0</v>
      </c>
      <c r="R20" s="154"/>
      <c r="S20" s="5"/>
      <c r="T20" s="5"/>
      <c r="U20" s="5"/>
      <c r="V20" s="5"/>
      <c r="W20" s="88"/>
      <c r="X20" s="88"/>
      <c r="Y20" s="88"/>
      <c r="Z20" s="88"/>
      <c r="AA20" s="88"/>
      <c r="AB20" s="88"/>
      <c r="AC20" s="88"/>
      <c r="AD20" s="88"/>
      <c r="AE20" s="88"/>
      <c r="AF20" s="88"/>
      <c r="AG20" s="88"/>
      <c r="AH20" s="88"/>
      <c r="AI20" s="88"/>
    </row>
    <row r="21" spans="2:38">
      <c r="B21" s="26" t="s">
        <v>35</v>
      </c>
      <c r="C21" s="147">
        <v>500000</v>
      </c>
      <c r="D21" s="147">
        <v>500000</v>
      </c>
      <c r="E21" s="233">
        <v>0</v>
      </c>
      <c r="F21" s="146">
        <v>0</v>
      </c>
      <c r="G21" s="148">
        <v>0</v>
      </c>
      <c r="H21" s="148">
        <v>0</v>
      </c>
      <c r="I21" s="148">
        <v>0</v>
      </c>
      <c r="J21" s="148">
        <v>0</v>
      </c>
      <c r="K21" s="148">
        <v>0</v>
      </c>
      <c r="L21" s="148">
        <v>0</v>
      </c>
      <c r="M21" s="148">
        <v>0</v>
      </c>
      <c r="N21" s="148">
        <v>0</v>
      </c>
      <c r="O21" s="148">
        <v>0</v>
      </c>
      <c r="P21" s="147">
        <v>0</v>
      </c>
      <c r="Q21" s="147">
        <f t="shared" si="2"/>
        <v>0</v>
      </c>
      <c r="R21" s="154"/>
      <c r="S21" s="5"/>
      <c r="T21" s="5"/>
      <c r="U21" s="5"/>
      <c r="V21" s="5"/>
      <c r="W21" s="88"/>
      <c r="X21" s="88"/>
      <c r="Y21" s="88"/>
      <c r="Z21" s="88"/>
      <c r="AA21" s="88"/>
      <c r="AB21" s="88"/>
      <c r="AC21" s="88"/>
      <c r="AD21" s="88"/>
      <c r="AE21" s="88"/>
      <c r="AF21" s="88"/>
      <c r="AG21" s="88"/>
      <c r="AH21" s="88"/>
      <c r="AI21" s="88"/>
    </row>
    <row r="22" spans="2:38">
      <c r="B22" s="22" t="s">
        <v>36</v>
      </c>
      <c r="C22" s="144">
        <f t="shared" ref="C22:E22" si="6">C23+C26+C30+C32+C35+C38+C40+C42</f>
        <v>31185590461</v>
      </c>
      <c r="D22" s="144">
        <f t="shared" si="6"/>
        <v>44493911481.139999</v>
      </c>
      <c r="E22" s="144">
        <f t="shared" si="6"/>
        <v>1081305489.3299999</v>
      </c>
      <c r="F22" s="144">
        <f>F23+F26+F30+F32+F35+F38+F40+F42</f>
        <v>1170846653.4100003</v>
      </c>
      <c r="G22" s="144">
        <f t="shared" ref="G22:P22" si="7">G23+G26+G30+G32+G35+G38+G40+G42</f>
        <v>2189700708.6399994</v>
      </c>
      <c r="H22" s="144">
        <f t="shared" si="7"/>
        <v>1897341316.8600001</v>
      </c>
      <c r="I22" s="144">
        <f>I23+I26+I30+I32+I35+I38+I40+I42</f>
        <v>2026075387.7</v>
      </c>
      <c r="J22" s="144">
        <f>J23+J26+J30+J32+J35+J38+J40+J42</f>
        <v>2822180625.4100003</v>
      </c>
      <c r="K22" s="144">
        <f>K23+K26+K30+K32+K35+K38+K40+K42</f>
        <v>2399377072.6299996</v>
      </c>
      <c r="L22" s="144">
        <f t="shared" si="7"/>
        <v>2024656557.29</v>
      </c>
      <c r="M22" s="144">
        <f t="shared" si="7"/>
        <v>2327474096.54</v>
      </c>
      <c r="N22" s="144">
        <f t="shared" si="7"/>
        <v>3004004128.4599996</v>
      </c>
      <c r="O22" s="144">
        <f t="shared" si="7"/>
        <v>2723514182.4799995</v>
      </c>
      <c r="P22" s="144">
        <f t="shared" si="7"/>
        <v>4884473544.8500004</v>
      </c>
      <c r="Q22" s="143">
        <f t="shared" si="2"/>
        <v>28550949763.599998</v>
      </c>
      <c r="R22" s="154"/>
      <c r="S22" s="5"/>
      <c r="W22" s="88"/>
      <c r="X22" s="88"/>
      <c r="Y22" s="88"/>
      <c r="Z22" s="88"/>
      <c r="AA22" s="88"/>
      <c r="AB22" s="88"/>
      <c r="AC22" s="88"/>
      <c r="AD22" s="88"/>
      <c r="AE22" s="88"/>
      <c r="AF22" s="88"/>
      <c r="AG22" s="88"/>
      <c r="AH22" s="88"/>
      <c r="AI22" s="88"/>
      <c r="AJ22" s="88"/>
      <c r="AK22" s="88"/>
      <c r="AL22" s="88"/>
    </row>
    <row r="23" spans="2:38">
      <c r="B23" s="25" t="s">
        <v>37</v>
      </c>
      <c r="C23" s="146">
        <f t="shared" ref="C23:E23" si="8">C24+C25</f>
        <v>2785832352</v>
      </c>
      <c r="D23" s="146">
        <f t="shared" si="8"/>
        <v>3369541456.5700006</v>
      </c>
      <c r="E23" s="146">
        <f t="shared" si="8"/>
        <v>145312577.63</v>
      </c>
      <c r="F23" s="146">
        <f>F24+F25</f>
        <v>160568250.93000004</v>
      </c>
      <c r="G23" s="146">
        <f>G24+G25</f>
        <v>185105181.90000001</v>
      </c>
      <c r="H23" s="146">
        <f>H24+H25</f>
        <v>217812002.52000001</v>
      </c>
      <c r="I23" s="146">
        <f>SUM(I24:I25)</f>
        <v>249713096.33000001</v>
      </c>
      <c r="J23" s="146">
        <f>SUM(J24:J25)</f>
        <v>216679381.41999999</v>
      </c>
      <c r="K23" s="146">
        <f t="shared" ref="K23:P23" si="9">K24</f>
        <v>194184083.21000001</v>
      </c>
      <c r="L23" s="146">
        <f t="shared" si="9"/>
        <v>209067774.06</v>
      </c>
      <c r="M23" s="146">
        <f t="shared" si="9"/>
        <v>212325761.44</v>
      </c>
      <c r="N23" s="146">
        <f t="shared" si="9"/>
        <v>284044008.64999998</v>
      </c>
      <c r="O23" s="146">
        <f t="shared" si="9"/>
        <v>344216426.80000001</v>
      </c>
      <c r="P23" s="145">
        <f t="shared" si="9"/>
        <v>414362016.63999999</v>
      </c>
      <c r="Q23" s="145">
        <f t="shared" si="2"/>
        <v>2833390561.5300002</v>
      </c>
      <c r="R23" s="154"/>
      <c r="S23" s="5"/>
      <c r="W23" s="88"/>
      <c r="X23" s="88"/>
      <c r="Y23" s="88"/>
      <c r="Z23" s="88"/>
      <c r="AA23" s="88"/>
      <c r="AB23" s="88"/>
      <c r="AC23" s="88"/>
      <c r="AD23" s="88"/>
      <c r="AE23" s="88"/>
      <c r="AF23" s="88"/>
      <c r="AG23" s="88"/>
      <c r="AH23" s="88"/>
      <c r="AI23" s="88"/>
      <c r="AJ23" s="88"/>
      <c r="AK23" s="88"/>
      <c r="AL23" s="88"/>
    </row>
    <row r="24" spans="2:38">
      <c r="B24" s="26" t="s">
        <v>38</v>
      </c>
      <c r="C24" s="147">
        <v>2687136757</v>
      </c>
      <c r="D24" s="147">
        <v>3364421335.5200005</v>
      </c>
      <c r="E24" s="147">
        <v>145100808.75999999</v>
      </c>
      <c r="F24" s="148">
        <v>156740854.07000002</v>
      </c>
      <c r="G24" s="148">
        <v>184228475.81999999</v>
      </c>
      <c r="H24" s="148">
        <v>217703753.28</v>
      </c>
      <c r="I24" s="148">
        <v>249617096.33000001</v>
      </c>
      <c r="J24" s="148">
        <v>216679381.41999999</v>
      </c>
      <c r="K24" s="148">
        <v>194184083.21000001</v>
      </c>
      <c r="L24" s="148">
        <v>209067774.06</v>
      </c>
      <c r="M24" s="148">
        <v>212325761.44</v>
      </c>
      <c r="N24" s="148">
        <v>284044008.64999998</v>
      </c>
      <c r="O24" s="148">
        <v>344216426.80000001</v>
      </c>
      <c r="P24" s="147">
        <v>414362016.63999999</v>
      </c>
      <c r="Q24" s="147">
        <f t="shared" si="2"/>
        <v>2828270440.48</v>
      </c>
      <c r="R24" s="154"/>
      <c r="S24" s="5"/>
      <c r="W24" s="88"/>
      <c r="X24" s="88"/>
      <c r="Y24" s="88"/>
      <c r="Z24" s="88"/>
      <c r="AA24" s="88"/>
      <c r="AB24" s="88"/>
      <c r="AC24" s="88"/>
      <c r="AD24" s="88"/>
      <c r="AE24" s="88"/>
      <c r="AF24" s="88"/>
      <c r="AG24" s="88"/>
      <c r="AH24" s="88"/>
      <c r="AI24" s="88"/>
      <c r="AJ24" s="88"/>
      <c r="AK24" s="88"/>
      <c r="AL24" s="88"/>
    </row>
    <row r="25" spans="2:38">
      <c r="B25" s="26" t="s">
        <v>166</v>
      </c>
      <c r="C25" s="147">
        <v>98695595</v>
      </c>
      <c r="D25" s="147">
        <v>5120121.049999997</v>
      </c>
      <c r="E25" s="147">
        <v>211768.87</v>
      </c>
      <c r="F25" s="148">
        <v>3827396.86</v>
      </c>
      <c r="G25" s="148">
        <v>876706.08</v>
      </c>
      <c r="H25" s="148">
        <v>108249.24</v>
      </c>
      <c r="I25" s="148">
        <v>96000</v>
      </c>
      <c r="J25" s="148">
        <v>0</v>
      </c>
      <c r="K25" s="148">
        <v>0</v>
      </c>
      <c r="L25" s="148">
        <v>0</v>
      </c>
      <c r="M25" s="148">
        <v>0</v>
      </c>
      <c r="N25" s="148">
        <v>0</v>
      </c>
      <c r="O25" s="148">
        <v>0</v>
      </c>
      <c r="P25" s="147">
        <v>0</v>
      </c>
      <c r="Q25" s="147">
        <f t="shared" si="2"/>
        <v>5120121.05</v>
      </c>
      <c r="R25" s="154"/>
      <c r="S25" s="5"/>
      <c r="W25" s="88"/>
      <c r="X25" s="88"/>
      <c r="Y25" s="88"/>
      <c r="Z25" s="88"/>
      <c r="AA25" s="88"/>
      <c r="AB25" s="88"/>
      <c r="AC25" s="88"/>
      <c r="AD25" s="88"/>
      <c r="AE25" s="88"/>
      <c r="AF25" s="88"/>
      <c r="AG25" s="88"/>
      <c r="AH25" s="88"/>
      <c r="AI25" s="88"/>
      <c r="AJ25" s="88"/>
      <c r="AK25" s="88"/>
      <c r="AL25" s="88"/>
    </row>
    <row r="26" spans="2:38">
      <c r="B26" s="25" t="s">
        <v>39</v>
      </c>
      <c r="C26" s="146">
        <f t="shared" ref="C26:L26" si="10">SUM(C27:C29)</f>
        <v>4448379276</v>
      </c>
      <c r="D26" s="146">
        <f t="shared" si="10"/>
        <v>5375217761.4799995</v>
      </c>
      <c r="E26" s="146">
        <f t="shared" si="10"/>
        <v>247395835.25</v>
      </c>
      <c r="F26" s="146">
        <f t="shared" si="10"/>
        <v>287104255.70000005</v>
      </c>
      <c r="G26" s="146">
        <f t="shared" si="10"/>
        <v>400982148.64999998</v>
      </c>
      <c r="H26" s="146">
        <f t="shared" si="10"/>
        <v>384925069.58000004</v>
      </c>
      <c r="I26" s="146">
        <f t="shared" si="10"/>
        <v>376887181.00999999</v>
      </c>
      <c r="J26" s="146">
        <f t="shared" si="10"/>
        <v>381557523.22000003</v>
      </c>
      <c r="K26" s="146">
        <f t="shared" si="10"/>
        <v>339944719.04000002</v>
      </c>
      <c r="L26" s="146">
        <f t="shared" si="10"/>
        <v>419523569.46000004</v>
      </c>
      <c r="M26" s="146">
        <f>SUM(M27:M29)</f>
        <v>358070264.27999997</v>
      </c>
      <c r="N26" s="146">
        <f t="shared" ref="N26:P26" si="11">SUM(N27:N29)</f>
        <v>367557665.23000002</v>
      </c>
      <c r="O26" s="146">
        <f t="shared" si="11"/>
        <v>617176645.95999992</v>
      </c>
      <c r="P26" s="146">
        <f t="shared" si="11"/>
        <v>574721545.43000007</v>
      </c>
      <c r="Q26" s="145">
        <f t="shared" si="2"/>
        <v>4755846422.8100004</v>
      </c>
      <c r="R26" s="154"/>
      <c r="S26" s="5"/>
      <c r="W26" s="88"/>
      <c r="X26" s="88"/>
      <c r="Y26" s="88"/>
      <c r="Z26" s="88"/>
      <c r="AA26" s="88"/>
      <c r="AB26" s="88"/>
      <c r="AC26" s="88"/>
      <c r="AD26" s="88"/>
      <c r="AE26" s="88"/>
      <c r="AF26" s="88"/>
      <c r="AG26" s="88"/>
      <c r="AH26" s="88"/>
      <c r="AI26" s="88"/>
      <c r="AJ26" s="88"/>
      <c r="AK26" s="88"/>
      <c r="AL26" s="88"/>
    </row>
    <row r="27" spans="2:38">
      <c r="B27" s="26" t="s">
        <v>40</v>
      </c>
      <c r="C27" s="147">
        <v>3551706814</v>
      </c>
      <c r="D27" s="147">
        <v>4319288192.4699993</v>
      </c>
      <c r="E27" s="147">
        <v>196977799.37</v>
      </c>
      <c r="F27" s="148">
        <v>232939625.10000002</v>
      </c>
      <c r="G27" s="148">
        <v>314065466.95999998</v>
      </c>
      <c r="H27" s="148">
        <v>306698308.65000004</v>
      </c>
      <c r="I27" s="148">
        <v>295031058.57999998</v>
      </c>
      <c r="J27" s="148">
        <v>285495282.74000001</v>
      </c>
      <c r="K27" s="148">
        <v>274462312.56999999</v>
      </c>
      <c r="L27" s="148">
        <v>336725115.29000002</v>
      </c>
      <c r="M27" s="148">
        <v>288151002.07999998</v>
      </c>
      <c r="N27" s="148">
        <v>292414972.87</v>
      </c>
      <c r="O27" s="148">
        <v>423985119.59999996</v>
      </c>
      <c r="P27" s="147">
        <v>483072866.18000001</v>
      </c>
      <c r="Q27" s="147">
        <f t="shared" si="2"/>
        <v>3730018929.9899998</v>
      </c>
      <c r="R27" s="154"/>
      <c r="S27" s="5"/>
      <c r="W27" s="88"/>
      <c r="X27" s="88"/>
      <c r="Y27" s="88"/>
      <c r="Z27" s="88"/>
      <c r="AA27" s="88"/>
      <c r="AB27" s="88"/>
      <c r="AC27" s="88"/>
      <c r="AD27" s="88"/>
      <c r="AE27" s="88"/>
      <c r="AF27" s="88"/>
      <c r="AG27" s="88"/>
      <c r="AH27" s="88"/>
      <c r="AI27" s="88"/>
      <c r="AJ27" s="88"/>
      <c r="AK27" s="88"/>
      <c r="AL27" s="88"/>
    </row>
    <row r="28" spans="2:38">
      <c r="B28" s="26" t="s">
        <v>41</v>
      </c>
      <c r="C28" s="147">
        <v>258925000</v>
      </c>
      <c r="D28" s="147">
        <v>276532264.33999997</v>
      </c>
      <c r="E28" s="147">
        <v>12555224.24</v>
      </c>
      <c r="F28" s="148">
        <v>11747622.83</v>
      </c>
      <c r="G28" s="148">
        <v>20048533.169999998</v>
      </c>
      <c r="H28" s="148">
        <v>18910535.170000002</v>
      </c>
      <c r="I28" s="148">
        <v>25225072.450000003</v>
      </c>
      <c r="J28" s="148">
        <v>21357932.449999999</v>
      </c>
      <c r="K28" s="148">
        <v>17687268.609999999</v>
      </c>
      <c r="L28" s="148">
        <v>20330435.849999998</v>
      </c>
      <c r="M28" s="148">
        <v>24641060.079999998</v>
      </c>
      <c r="N28" s="148">
        <v>26144072.669999998</v>
      </c>
      <c r="O28" s="148">
        <v>28899202.370000001</v>
      </c>
      <c r="P28" s="147">
        <v>32852132.989999998</v>
      </c>
      <c r="Q28" s="147">
        <f t="shared" si="2"/>
        <v>260399092.88000003</v>
      </c>
      <c r="R28" s="154"/>
      <c r="S28" s="5"/>
      <c r="W28" s="88"/>
      <c r="X28" s="88"/>
      <c r="Y28" s="88"/>
      <c r="Z28" s="88"/>
      <c r="AA28" s="88"/>
      <c r="AB28" s="88"/>
      <c r="AC28" s="88"/>
      <c r="AD28" s="88"/>
      <c r="AE28" s="88"/>
      <c r="AF28" s="88"/>
      <c r="AG28" s="88"/>
      <c r="AH28" s="88"/>
      <c r="AI28" s="88"/>
      <c r="AJ28" s="88"/>
      <c r="AK28" s="88"/>
      <c r="AL28" s="88"/>
    </row>
    <row r="29" spans="2:38">
      <c r="B29" s="26" t="s">
        <v>167</v>
      </c>
      <c r="C29" s="147">
        <v>637747462</v>
      </c>
      <c r="D29" s="147">
        <v>779397304.66999996</v>
      </c>
      <c r="E29" s="147">
        <v>37862811.640000001</v>
      </c>
      <c r="F29" s="148">
        <v>42417007.770000003</v>
      </c>
      <c r="G29" s="148">
        <v>66868148.519999996</v>
      </c>
      <c r="H29" s="148">
        <v>59316225.759999998</v>
      </c>
      <c r="I29" s="148">
        <v>56631049.980000004</v>
      </c>
      <c r="J29" s="148">
        <v>74704308.030000001</v>
      </c>
      <c r="K29" s="148">
        <v>47795137.859999999</v>
      </c>
      <c r="L29" s="148">
        <v>62468018.32</v>
      </c>
      <c r="M29" s="148">
        <v>45278202.120000005</v>
      </c>
      <c r="N29" s="148">
        <v>48998619.689999998</v>
      </c>
      <c r="O29" s="148">
        <v>164292323.98999998</v>
      </c>
      <c r="P29" s="147">
        <v>58796546.259999998</v>
      </c>
      <c r="Q29" s="147">
        <f t="shared" si="2"/>
        <v>765428399.94000006</v>
      </c>
      <c r="R29" s="154"/>
      <c r="S29" s="5"/>
      <c r="W29" s="88"/>
      <c r="X29" s="88"/>
      <c r="Y29" s="88"/>
      <c r="Z29" s="88"/>
      <c r="AA29" s="88"/>
      <c r="AB29" s="88"/>
      <c r="AC29" s="88"/>
      <c r="AD29" s="88"/>
      <c r="AE29" s="88"/>
      <c r="AF29" s="88"/>
      <c r="AG29" s="88"/>
      <c r="AH29" s="88"/>
      <c r="AI29" s="88"/>
      <c r="AJ29" s="88"/>
      <c r="AK29" s="88"/>
      <c r="AL29" s="88"/>
    </row>
    <row r="30" spans="2:38">
      <c r="B30" s="25" t="s">
        <v>42</v>
      </c>
      <c r="C30" s="146">
        <f t="shared" ref="C30:L30" si="12">C31</f>
        <v>5887667429</v>
      </c>
      <c r="D30" s="146">
        <f t="shared" si="12"/>
        <v>14925587674.1</v>
      </c>
      <c r="E30" s="146">
        <f t="shared" si="12"/>
        <v>160196628.28999999</v>
      </c>
      <c r="F30" s="146">
        <f t="shared" si="12"/>
        <v>169835726.08000001</v>
      </c>
      <c r="G30" s="146">
        <f t="shared" si="12"/>
        <v>872828750.27999997</v>
      </c>
      <c r="H30" s="146">
        <f t="shared" si="12"/>
        <v>552567430.35000002</v>
      </c>
      <c r="I30" s="146">
        <f t="shared" si="12"/>
        <v>290888357.10000002</v>
      </c>
      <c r="J30" s="146">
        <f t="shared" si="12"/>
        <v>1182351322.1800001</v>
      </c>
      <c r="K30" s="146">
        <f t="shared" si="12"/>
        <v>1003942649.05</v>
      </c>
      <c r="L30" s="146">
        <f t="shared" si="12"/>
        <v>483005629.06999999</v>
      </c>
      <c r="M30" s="146">
        <f>M31</f>
        <v>496732958.96999997</v>
      </c>
      <c r="N30" s="146">
        <f t="shared" ref="N30:P30" si="13">N31</f>
        <v>970335098.63999999</v>
      </c>
      <c r="O30" s="146">
        <f t="shared" si="13"/>
        <v>968253768.43000007</v>
      </c>
      <c r="P30" s="145">
        <f t="shared" si="13"/>
        <v>2178800340.8299999</v>
      </c>
      <c r="Q30" s="145">
        <f t="shared" si="2"/>
        <v>9329738659.2700005</v>
      </c>
      <c r="R30" s="154"/>
      <c r="S30" s="5"/>
      <c r="W30" s="88"/>
      <c r="X30" s="88"/>
      <c r="Y30" s="88"/>
      <c r="Z30" s="88"/>
      <c r="AA30" s="88"/>
      <c r="AB30" s="88"/>
      <c r="AC30" s="88"/>
      <c r="AD30" s="88"/>
      <c r="AE30" s="88"/>
      <c r="AF30" s="88"/>
      <c r="AG30" s="88"/>
      <c r="AH30" s="88"/>
      <c r="AI30" s="88"/>
      <c r="AJ30" s="88"/>
      <c r="AK30" s="88"/>
      <c r="AL30" s="88"/>
    </row>
    <row r="31" spans="2:38">
      <c r="B31" s="26" t="s">
        <v>43</v>
      </c>
      <c r="C31" s="147">
        <v>5887667429</v>
      </c>
      <c r="D31" s="147">
        <v>14925587674.1</v>
      </c>
      <c r="E31" s="147">
        <v>160196628.28999999</v>
      </c>
      <c r="F31" s="148">
        <v>169835726.08000001</v>
      </c>
      <c r="G31" s="148">
        <v>872828750.27999997</v>
      </c>
      <c r="H31" s="148">
        <v>552567430.35000002</v>
      </c>
      <c r="I31" s="148">
        <v>290888357.10000002</v>
      </c>
      <c r="J31" s="148">
        <v>1182351322.1800001</v>
      </c>
      <c r="K31" s="148">
        <v>1003942649.05</v>
      </c>
      <c r="L31" s="148">
        <v>483005629.06999999</v>
      </c>
      <c r="M31" s="148">
        <v>496732958.96999997</v>
      </c>
      <c r="N31" s="148">
        <v>970335098.63999999</v>
      </c>
      <c r="O31" s="148">
        <v>968253768.43000007</v>
      </c>
      <c r="P31" s="147">
        <v>2178800340.8299999</v>
      </c>
      <c r="Q31" s="147">
        <f t="shared" si="2"/>
        <v>9329738659.2700005</v>
      </c>
      <c r="R31" s="154"/>
      <c r="S31" s="5"/>
      <c r="W31" s="88"/>
      <c r="X31" s="88"/>
      <c r="Y31" s="88"/>
      <c r="Z31" s="88"/>
      <c r="AA31" s="88"/>
      <c r="AB31" s="88"/>
      <c r="AC31" s="88"/>
      <c r="AD31" s="88"/>
      <c r="AE31" s="88"/>
      <c r="AF31" s="88"/>
      <c r="AG31" s="88"/>
      <c r="AH31" s="88"/>
      <c r="AI31" s="88"/>
      <c r="AJ31" s="88"/>
      <c r="AK31" s="88"/>
      <c r="AL31" s="88"/>
    </row>
    <row r="32" spans="2:38">
      <c r="B32" s="25" t="s">
        <v>44</v>
      </c>
      <c r="C32" s="146">
        <f t="shared" ref="C32:E32" si="14">SUM(C33:C34)</f>
        <v>2159463581</v>
      </c>
      <c r="D32" s="146">
        <f t="shared" si="14"/>
        <v>2239399228.9200001</v>
      </c>
      <c r="E32" s="146">
        <f t="shared" si="14"/>
        <v>44814710.609999999</v>
      </c>
      <c r="F32" s="146">
        <f>SUM(F33:F34)</f>
        <v>50489147.57</v>
      </c>
      <c r="G32" s="146">
        <f t="shared" ref="G32:P32" si="15">SUM(G33:G34)</f>
        <v>51640443.549999997</v>
      </c>
      <c r="H32" s="146">
        <f t="shared" si="15"/>
        <v>70300558.420000002</v>
      </c>
      <c r="I32" s="146">
        <f>SUM(I33:I34)</f>
        <v>55174646.560000002</v>
      </c>
      <c r="J32" s="146">
        <f>SUM(J33:J34)</f>
        <v>63341523.5</v>
      </c>
      <c r="K32" s="146">
        <f t="shared" si="15"/>
        <v>56274250.829999998</v>
      </c>
      <c r="L32" s="146">
        <f t="shared" si="15"/>
        <v>56757372.859999999</v>
      </c>
      <c r="M32" s="146">
        <f t="shared" si="15"/>
        <v>56723049.419999994</v>
      </c>
      <c r="N32" s="146">
        <f t="shared" si="15"/>
        <v>55187322.759999998</v>
      </c>
      <c r="O32" s="146">
        <f t="shared" si="15"/>
        <v>62123813.219999999</v>
      </c>
      <c r="P32" s="146">
        <f t="shared" si="15"/>
        <v>65951663.969999999</v>
      </c>
      <c r="Q32" s="145">
        <f t="shared" si="2"/>
        <v>688778503.2700001</v>
      </c>
      <c r="R32" s="154"/>
      <c r="S32" s="5"/>
      <c r="W32" s="88"/>
      <c r="X32" s="88"/>
      <c r="Y32" s="88"/>
      <c r="Z32" s="88"/>
      <c r="AA32" s="88"/>
      <c r="AB32" s="88"/>
      <c r="AC32" s="88"/>
      <c r="AD32" s="88"/>
      <c r="AE32" s="88"/>
      <c r="AF32" s="88"/>
      <c r="AG32" s="88"/>
      <c r="AH32" s="88"/>
      <c r="AI32" s="88"/>
      <c r="AJ32" s="88"/>
      <c r="AK32" s="88"/>
      <c r="AL32" s="88"/>
    </row>
    <row r="33" spans="2:38">
      <c r="B33" s="26" t="s">
        <v>45</v>
      </c>
      <c r="C33" s="147">
        <v>0</v>
      </c>
      <c r="D33" s="147">
        <v>0</v>
      </c>
      <c r="E33" s="147">
        <v>0</v>
      </c>
      <c r="F33" s="148">
        <v>0</v>
      </c>
      <c r="G33" s="148">
        <v>0</v>
      </c>
      <c r="H33" s="148">
        <v>0</v>
      </c>
      <c r="I33" s="148">
        <v>0</v>
      </c>
      <c r="J33" s="148">
        <v>0</v>
      </c>
      <c r="K33" s="148">
        <v>0</v>
      </c>
      <c r="L33" s="148">
        <v>0</v>
      </c>
      <c r="M33" s="148">
        <v>0</v>
      </c>
      <c r="N33" s="148">
        <v>0</v>
      </c>
      <c r="O33" s="148">
        <v>0</v>
      </c>
      <c r="P33" s="147">
        <v>0</v>
      </c>
      <c r="Q33" s="147">
        <f t="shared" si="2"/>
        <v>0</v>
      </c>
      <c r="R33" s="154"/>
      <c r="S33" s="5"/>
      <c r="W33" s="88"/>
      <c r="X33" s="88"/>
      <c r="Y33" s="88"/>
      <c r="Z33" s="88"/>
      <c r="AA33" s="88"/>
      <c r="AB33" s="88"/>
      <c r="AC33" s="88"/>
      <c r="AD33" s="88"/>
      <c r="AE33" s="88"/>
      <c r="AF33" s="88"/>
      <c r="AG33" s="88"/>
      <c r="AH33" s="88"/>
      <c r="AI33" s="88"/>
      <c r="AJ33" s="88"/>
      <c r="AK33" s="88"/>
      <c r="AL33" s="88"/>
    </row>
    <row r="34" spans="2:38">
      <c r="B34" s="26" t="s">
        <v>168</v>
      </c>
      <c r="C34" s="147">
        <v>2159463581</v>
      </c>
      <c r="D34" s="147">
        <v>2239399228.9200001</v>
      </c>
      <c r="E34" s="147">
        <v>44814710.609999999</v>
      </c>
      <c r="F34" s="148">
        <v>50489147.57</v>
      </c>
      <c r="G34" s="148">
        <v>51640443.549999997</v>
      </c>
      <c r="H34" s="148">
        <v>70300558.420000002</v>
      </c>
      <c r="I34" s="148">
        <v>55174646.560000002</v>
      </c>
      <c r="J34" s="148">
        <v>63341523.5</v>
      </c>
      <c r="K34" s="148">
        <v>56274250.829999998</v>
      </c>
      <c r="L34" s="148">
        <v>56757372.859999999</v>
      </c>
      <c r="M34" s="148">
        <v>56723049.419999994</v>
      </c>
      <c r="N34" s="148">
        <v>55187322.759999998</v>
      </c>
      <c r="O34" s="148">
        <v>62123813.219999999</v>
      </c>
      <c r="P34" s="147">
        <v>65951663.969999999</v>
      </c>
      <c r="Q34" s="147">
        <f t="shared" si="2"/>
        <v>688778503.2700001</v>
      </c>
      <c r="R34" s="154"/>
      <c r="S34" s="5"/>
      <c r="W34" s="88"/>
      <c r="X34" s="88"/>
      <c r="Y34" s="88"/>
      <c r="Z34" s="88"/>
      <c r="AA34" s="88"/>
      <c r="AB34" s="88"/>
      <c r="AC34" s="88"/>
      <c r="AD34" s="88"/>
      <c r="AE34" s="88"/>
      <c r="AF34" s="88"/>
      <c r="AG34" s="88"/>
      <c r="AH34" s="88"/>
      <c r="AI34" s="88"/>
      <c r="AJ34" s="88"/>
      <c r="AK34" s="88"/>
      <c r="AL34" s="88"/>
    </row>
    <row r="35" spans="2:38">
      <c r="B35" s="25" t="s">
        <v>48</v>
      </c>
      <c r="C35" s="146">
        <f t="shared" ref="C35:M35" si="16">SUM(C36:C37)</f>
        <v>10038486562</v>
      </c>
      <c r="D35" s="146">
        <f t="shared" si="16"/>
        <v>13167287233.369999</v>
      </c>
      <c r="E35" s="146">
        <f t="shared" si="16"/>
        <v>298594614.83999997</v>
      </c>
      <c r="F35" s="146">
        <f t="shared" si="16"/>
        <v>338411603.91999996</v>
      </c>
      <c r="G35" s="146">
        <f t="shared" si="16"/>
        <v>497101401.41999996</v>
      </c>
      <c r="H35" s="146">
        <f t="shared" si="16"/>
        <v>499041099.54999995</v>
      </c>
      <c r="I35" s="146">
        <f t="shared" si="16"/>
        <v>841304069.44000006</v>
      </c>
      <c r="J35" s="146">
        <f t="shared" si="16"/>
        <v>731461947.35000002</v>
      </c>
      <c r="K35" s="146">
        <f t="shared" si="16"/>
        <v>613854221.53999996</v>
      </c>
      <c r="L35" s="146">
        <f t="shared" si="16"/>
        <v>677646089.09000015</v>
      </c>
      <c r="M35" s="146">
        <f t="shared" si="16"/>
        <v>888706293.55999994</v>
      </c>
      <c r="N35" s="146">
        <f>N36+N37</f>
        <v>1144740534.6700001</v>
      </c>
      <c r="O35" s="146">
        <f t="shared" ref="O35:P35" si="17">O36+O37</f>
        <v>488023077.31999993</v>
      </c>
      <c r="P35" s="145">
        <f t="shared" si="17"/>
        <v>1414416573.8</v>
      </c>
      <c r="Q35" s="145">
        <f t="shared" si="2"/>
        <v>8433301526.499999</v>
      </c>
      <c r="R35" s="154"/>
      <c r="S35" s="5"/>
      <c r="W35" s="88"/>
      <c r="X35" s="88"/>
      <c r="Y35" s="88"/>
      <c r="Z35" s="88"/>
      <c r="AA35" s="88"/>
      <c r="AB35" s="88"/>
      <c r="AC35" s="88"/>
      <c r="AD35" s="88"/>
      <c r="AE35" s="88"/>
      <c r="AF35" s="88"/>
      <c r="AG35" s="88"/>
      <c r="AH35" s="88"/>
      <c r="AI35" s="88"/>
      <c r="AJ35" s="88"/>
      <c r="AK35" s="88"/>
      <c r="AL35" s="88"/>
    </row>
    <row r="36" spans="2:38">
      <c r="B36" s="26" t="s">
        <v>114</v>
      </c>
      <c r="C36" s="147">
        <v>2972441775</v>
      </c>
      <c r="D36" s="147">
        <v>4768042446.3699999</v>
      </c>
      <c r="E36" s="147">
        <v>57389117.950000003</v>
      </c>
      <c r="F36" s="148">
        <v>63810053.710000001</v>
      </c>
      <c r="G36" s="148">
        <v>133733714.72</v>
      </c>
      <c r="H36" s="148">
        <v>111881764.63</v>
      </c>
      <c r="I36" s="148">
        <v>504381850.08000004</v>
      </c>
      <c r="J36" s="148">
        <v>385200151.09000003</v>
      </c>
      <c r="K36" s="148">
        <v>185764841.31999999</v>
      </c>
      <c r="L36" s="148">
        <v>378325786.08000004</v>
      </c>
      <c r="M36" s="148">
        <v>269331589.31</v>
      </c>
      <c r="N36" s="148">
        <v>630505422.52999997</v>
      </c>
      <c r="O36" s="148">
        <v>132613649.15000001</v>
      </c>
      <c r="P36" s="147">
        <v>450399085.30999994</v>
      </c>
      <c r="Q36" s="152">
        <f t="shared" si="2"/>
        <v>3303337025.8800001</v>
      </c>
      <c r="R36" s="154"/>
      <c r="S36" s="5"/>
      <c r="W36" s="88"/>
      <c r="X36" s="88"/>
      <c r="Y36" s="88"/>
      <c r="Z36" s="88"/>
      <c r="AA36" s="88"/>
      <c r="AB36" s="88"/>
      <c r="AC36" s="88"/>
      <c r="AD36" s="88"/>
      <c r="AE36" s="88"/>
      <c r="AF36" s="88"/>
      <c r="AG36" s="88"/>
      <c r="AH36" s="88"/>
      <c r="AI36" s="88"/>
      <c r="AJ36" s="88"/>
      <c r="AK36" s="88"/>
      <c r="AL36" s="88"/>
    </row>
    <row r="37" spans="2:38" ht="15.75" customHeight="1">
      <c r="B37" s="26" t="s">
        <v>97</v>
      </c>
      <c r="C37" s="147">
        <v>7066044787</v>
      </c>
      <c r="D37" s="147">
        <v>8399244787</v>
      </c>
      <c r="E37" s="147">
        <v>241205496.88999999</v>
      </c>
      <c r="F37" s="148">
        <v>274601550.20999998</v>
      </c>
      <c r="G37" s="148">
        <v>363367686.69999999</v>
      </c>
      <c r="H37" s="148">
        <v>387159334.91999996</v>
      </c>
      <c r="I37" s="148">
        <v>336922219.35999995</v>
      </c>
      <c r="J37" s="148">
        <v>346261796.25999999</v>
      </c>
      <c r="K37" s="148">
        <v>428089380.22000003</v>
      </c>
      <c r="L37" s="148">
        <v>299320303.01000005</v>
      </c>
      <c r="M37" s="148">
        <v>619374704.25</v>
      </c>
      <c r="N37" s="148">
        <v>514235112.13999999</v>
      </c>
      <c r="O37" s="148">
        <v>355409428.16999996</v>
      </c>
      <c r="P37" s="147">
        <v>964017488.49000001</v>
      </c>
      <c r="Q37" s="147">
        <f t="shared" si="2"/>
        <v>5129964500.6199999</v>
      </c>
      <c r="R37" s="154"/>
      <c r="S37" s="5"/>
      <c r="W37" s="88"/>
      <c r="X37" s="88"/>
      <c r="Y37" s="88"/>
      <c r="Z37" s="88"/>
      <c r="AA37" s="88"/>
      <c r="AB37" s="88"/>
      <c r="AC37" s="88"/>
      <c r="AD37" s="88"/>
      <c r="AE37" s="88"/>
      <c r="AF37" s="88"/>
      <c r="AG37" s="88"/>
      <c r="AH37" s="88"/>
      <c r="AI37" s="88"/>
      <c r="AJ37" s="88"/>
      <c r="AK37" s="88"/>
      <c r="AL37" s="88"/>
    </row>
    <row r="38" spans="2:38">
      <c r="B38" s="25" t="s">
        <v>115</v>
      </c>
      <c r="C38" s="146">
        <f t="shared" ref="C38:P38" si="18">C39</f>
        <v>5085092480</v>
      </c>
      <c r="D38" s="146">
        <f t="shared" si="18"/>
        <v>4555691843.6999998</v>
      </c>
      <c r="E38" s="146">
        <f t="shared" si="18"/>
        <v>134642854.93000001</v>
      </c>
      <c r="F38" s="146">
        <f t="shared" si="18"/>
        <v>110636740</v>
      </c>
      <c r="G38" s="146">
        <f t="shared" si="18"/>
        <v>125240742.06</v>
      </c>
      <c r="H38" s="146">
        <f t="shared" si="18"/>
        <v>117430710.3</v>
      </c>
      <c r="I38" s="146">
        <f t="shared" si="18"/>
        <v>127860344.83000001</v>
      </c>
      <c r="J38" s="146">
        <f t="shared" si="18"/>
        <v>192847243.80000001</v>
      </c>
      <c r="K38" s="146">
        <f t="shared" si="18"/>
        <v>131624622.91</v>
      </c>
      <c r="L38" s="146">
        <f t="shared" si="18"/>
        <v>117449869.16</v>
      </c>
      <c r="M38" s="146">
        <f t="shared" si="18"/>
        <v>245851346.91000003</v>
      </c>
      <c r="N38" s="146">
        <f t="shared" si="18"/>
        <v>120031876.83</v>
      </c>
      <c r="O38" s="146">
        <f t="shared" si="18"/>
        <v>121913218.97</v>
      </c>
      <c r="P38" s="145">
        <f t="shared" si="18"/>
        <v>146735766.01999998</v>
      </c>
      <c r="Q38" s="145">
        <f t="shared" si="2"/>
        <v>1692265336.72</v>
      </c>
      <c r="R38" s="154"/>
      <c r="S38" s="5"/>
      <c r="T38" s="91"/>
      <c r="U38" s="91"/>
      <c r="W38" s="88"/>
      <c r="X38" s="88"/>
      <c r="Y38" s="88"/>
      <c r="Z38" s="88"/>
      <c r="AA38" s="88"/>
      <c r="AB38" s="88"/>
      <c r="AC38" s="88"/>
      <c r="AD38" s="88"/>
      <c r="AE38" s="88"/>
      <c r="AF38" s="88"/>
      <c r="AG38" s="88"/>
      <c r="AH38" s="88"/>
      <c r="AI38" s="88"/>
      <c r="AJ38" s="88"/>
      <c r="AK38" s="88"/>
      <c r="AL38" s="88"/>
    </row>
    <row r="39" spans="2:38">
      <c r="B39" s="26" t="s">
        <v>116</v>
      </c>
      <c r="C39" s="147">
        <v>5085092480</v>
      </c>
      <c r="D39" s="147">
        <v>4555691843.6999998</v>
      </c>
      <c r="E39" s="147">
        <v>134642854.93000001</v>
      </c>
      <c r="F39" s="148">
        <v>110636740</v>
      </c>
      <c r="G39" s="148">
        <v>125240742.06</v>
      </c>
      <c r="H39" s="148">
        <v>117430710.3</v>
      </c>
      <c r="I39" s="148">
        <v>127860344.83000001</v>
      </c>
      <c r="J39" s="148">
        <v>192847243.80000001</v>
      </c>
      <c r="K39" s="148">
        <v>131624622.91</v>
      </c>
      <c r="L39" s="148">
        <v>117449869.16</v>
      </c>
      <c r="M39" s="148">
        <v>245851346.91000003</v>
      </c>
      <c r="N39" s="148">
        <v>120031876.83</v>
      </c>
      <c r="O39" s="148">
        <v>121913218.97</v>
      </c>
      <c r="P39" s="147">
        <v>146735766.01999998</v>
      </c>
      <c r="Q39" s="147">
        <f t="shared" si="2"/>
        <v>1692265336.72</v>
      </c>
      <c r="R39" s="154"/>
      <c r="S39" s="5"/>
      <c r="T39" s="92"/>
      <c r="U39" s="92"/>
      <c r="W39" s="88"/>
      <c r="X39" s="88"/>
      <c r="Y39" s="88"/>
      <c r="Z39" s="88"/>
      <c r="AA39" s="88"/>
      <c r="AB39" s="88"/>
      <c r="AC39" s="88"/>
      <c r="AD39" s="88"/>
      <c r="AE39" s="88"/>
      <c r="AF39" s="88"/>
      <c r="AG39" s="88"/>
      <c r="AH39" s="88"/>
      <c r="AI39" s="88"/>
      <c r="AJ39" s="88"/>
      <c r="AK39" s="88"/>
      <c r="AL39" s="88"/>
    </row>
    <row r="40" spans="2:38">
      <c r="B40" s="25" t="s">
        <v>50</v>
      </c>
      <c r="C40" s="146">
        <f t="shared" ref="C40:M40" si="19">C41</f>
        <v>620997524</v>
      </c>
      <c r="D40" s="146">
        <f t="shared" si="19"/>
        <v>698085826</v>
      </c>
      <c r="E40" s="146">
        <f t="shared" si="19"/>
        <v>41388463.329999998</v>
      </c>
      <c r="F40" s="146">
        <f t="shared" si="19"/>
        <v>44873455.07</v>
      </c>
      <c r="G40" s="146">
        <f t="shared" si="19"/>
        <v>47407215.789999999</v>
      </c>
      <c r="H40" s="146">
        <f t="shared" si="19"/>
        <v>44116252.370000005</v>
      </c>
      <c r="I40" s="146">
        <f t="shared" si="19"/>
        <v>71181194.189999998</v>
      </c>
      <c r="J40" s="146">
        <f t="shared" si="19"/>
        <v>41991641.810000002</v>
      </c>
      <c r="K40" s="146">
        <f t="shared" si="19"/>
        <v>48721634.390000001</v>
      </c>
      <c r="L40" s="146">
        <f t="shared" si="19"/>
        <v>47439833.810000002</v>
      </c>
      <c r="M40" s="146">
        <f t="shared" si="19"/>
        <v>57514377.729999997</v>
      </c>
      <c r="N40" s="146">
        <f>N41</f>
        <v>44155953.020000003</v>
      </c>
      <c r="O40" s="146">
        <f t="shared" ref="O40:P40" si="20">O41</f>
        <v>100906221.95</v>
      </c>
      <c r="P40" s="145">
        <f t="shared" si="20"/>
        <v>74715494.089999989</v>
      </c>
      <c r="Q40" s="145">
        <f t="shared" si="2"/>
        <v>664411737.55000007</v>
      </c>
      <c r="R40" s="154"/>
      <c r="S40" s="5"/>
      <c r="T40" s="87"/>
      <c r="U40" s="87"/>
      <c r="W40" s="88"/>
      <c r="X40" s="88"/>
      <c r="Y40" s="88"/>
      <c r="Z40" s="88"/>
      <c r="AA40" s="88"/>
      <c r="AB40" s="88"/>
      <c r="AC40" s="88"/>
      <c r="AD40" s="88"/>
      <c r="AE40" s="88"/>
      <c r="AF40" s="88"/>
      <c r="AG40" s="88"/>
      <c r="AH40" s="88"/>
      <c r="AI40" s="88"/>
      <c r="AJ40" s="88"/>
      <c r="AK40" s="88"/>
      <c r="AL40" s="88"/>
    </row>
    <row r="41" spans="2:38">
      <c r="B41" s="26" t="s">
        <v>51</v>
      </c>
      <c r="C41" s="147">
        <v>620997524</v>
      </c>
      <c r="D41" s="147">
        <v>698085826</v>
      </c>
      <c r="E41" s="147">
        <v>41388463.329999998</v>
      </c>
      <c r="F41" s="148">
        <v>44873455.07</v>
      </c>
      <c r="G41" s="148">
        <v>47407215.789999999</v>
      </c>
      <c r="H41" s="148">
        <v>44116252.370000005</v>
      </c>
      <c r="I41" s="148">
        <v>71181194.189999998</v>
      </c>
      <c r="J41" s="148">
        <v>41991641.810000002</v>
      </c>
      <c r="K41" s="148">
        <v>48721634.390000001</v>
      </c>
      <c r="L41" s="148">
        <v>47439833.810000002</v>
      </c>
      <c r="M41" s="148">
        <v>57514377.729999997</v>
      </c>
      <c r="N41" s="148">
        <v>44155953.020000003</v>
      </c>
      <c r="O41" s="148">
        <v>100906221.95</v>
      </c>
      <c r="P41" s="147">
        <v>74715494.089999989</v>
      </c>
      <c r="Q41" s="152">
        <f t="shared" si="2"/>
        <v>664411737.55000007</v>
      </c>
      <c r="R41" s="154"/>
      <c r="S41" s="5"/>
      <c r="T41" s="92"/>
      <c r="U41" s="92"/>
      <c r="W41" s="88"/>
      <c r="X41" s="88"/>
      <c r="Y41" s="88"/>
      <c r="Z41" s="88"/>
      <c r="AA41" s="88"/>
      <c r="AB41" s="88"/>
      <c r="AC41" s="88"/>
      <c r="AD41" s="88"/>
      <c r="AE41" s="88"/>
      <c r="AF41" s="88"/>
      <c r="AG41" s="88"/>
      <c r="AH41" s="88"/>
      <c r="AI41" s="88"/>
      <c r="AJ41" s="88"/>
      <c r="AK41" s="88"/>
      <c r="AL41" s="88"/>
    </row>
    <row r="42" spans="2:38">
      <c r="B42" s="25" t="s">
        <v>53</v>
      </c>
      <c r="C42" s="149">
        <f>C43</f>
        <v>159671257</v>
      </c>
      <c r="D42" s="149">
        <f>D43</f>
        <v>163100457</v>
      </c>
      <c r="E42" s="146">
        <f>E43</f>
        <v>8959804.4499999993</v>
      </c>
      <c r="F42" s="146">
        <f t="shared" ref="F42:P42" si="21">F43</f>
        <v>8927474.1400000006</v>
      </c>
      <c r="G42" s="146">
        <f t="shared" si="21"/>
        <v>9394824.9900000002</v>
      </c>
      <c r="H42" s="146">
        <f t="shared" si="21"/>
        <v>11148193.77</v>
      </c>
      <c r="I42" s="146">
        <f t="shared" si="21"/>
        <v>13066498.24</v>
      </c>
      <c r="J42" s="146">
        <f t="shared" si="21"/>
        <v>11950042.130000001</v>
      </c>
      <c r="K42" s="146">
        <f t="shared" si="21"/>
        <v>10830891.66</v>
      </c>
      <c r="L42" s="146">
        <f t="shared" si="21"/>
        <v>13766419.779999999</v>
      </c>
      <c r="M42" s="146">
        <f t="shared" si="21"/>
        <v>11550044.23</v>
      </c>
      <c r="N42" s="146">
        <f t="shared" si="21"/>
        <v>17951668.66</v>
      </c>
      <c r="O42" s="146">
        <f t="shared" si="21"/>
        <v>20901009.829999998</v>
      </c>
      <c r="P42" s="145">
        <f t="shared" si="21"/>
        <v>14770144.07</v>
      </c>
      <c r="Q42" s="145">
        <f t="shared" si="2"/>
        <v>153217015.94999999</v>
      </c>
      <c r="R42" s="154"/>
      <c r="S42" s="5"/>
      <c r="T42" s="91"/>
      <c r="U42" s="91"/>
      <c r="W42" s="88"/>
      <c r="X42" s="88"/>
      <c r="Y42" s="88"/>
      <c r="Z42" s="88"/>
      <c r="AA42" s="88"/>
      <c r="AB42" s="88"/>
      <c r="AC42" s="88"/>
      <c r="AD42" s="88"/>
      <c r="AE42" s="88"/>
      <c r="AF42" s="88"/>
      <c r="AG42" s="88"/>
      <c r="AH42" s="88"/>
      <c r="AI42" s="88"/>
      <c r="AJ42" s="88"/>
      <c r="AK42" s="88"/>
      <c r="AL42" s="88"/>
    </row>
    <row r="43" spans="2:38">
      <c r="B43" s="7" t="s">
        <v>55</v>
      </c>
      <c r="C43" s="147">
        <v>159671257</v>
      </c>
      <c r="D43" s="147">
        <v>163100457</v>
      </c>
      <c r="E43" s="147">
        <v>8959804.4499999993</v>
      </c>
      <c r="F43" s="148">
        <v>8927474.1400000006</v>
      </c>
      <c r="G43" s="148">
        <v>9394824.9900000002</v>
      </c>
      <c r="H43" s="148">
        <v>11148193.77</v>
      </c>
      <c r="I43" s="148">
        <v>13066498.24</v>
      </c>
      <c r="J43" s="148">
        <v>11950042.130000001</v>
      </c>
      <c r="K43" s="148">
        <v>10830891.66</v>
      </c>
      <c r="L43" s="148">
        <v>13766419.779999999</v>
      </c>
      <c r="M43" s="148">
        <v>11550044.23</v>
      </c>
      <c r="N43" s="148">
        <v>17951668.66</v>
      </c>
      <c r="O43" s="148">
        <v>20901009.829999998</v>
      </c>
      <c r="P43" s="147">
        <v>14770144.07</v>
      </c>
      <c r="Q43" s="147">
        <f t="shared" si="2"/>
        <v>153217015.94999999</v>
      </c>
      <c r="R43" s="154"/>
      <c r="S43" s="5"/>
      <c r="W43" s="88"/>
      <c r="X43" s="88"/>
      <c r="Y43" s="88"/>
      <c r="Z43" s="88"/>
      <c r="AA43" s="88"/>
      <c r="AB43" s="88"/>
      <c r="AC43" s="88"/>
      <c r="AD43" s="88"/>
      <c r="AE43" s="88"/>
      <c r="AF43" s="88"/>
      <c r="AG43" s="88"/>
      <c r="AH43" s="88"/>
      <c r="AI43" s="88"/>
      <c r="AJ43" s="88"/>
      <c r="AK43" s="88"/>
      <c r="AL43" s="88"/>
    </row>
    <row r="44" spans="2:38">
      <c r="B44" s="22" t="s">
        <v>56</v>
      </c>
      <c r="C44" s="144">
        <f t="shared" ref="C44:I44" si="22">C45+C48+C55</f>
        <v>1241372255</v>
      </c>
      <c r="D44" s="144">
        <f t="shared" si="22"/>
        <v>1212068954.1300001</v>
      </c>
      <c r="E44" s="144">
        <f t="shared" si="22"/>
        <v>32058692.789999999</v>
      </c>
      <c r="F44" s="144">
        <f t="shared" si="22"/>
        <v>36002861.960000001</v>
      </c>
      <c r="G44" s="144">
        <f t="shared" si="22"/>
        <v>45340982.010000005</v>
      </c>
      <c r="H44" s="144">
        <f t="shared" si="22"/>
        <v>47297726.980000004</v>
      </c>
      <c r="I44" s="144">
        <f t="shared" si="22"/>
        <v>54840446.709999993</v>
      </c>
      <c r="J44" s="144">
        <f>J45+J48+J55</f>
        <v>47862220.259999998</v>
      </c>
      <c r="K44" s="144">
        <f>K45+K48+K55</f>
        <v>46359402.159999989</v>
      </c>
      <c r="L44" s="144">
        <f>L45+L48+L55</f>
        <v>75614735.970000014</v>
      </c>
      <c r="M44" s="144">
        <f t="shared" ref="M44:P44" si="23">M45+M48+M55</f>
        <v>52387202.770000003</v>
      </c>
      <c r="N44" s="144">
        <f t="shared" si="23"/>
        <v>53725251.439999998</v>
      </c>
      <c r="O44" s="144">
        <f t="shared" si="23"/>
        <v>78350412.510000005</v>
      </c>
      <c r="P44" s="144">
        <f t="shared" si="23"/>
        <v>128160269.81999999</v>
      </c>
      <c r="Q44" s="143">
        <f>SUM(E44:P44)</f>
        <v>698000205.37999988</v>
      </c>
      <c r="R44" s="154"/>
      <c r="S44" s="5"/>
      <c r="T44" s="5"/>
      <c r="U44" s="5"/>
      <c r="V44" s="5"/>
      <c r="W44" s="88"/>
      <c r="X44" s="88"/>
      <c r="Y44" s="88"/>
      <c r="Z44" s="88"/>
      <c r="AA44" s="88"/>
      <c r="AB44" s="88"/>
      <c r="AC44" s="88"/>
      <c r="AD44" s="88"/>
      <c r="AE44" s="88"/>
      <c r="AF44" s="88"/>
      <c r="AG44" s="88"/>
      <c r="AH44" s="88"/>
      <c r="AI44" s="88"/>
      <c r="AJ44" s="88"/>
      <c r="AK44" s="88"/>
    </row>
    <row r="45" spans="2:38">
      <c r="B45" s="25" t="s">
        <v>57</v>
      </c>
      <c r="C45" s="145">
        <f>SUM(C46:C47)</f>
        <v>626025000</v>
      </c>
      <c r="D45" s="145">
        <f>SUM(D46:D47)</f>
        <v>444257004.75</v>
      </c>
      <c r="E45" s="145">
        <f>SUM(E46:E47)</f>
        <v>1519785.53</v>
      </c>
      <c r="F45" s="145">
        <f t="shared" ref="F45:P45" si="24">SUM(F46:F47)</f>
        <v>1470226.64</v>
      </c>
      <c r="G45" s="145">
        <f t="shared" si="24"/>
        <v>2169964.21</v>
      </c>
      <c r="H45" s="145">
        <f t="shared" si="24"/>
        <v>2077065.6</v>
      </c>
      <c r="I45" s="145">
        <f>SUM(I46:I47)</f>
        <v>1595310.4700000002</v>
      </c>
      <c r="J45" s="145">
        <f t="shared" si="24"/>
        <v>3621745.04</v>
      </c>
      <c r="K45" s="145">
        <f t="shared" si="24"/>
        <v>2529047.0099999998</v>
      </c>
      <c r="L45" s="145">
        <f t="shared" si="24"/>
        <v>30378701.740000002</v>
      </c>
      <c r="M45" s="145">
        <f t="shared" si="24"/>
        <v>4822050.9000000004</v>
      </c>
      <c r="N45" s="145">
        <f t="shared" si="24"/>
        <v>2212201.58</v>
      </c>
      <c r="O45" s="145">
        <f t="shared" si="24"/>
        <v>5397740.7400000002</v>
      </c>
      <c r="P45" s="145">
        <f t="shared" si="24"/>
        <v>7316550.4199999999</v>
      </c>
      <c r="Q45" s="145">
        <f t="shared" si="2"/>
        <v>65110389.880000003</v>
      </c>
      <c r="R45" s="154"/>
      <c r="S45" s="5"/>
      <c r="T45" s="5"/>
      <c r="U45" s="5"/>
      <c r="V45" s="5"/>
      <c r="W45" s="88"/>
      <c r="X45" s="88"/>
      <c r="Y45" s="88"/>
      <c r="Z45" s="88"/>
      <c r="AA45" s="88"/>
      <c r="AB45" s="88"/>
      <c r="AC45" s="88"/>
      <c r="AD45" s="88"/>
      <c r="AE45" s="88"/>
      <c r="AF45" s="88"/>
      <c r="AG45" s="88"/>
      <c r="AH45" s="88"/>
      <c r="AI45" s="88"/>
      <c r="AJ45" s="88"/>
      <c r="AK45" s="88"/>
    </row>
    <row r="46" spans="2:38">
      <c r="B46" s="26" t="s">
        <v>58</v>
      </c>
      <c r="C46" s="147">
        <v>35000000</v>
      </c>
      <c r="D46" s="147">
        <v>55714373.75</v>
      </c>
      <c r="E46" s="147">
        <v>1519785.53</v>
      </c>
      <c r="F46" s="148">
        <v>1470226.64</v>
      </c>
      <c r="G46" s="148">
        <v>2144676.81</v>
      </c>
      <c r="H46" s="148">
        <v>1618065.6</v>
      </c>
      <c r="I46" s="148">
        <v>1595310.4700000002</v>
      </c>
      <c r="J46" s="148">
        <v>2795207.5500000003</v>
      </c>
      <c r="K46" s="148">
        <v>2422139.0099999998</v>
      </c>
      <c r="L46" s="148">
        <v>2406701.7400000002</v>
      </c>
      <c r="M46" s="148">
        <v>3448716.89</v>
      </c>
      <c r="N46" s="148">
        <v>2212201.58</v>
      </c>
      <c r="O46" s="148">
        <v>5397740.7400000002</v>
      </c>
      <c r="P46" s="147">
        <v>6783190.4199999999</v>
      </c>
      <c r="Q46" s="147">
        <f t="shared" si="2"/>
        <v>33813962.980000004</v>
      </c>
      <c r="R46" s="154"/>
      <c r="S46" s="5"/>
      <c r="T46" s="5"/>
      <c r="U46" s="5"/>
      <c r="V46" s="5"/>
      <c r="W46" s="88"/>
      <c r="X46" s="88"/>
      <c r="Y46" s="88"/>
      <c r="Z46" s="88"/>
      <c r="AA46" s="88"/>
      <c r="AB46" s="88"/>
      <c r="AC46" s="88"/>
      <c r="AD46" s="88"/>
      <c r="AE46" s="88"/>
      <c r="AF46" s="88"/>
      <c r="AG46" s="88"/>
      <c r="AH46" s="88"/>
      <c r="AI46" s="88"/>
      <c r="AJ46" s="88"/>
      <c r="AK46" s="88"/>
    </row>
    <row r="47" spans="2:38">
      <c r="B47" s="26" t="s">
        <v>161</v>
      </c>
      <c r="C47" s="147">
        <v>591025000</v>
      </c>
      <c r="D47" s="147">
        <v>388542631</v>
      </c>
      <c r="E47" s="147">
        <v>0</v>
      </c>
      <c r="F47" s="148">
        <v>0</v>
      </c>
      <c r="G47" s="148">
        <v>25287.4</v>
      </c>
      <c r="H47" s="148">
        <v>459000</v>
      </c>
      <c r="I47" s="148">
        <v>0</v>
      </c>
      <c r="J47" s="148">
        <v>826537.49</v>
      </c>
      <c r="K47" s="148">
        <v>106908</v>
      </c>
      <c r="L47" s="148">
        <v>27972000</v>
      </c>
      <c r="M47" s="148">
        <v>1373334.01</v>
      </c>
      <c r="N47" s="148">
        <v>0</v>
      </c>
      <c r="O47" s="148">
        <v>0</v>
      </c>
      <c r="P47" s="147">
        <v>533360</v>
      </c>
      <c r="Q47" s="147">
        <f t="shared" si="2"/>
        <v>31296426.900000002</v>
      </c>
      <c r="R47" s="154"/>
      <c r="S47" s="5"/>
      <c r="T47" s="5"/>
      <c r="U47" s="5"/>
      <c r="V47" s="5"/>
      <c r="W47" s="88"/>
      <c r="X47" s="88"/>
      <c r="Y47" s="88"/>
      <c r="Z47" s="88"/>
      <c r="AA47" s="88"/>
      <c r="AB47" s="88"/>
      <c r="AC47" s="88"/>
      <c r="AD47" s="88"/>
      <c r="AE47" s="88"/>
      <c r="AF47" s="88"/>
      <c r="AG47" s="88"/>
      <c r="AH47" s="88"/>
      <c r="AI47" s="88"/>
      <c r="AJ47" s="88"/>
      <c r="AK47" s="88"/>
    </row>
    <row r="48" spans="2:38">
      <c r="B48" s="25" t="s">
        <v>59</v>
      </c>
      <c r="C48" s="146">
        <f>SUM(C49:C54)</f>
        <v>425180144</v>
      </c>
      <c r="D48" s="146">
        <f>SUM(D49:D54)</f>
        <v>553167138.38</v>
      </c>
      <c r="E48" s="146">
        <f>SUM(E49:E54)</f>
        <v>18794386.539999999</v>
      </c>
      <c r="F48" s="146">
        <f>SUM(F49:F54)</f>
        <v>22709994.41</v>
      </c>
      <c r="G48" s="146">
        <f t="shared" ref="G48:P48" si="25">SUM(G49:G54)</f>
        <v>29646350.850000001</v>
      </c>
      <c r="H48" s="146">
        <f t="shared" si="25"/>
        <v>31766789.18</v>
      </c>
      <c r="I48" s="146">
        <f>SUM(I49:I54)</f>
        <v>34857009.479999997</v>
      </c>
      <c r="J48" s="146">
        <f t="shared" si="25"/>
        <v>30260716.809999999</v>
      </c>
      <c r="K48" s="146">
        <f t="shared" si="25"/>
        <v>30112151.709999993</v>
      </c>
      <c r="L48" s="146">
        <f t="shared" si="25"/>
        <v>29077965.580000002</v>
      </c>
      <c r="M48" s="146">
        <f t="shared" si="25"/>
        <v>33859407.710000001</v>
      </c>
      <c r="N48" s="146">
        <f t="shared" si="25"/>
        <v>38825003.719999999</v>
      </c>
      <c r="O48" s="146">
        <f t="shared" si="25"/>
        <v>49844944.969999999</v>
      </c>
      <c r="P48" s="146">
        <f t="shared" si="25"/>
        <v>72584059.420000002</v>
      </c>
      <c r="Q48" s="145">
        <f t="shared" si="2"/>
        <v>422338780.38000005</v>
      </c>
      <c r="R48" s="154"/>
      <c r="S48" s="5"/>
      <c r="T48" s="90"/>
      <c r="U48" s="90"/>
      <c r="V48" s="5"/>
      <c r="W48" s="88"/>
      <c r="X48" s="88"/>
      <c r="Y48" s="88"/>
      <c r="Z48" s="88"/>
      <c r="AA48" s="88"/>
      <c r="AB48" s="88"/>
      <c r="AC48" s="88"/>
      <c r="AD48" s="88"/>
      <c r="AE48" s="88"/>
      <c r="AF48" s="88"/>
      <c r="AG48" s="88"/>
      <c r="AH48" s="88"/>
      <c r="AI48" s="88"/>
      <c r="AJ48" s="88"/>
      <c r="AK48" s="88"/>
    </row>
    <row r="49" spans="2:37">
      <c r="B49" s="26" t="s">
        <v>169</v>
      </c>
      <c r="C49" s="147">
        <v>154289918</v>
      </c>
      <c r="D49" s="147">
        <v>153469544.38999999</v>
      </c>
      <c r="E49" s="147">
        <v>6391427.9400000004</v>
      </c>
      <c r="F49" s="148">
        <v>10176115.489999998</v>
      </c>
      <c r="G49" s="148">
        <v>9091394.7300000004</v>
      </c>
      <c r="H49" s="148">
        <v>11308654.18</v>
      </c>
      <c r="I49" s="148">
        <v>11561049.810000001</v>
      </c>
      <c r="J49" s="148">
        <v>12436811.01</v>
      </c>
      <c r="K49" s="148">
        <v>10923102.85</v>
      </c>
      <c r="L49" s="148">
        <v>10748489.48</v>
      </c>
      <c r="M49" s="148">
        <v>12437132.309999999</v>
      </c>
      <c r="N49" s="148">
        <v>13960181.560000001</v>
      </c>
      <c r="O49" s="148">
        <v>15156311.189999999</v>
      </c>
      <c r="P49" s="147">
        <v>21632527.400000002</v>
      </c>
      <c r="Q49" s="147">
        <f t="shared" si="2"/>
        <v>145823197.95000002</v>
      </c>
      <c r="R49" s="154"/>
      <c r="S49" s="5"/>
      <c r="T49" s="5"/>
      <c r="U49" s="5"/>
      <c r="V49" s="5"/>
      <c r="W49" s="88"/>
      <c r="X49" s="88"/>
      <c r="Y49" s="88"/>
      <c r="Z49" s="88"/>
      <c r="AA49" s="88"/>
      <c r="AB49" s="88"/>
      <c r="AC49" s="88"/>
      <c r="AD49" s="88"/>
      <c r="AE49" s="88"/>
      <c r="AF49" s="88"/>
      <c r="AG49" s="88"/>
      <c r="AH49" s="88"/>
      <c r="AI49" s="88"/>
      <c r="AJ49" s="88"/>
      <c r="AK49" s="88"/>
    </row>
    <row r="50" spans="2:37">
      <c r="B50" s="26" t="s">
        <v>170</v>
      </c>
      <c r="C50" s="147">
        <v>126750586</v>
      </c>
      <c r="D50" s="147">
        <v>241121097.31</v>
      </c>
      <c r="E50" s="147">
        <v>5278426.42</v>
      </c>
      <c r="F50" s="148">
        <v>5718518.21</v>
      </c>
      <c r="G50" s="148">
        <v>7874725.2800000003</v>
      </c>
      <c r="H50" s="148">
        <v>6729862.3100000005</v>
      </c>
      <c r="I50" s="148">
        <v>14603153.260000002</v>
      </c>
      <c r="J50" s="148">
        <v>7990551.79</v>
      </c>
      <c r="K50" s="148">
        <v>8517775.5899999999</v>
      </c>
      <c r="L50" s="148">
        <v>9095921.3599999994</v>
      </c>
      <c r="M50" s="148">
        <v>9184172.7299999986</v>
      </c>
      <c r="N50" s="148">
        <v>11119442.940000001</v>
      </c>
      <c r="O50" s="148">
        <v>21306007.73</v>
      </c>
      <c r="P50" s="147">
        <v>33800023.890000001</v>
      </c>
      <c r="Q50" s="147">
        <f t="shared" si="2"/>
        <v>141218581.50999999</v>
      </c>
      <c r="R50" s="154"/>
      <c r="S50" s="5"/>
      <c r="T50" s="5"/>
      <c r="U50" s="5"/>
      <c r="V50" s="5"/>
      <c r="W50" s="88"/>
      <c r="X50" s="88"/>
      <c r="Y50" s="88"/>
      <c r="Z50" s="88"/>
      <c r="AA50" s="88"/>
      <c r="AB50" s="88"/>
      <c r="AC50" s="88"/>
      <c r="AD50" s="88"/>
      <c r="AE50" s="88"/>
      <c r="AF50" s="88"/>
      <c r="AG50" s="88"/>
      <c r="AH50" s="88"/>
      <c r="AI50" s="88"/>
      <c r="AJ50" s="88"/>
      <c r="AK50" s="88"/>
    </row>
    <row r="51" spans="2:37">
      <c r="B51" s="26" t="s">
        <v>171</v>
      </c>
      <c r="C51" s="147">
        <v>21084863</v>
      </c>
      <c r="D51" s="147">
        <v>21083434.43</v>
      </c>
      <c r="E51" s="147">
        <v>1573414.68</v>
      </c>
      <c r="F51" s="148">
        <v>1568414.45</v>
      </c>
      <c r="G51" s="148">
        <v>1554567.65</v>
      </c>
      <c r="H51" s="148">
        <v>1530800.73</v>
      </c>
      <c r="I51" s="148">
        <v>1559417.45</v>
      </c>
      <c r="J51" s="148">
        <v>1508068.9</v>
      </c>
      <c r="K51" s="148">
        <v>1479221.4</v>
      </c>
      <c r="L51" s="148">
        <v>1465374.6</v>
      </c>
      <c r="M51" s="148">
        <v>1465374.6</v>
      </c>
      <c r="N51" s="148">
        <v>1569514.05</v>
      </c>
      <c r="O51" s="148">
        <v>1555667.25</v>
      </c>
      <c r="P51" s="147">
        <v>1541820.45</v>
      </c>
      <c r="Q51" s="147">
        <f t="shared" si="2"/>
        <v>18371656.209999997</v>
      </c>
      <c r="R51" s="154"/>
      <c r="S51" s="5"/>
      <c r="T51" s="5"/>
      <c r="U51" s="5"/>
      <c r="V51" s="5"/>
      <c r="W51" s="88"/>
      <c r="X51" s="88"/>
      <c r="Y51" s="88"/>
      <c r="Z51" s="88"/>
      <c r="AA51" s="88"/>
      <c r="AB51" s="88"/>
      <c r="AC51" s="88"/>
      <c r="AD51" s="88"/>
      <c r="AE51" s="88"/>
      <c r="AF51" s="88"/>
      <c r="AG51" s="88"/>
      <c r="AH51" s="88"/>
      <c r="AI51" s="88"/>
      <c r="AJ51" s="88"/>
      <c r="AK51" s="88"/>
    </row>
    <row r="52" spans="2:37">
      <c r="B52" s="26" t="s">
        <v>172</v>
      </c>
      <c r="C52" s="147">
        <v>27771640</v>
      </c>
      <c r="D52" s="147">
        <v>26103090.850000001</v>
      </c>
      <c r="E52" s="147">
        <v>1230880.33</v>
      </c>
      <c r="F52" s="148">
        <v>1268959.03</v>
      </c>
      <c r="G52" s="148">
        <v>1957093.6</v>
      </c>
      <c r="H52" s="148">
        <v>2852246.15</v>
      </c>
      <c r="I52" s="148">
        <v>1267523.6299999999</v>
      </c>
      <c r="J52" s="148">
        <v>1303223.79</v>
      </c>
      <c r="K52" s="148">
        <v>1423990.49</v>
      </c>
      <c r="L52" s="148">
        <v>1960506.78</v>
      </c>
      <c r="M52" s="148">
        <v>1929971.76</v>
      </c>
      <c r="N52" s="148">
        <v>2763144.7399999998</v>
      </c>
      <c r="O52" s="148">
        <v>2828333.36</v>
      </c>
      <c r="P52" s="147">
        <v>1754245.87</v>
      </c>
      <c r="Q52" s="147">
        <f t="shared" si="2"/>
        <v>22540119.530000001</v>
      </c>
      <c r="R52" s="154"/>
      <c r="S52" s="5"/>
      <c r="T52" s="5"/>
      <c r="U52" s="5"/>
      <c r="V52" s="5"/>
      <c r="W52" s="88"/>
      <c r="X52" s="88"/>
      <c r="Y52" s="88"/>
      <c r="Z52" s="88"/>
      <c r="AA52" s="88"/>
      <c r="AB52" s="88"/>
      <c r="AC52" s="88"/>
      <c r="AD52" s="88"/>
      <c r="AE52" s="88"/>
      <c r="AF52" s="88"/>
      <c r="AG52" s="88"/>
      <c r="AH52" s="88"/>
      <c r="AI52" s="88"/>
      <c r="AJ52" s="88"/>
      <c r="AK52" s="88"/>
    </row>
    <row r="53" spans="2:37">
      <c r="B53" s="26" t="s">
        <v>173</v>
      </c>
      <c r="C53" s="147">
        <v>11658644</v>
      </c>
      <c r="D53" s="147">
        <v>10012134.15</v>
      </c>
      <c r="E53" s="147">
        <v>490864</v>
      </c>
      <c r="F53" s="148">
        <v>592375</v>
      </c>
      <c r="G53" s="148">
        <v>526686.68000000005</v>
      </c>
      <c r="H53" s="148">
        <v>941418.36</v>
      </c>
      <c r="I53" s="148">
        <v>907714.68</v>
      </c>
      <c r="J53" s="148">
        <v>539758.36</v>
      </c>
      <c r="K53" s="148">
        <v>831328.96</v>
      </c>
      <c r="L53" s="148">
        <v>611451.96</v>
      </c>
      <c r="M53" s="148">
        <v>635731.02</v>
      </c>
      <c r="N53" s="148">
        <v>1447796.58</v>
      </c>
      <c r="O53" s="148">
        <v>1225532.42</v>
      </c>
      <c r="P53" s="147">
        <v>797960.75</v>
      </c>
      <c r="Q53" s="147">
        <f t="shared" si="2"/>
        <v>9548618.7699999996</v>
      </c>
      <c r="R53" s="154"/>
      <c r="S53" s="5"/>
      <c r="T53" s="5"/>
      <c r="U53" s="5"/>
      <c r="V53" s="5"/>
      <c r="W53" s="88"/>
      <c r="X53" s="88"/>
      <c r="Y53" s="88"/>
      <c r="Z53" s="88"/>
      <c r="AA53" s="88"/>
      <c r="AB53" s="88"/>
      <c r="AC53" s="88"/>
      <c r="AD53" s="88"/>
      <c r="AE53" s="88"/>
      <c r="AF53" s="88"/>
      <c r="AG53" s="88"/>
      <c r="AH53" s="88"/>
      <c r="AI53" s="88"/>
      <c r="AJ53" s="88"/>
      <c r="AK53" s="88"/>
    </row>
    <row r="54" spans="2:37">
      <c r="B54" s="26" t="s">
        <v>174</v>
      </c>
      <c r="C54" s="147">
        <v>83624493</v>
      </c>
      <c r="D54" s="147">
        <v>101377837.25</v>
      </c>
      <c r="E54" s="147">
        <v>3829373.17</v>
      </c>
      <c r="F54" s="148">
        <v>3385612.23</v>
      </c>
      <c r="G54" s="148">
        <v>8641882.9100000001</v>
      </c>
      <c r="H54" s="148">
        <v>8403807.4499999993</v>
      </c>
      <c r="I54" s="148">
        <v>4958150.6500000004</v>
      </c>
      <c r="J54" s="148">
        <v>6482302.96</v>
      </c>
      <c r="K54" s="148">
        <v>6936732.4199999999</v>
      </c>
      <c r="L54" s="148">
        <v>5196221.3999999994</v>
      </c>
      <c r="M54" s="148">
        <v>8207025.29</v>
      </c>
      <c r="N54" s="148">
        <v>7964923.8499999996</v>
      </c>
      <c r="O54" s="148">
        <v>7773093.0199999996</v>
      </c>
      <c r="P54" s="147">
        <v>13057481.060000001</v>
      </c>
      <c r="Q54" s="147">
        <f t="shared" si="2"/>
        <v>84836606.409999996</v>
      </c>
      <c r="R54" s="154"/>
      <c r="S54" s="5"/>
      <c r="T54" s="5"/>
      <c r="U54" s="5"/>
      <c r="V54" s="5"/>
      <c r="W54" s="88"/>
      <c r="X54" s="88"/>
      <c r="Y54" s="88"/>
      <c r="Z54" s="88"/>
      <c r="AA54" s="88"/>
      <c r="AB54" s="88"/>
      <c r="AC54" s="88"/>
      <c r="AD54" s="88"/>
      <c r="AE54" s="88"/>
      <c r="AF54" s="88"/>
      <c r="AG54" s="88"/>
      <c r="AH54" s="88"/>
      <c r="AI54" s="88"/>
      <c r="AJ54" s="88"/>
      <c r="AK54" s="88"/>
    </row>
    <row r="55" spans="2:37">
      <c r="B55" s="25" t="s">
        <v>175</v>
      </c>
      <c r="C55" s="149">
        <f>SUM(C56:C57)</f>
        <v>190167111</v>
      </c>
      <c r="D55" s="149">
        <f>SUM(D56:D57)</f>
        <v>214644811</v>
      </c>
      <c r="E55" s="146">
        <f>SUM(E56:E57)</f>
        <v>11744520.719999999</v>
      </c>
      <c r="F55" s="146">
        <f>SUM(F56:F57)</f>
        <v>11822640.91</v>
      </c>
      <c r="G55" s="146">
        <f t="shared" ref="G55:P55" si="26">SUM(G56:G57)</f>
        <v>13524666.949999999</v>
      </c>
      <c r="H55" s="146">
        <f t="shared" si="26"/>
        <v>13453872.200000001</v>
      </c>
      <c r="I55" s="146">
        <f>SUM(I56:I57)</f>
        <v>18388126.759999998</v>
      </c>
      <c r="J55" s="146">
        <f t="shared" si="26"/>
        <v>13979758.409999998</v>
      </c>
      <c r="K55" s="146">
        <f t="shared" si="26"/>
        <v>13718203.439999999</v>
      </c>
      <c r="L55" s="146">
        <f t="shared" si="26"/>
        <v>16158068.65</v>
      </c>
      <c r="M55" s="146">
        <f t="shared" si="26"/>
        <v>13705744.160000002</v>
      </c>
      <c r="N55" s="146">
        <f t="shared" si="26"/>
        <v>12688046.139999999</v>
      </c>
      <c r="O55" s="146">
        <f t="shared" si="26"/>
        <v>23107726.800000001</v>
      </c>
      <c r="P55" s="146">
        <f t="shared" si="26"/>
        <v>48259659.979999997</v>
      </c>
      <c r="Q55" s="145">
        <f t="shared" si="2"/>
        <v>210551035.11999997</v>
      </c>
      <c r="R55" s="154"/>
      <c r="S55" s="5"/>
      <c r="T55" s="5"/>
      <c r="U55" s="5"/>
      <c r="V55" s="5"/>
      <c r="W55" s="88"/>
      <c r="X55" s="88"/>
      <c r="Y55" s="88"/>
      <c r="Z55" s="88"/>
      <c r="AA55" s="88"/>
      <c r="AB55" s="88"/>
      <c r="AC55" s="88"/>
      <c r="AD55" s="88"/>
      <c r="AE55" s="88"/>
      <c r="AF55" s="88"/>
      <c r="AG55" s="88"/>
      <c r="AH55" s="88"/>
      <c r="AI55" s="88"/>
      <c r="AJ55" s="88"/>
      <c r="AK55" s="88"/>
    </row>
    <row r="56" spans="2:37">
      <c r="B56" s="26" t="s">
        <v>176</v>
      </c>
      <c r="C56" s="147">
        <v>179037835</v>
      </c>
      <c r="D56" s="147">
        <v>205956018.56</v>
      </c>
      <c r="E56" s="147">
        <v>11244712.939999999</v>
      </c>
      <c r="F56" s="148">
        <v>11322833.130000001</v>
      </c>
      <c r="G56" s="148">
        <v>13024859.17</v>
      </c>
      <c r="H56" s="148">
        <v>12892979.32</v>
      </c>
      <c r="I56" s="148">
        <v>17888201.879999999</v>
      </c>
      <c r="J56" s="148">
        <v>13498872.879999999</v>
      </c>
      <c r="K56" s="148">
        <v>13175957.91</v>
      </c>
      <c r="L56" s="148">
        <v>15149635.890000001</v>
      </c>
      <c r="M56" s="148">
        <v>13219597.530000001</v>
      </c>
      <c r="N56" s="148">
        <v>11503950.389999999</v>
      </c>
      <c r="O56" s="148">
        <v>22647690.990000002</v>
      </c>
      <c r="P56" s="147">
        <v>46312951.659999996</v>
      </c>
      <c r="Q56" s="147">
        <f t="shared" si="2"/>
        <v>201882243.69</v>
      </c>
      <c r="R56" s="154"/>
      <c r="S56" s="5"/>
      <c r="T56" s="5"/>
      <c r="U56" s="5"/>
      <c r="V56" s="5"/>
      <c r="W56" s="88"/>
      <c r="X56" s="88"/>
      <c r="Y56" s="88"/>
      <c r="Z56" s="88"/>
      <c r="AA56" s="88"/>
      <c r="AB56" s="88"/>
      <c r="AC56" s="88"/>
      <c r="AD56" s="88"/>
      <c r="AE56" s="88"/>
      <c r="AF56" s="88"/>
      <c r="AG56" s="88"/>
      <c r="AH56" s="88"/>
      <c r="AI56" s="88"/>
      <c r="AJ56" s="88"/>
      <c r="AK56" s="88"/>
    </row>
    <row r="57" spans="2:37">
      <c r="B57" s="26" t="s">
        <v>177</v>
      </c>
      <c r="C57" s="147">
        <v>11129276</v>
      </c>
      <c r="D57" s="147">
        <v>8688792.4399999995</v>
      </c>
      <c r="E57" s="147">
        <v>499807.78</v>
      </c>
      <c r="F57" s="148">
        <v>499807.78</v>
      </c>
      <c r="G57" s="148">
        <v>499807.78</v>
      </c>
      <c r="H57" s="148">
        <v>560892.88</v>
      </c>
      <c r="I57" s="148">
        <v>499924.88</v>
      </c>
      <c r="J57" s="148">
        <v>480885.53</v>
      </c>
      <c r="K57" s="148">
        <v>542245.53</v>
      </c>
      <c r="L57" s="148">
        <v>1008432.76</v>
      </c>
      <c r="M57" s="148">
        <v>486146.63</v>
      </c>
      <c r="N57" s="148">
        <v>1184095.75</v>
      </c>
      <c r="O57" s="148">
        <v>460035.81</v>
      </c>
      <c r="P57" s="147">
        <v>1946708.32</v>
      </c>
      <c r="Q57" s="147">
        <f t="shared" si="2"/>
        <v>8668791.4299999997</v>
      </c>
      <c r="R57" s="154"/>
      <c r="S57" s="5"/>
      <c r="T57" s="5"/>
      <c r="U57" s="5"/>
      <c r="V57" s="5"/>
      <c r="W57" s="88"/>
      <c r="X57" s="88"/>
      <c r="Y57" s="88"/>
      <c r="Z57" s="88"/>
      <c r="AA57" s="88"/>
      <c r="AB57" s="88"/>
      <c r="AC57" s="88"/>
      <c r="AD57" s="88"/>
      <c r="AE57" s="88"/>
      <c r="AF57" s="88"/>
      <c r="AG57" s="88"/>
      <c r="AH57" s="88"/>
      <c r="AI57" s="88"/>
      <c r="AJ57" s="88"/>
      <c r="AK57" s="88"/>
    </row>
    <row r="58" spans="2:37">
      <c r="B58" s="22" t="s">
        <v>61</v>
      </c>
      <c r="C58" s="143">
        <f t="shared" ref="C58:P58" si="27">C59+C62+C68+C72+C79+C84</f>
        <v>110445009071</v>
      </c>
      <c r="D58" s="143">
        <f t="shared" si="27"/>
        <v>122103926180.41</v>
      </c>
      <c r="E58" s="143">
        <f t="shared" si="27"/>
        <v>5862309008.1099997</v>
      </c>
      <c r="F58" s="143">
        <f t="shared" si="27"/>
        <v>6075711856.3199987</v>
      </c>
      <c r="G58" s="143">
        <f t="shared" si="27"/>
        <v>6863247927.9799986</v>
      </c>
      <c r="H58" s="143">
        <f t="shared" si="27"/>
        <v>6737673899.1600008</v>
      </c>
      <c r="I58" s="143">
        <f>I59+I62+I68+I72+I79+I84</f>
        <v>7429224897.4699993</v>
      </c>
      <c r="J58" s="143">
        <f t="shared" si="27"/>
        <v>6666500664.0600004</v>
      </c>
      <c r="K58" s="143">
        <f t="shared" si="27"/>
        <v>6623210910.5899992</v>
      </c>
      <c r="L58" s="143">
        <f>L59+L62+L68+L72+L79+L84</f>
        <v>6761093758.9500008</v>
      </c>
      <c r="M58" s="143">
        <f>M59+M62+M68+M72+M79+M84</f>
        <v>6945991159.2099991</v>
      </c>
      <c r="N58" s="143">
        <f t="shared" si="27"/>
        <v>7881573598.2400007</v>
      </c>
      <c r="O58" s="143">
        <f t="shared" si="27"/>
        <v>11062576852.48</v>
      </c>
      <c r="P58" s="143">
        <f t="shared" si="27"/>
        <v>11010149261.619999</v>
      </c>
      <c r="Q58" s="143">
        <f t="shared" si="2"/>
        <v>89919263794.189972</v>
      </c>
      <c r="R58" s="154"/>
      <c r="S58" s="5"/>
      <c r="W58" s="88"/>
      <c r="X58" s="88"/>
      <c r="Y58" s="88"/>
      <c r="Z58" s="88"/>
      <c r="AA58" s="88"/>
      <c r="AB58" s="88"/>
      <c r="AC58" s="88"/>
      <c r="AD58" s="88"/>
      <c r="AE58" s="88"/>
      <c r="AF58" s="88"/>
      <c r="AG58" s="88"/>
      <c r="AH58" s="88"/>
      <c r="AI58" s="88"/>
      <c r="AJ58" s="88"/>
    </row>
    <row r="59" spans="2:37">
      <c r="B59" s="25" t="s">
        <v>62</v>
      </c>
      <c r="C59" s="146">
        <f>SUM(C60:C61)</f>
        <v>3141496721</v>
      </c>
      <c r="D59" s="146">
        <f>SUM(D60:D61)</f>
        <v>3545431845.21</v>
      </c>
      <c r="E59" s="146">
        <f>SUM(E60:E61)</f>
        <v>8608663.3599999994</v>
      </c>
      <c r="F59" s="146">
        <f t="shared" ref="F59:P59" si="28">SUM(F60:F61)</f>
        <v>12559018.199999999</v>
      </c>
      <c r="G59" s="146">
        <f t="shared" si="28"/>
        <v>11106697.42</v>
      </c>
      <c r="H59" s="146">
        <f t="shared" si="28"/>
        <v>13520848.52</v>
      </c>
      <c r="I59" s="146">
        <f>SUM(I60:I61)</f>
        <v>15454042.42</v>
      </c>
      <c r="J59" s="146">
        <f t="shared" si="28"/>
        <v>16987258.52</v>
      </c>
      <c r="K59" s="146">
        <f t="shared" si="28"/>
        <v>12277842.919999998</v>
      </c>
      <c r="L59" s="146">
        <f t="shared" si="28"/>
        <v>11102017.030000001</v>
      </c>
      <c r="M59" s="146">
        <f t="shared" si="28"/>
        <v>18301481.859999999</v>
      </c>
      <c r="N59" s="146">
        <f t="shared" si="28"/>
        <v>12091806.810000001</v>
      </c>
      <c r="O59" s="146">
        <f t="shared" si="28"/>
        <v>19600565.760000002</v>
      </c>
      <c r="P59" s="146">
        <f t="shared" si="28"/>
        <v>18507687.84</v>
      </c>
      <c r="Q59" s="145">
        <f t="shared" si="2"/>
        <v>170117930.66</v>
      </c>
      <c r="R59" s="154"/>
      <c r="S59" s="5"/>
      <c r="W59" s="88"/>
      <c r="X59" s="88"/>
      <c r="Y59" s="88"/>
      <c r="Z59" s="88"/>
      <c r="AA59" s="88"/>
      <c r="AB59" s="88"/>
      <c r="AC59" s="88"/>
      <c r="AD59" s="88"/>
      <c r="AE59" s="88"/>
      <c r="AF59" s="88"/>
      <c r="AG59" s="88"/>
      <c r="AH59" s="88"/>
      <c r="AI59" s="88"/>
    </row>
    <row r="60" spans="2:37">
      <c r="B60" s="26" t="s">
        <v>63</v>
      </c>
      <c r="C60" s="147">
        <v>144144665</v>
      </c>
      <c r="D60" s="147">
        <v>483261342.43000001</v>
      </c>
      <c r="E60" s="148">
        <v>7439550.4800000004</v>
      </c>
      <c r="F60" s="148">
        <v>11278060.76</v>
      </c>
      <c r="G60" s="148">
        <v>9617499.6099999994</v>
      </c>
      <c r="H60" s="148">
        <v>12163059.649999999</v>
      </c>
      <c r="I60" s="148">
        <v>13756410.6</v>
      </c>
      <c r="J60" s="148">
        <v>15474881.390000001</v>
      </c>
      <c r="K60" s="148">
        <v>10711698.789999999</v>
      </c>
      <c r="L60" s="148">
        <v>9627690.3000000007</v>
      </c>
      <c r="M60" s="148">
        <v>13370795.890000001</v>
      </c>
      <c r="N60" s="148">
        <v>10181553.880000001</v>
      </c>
      <c r="O60" s="148">
        <v>15935321.65</v>
      </c>
      <c r="P60" s="147">
        <v>15337440.92</v>
      </c>
      <c r="Q60" s="147">
        <f t="shared" si="2"/>
        <v>144893963.91999999</v>
      </c>
      <c r="R60" s="154"/>
      <c r="S60" s="5"/>
      <c r="W60" s="88"/>
      <c r="X60" s="88"/>
      <c r="Y60" s="88"/>
      <c r="Z60" s="88"/>
      <c r="AA60" s="88"/>
      <c r="AB60" s="88"/>
      <c r="AC60" s="88"/>
      <c r="AD60" s="88"/>
      <c r="AE60" s="88"/>
      <c r="AF60" s="88"/>
      <c r="AG60" s="88"/>
      <c r="AH60" s="88"/>
      <c r="AI60" s="88"/>
    </row>
    <row r="61" spans="2:37">
      <c r="B61" s="26" t="s">
        <v>64</v>
      </c>
      <c r="C61" s="147">
        <v>2997352056</v>
      </c>
      <c r="D61" s="147">
        <v>3062170502.7800002</v>
      </c>
      <c r="E61" s="148">
        <v>1169112.8799999999</v>
      </c>
      <c r="F61" s="148">
        <v>1280957.4399999999</v>
      </c>
      <c r="G61" s="148">
        <v>1489197.81</v>
      </c>
      <c r="H61" s="148">
        <v>1357788.87</v>
      </c>
      <c r="I61" s="148">
        <v>1697631.8199999998</v>
      </c>
      <c r="J61" s="148">
        <v>1512377.13</v>
      </c>
      <c r="K61" s="148">
        <v>1566144.13</v>
      </c>
      <c r="L61" s="148">
        <v>1474326.73</v>
      </c>
      <c r="M61" s="148">
        <v>4930685.97</v>
      </c>
      <c r="N61" s="148">
        <v>1910252.93</v>
      </c>
      <c r="O61" s="148">
        <v>3665244.11</v>
      </c>
      <c r="P61" s="147">
        <v>3170246.92</v>
      </c>
      <c r="Q61" s="147">
        <f t="shared" si="2"/>
        <v>25223966.739999995</v>
      </c>
      <c r="R61" s="154"/>
      <c r="S61" s="5"/>
      <c r="W61" s="88"/>
      <c r="X61" s="88"/>
      <c r="Y61" s="88"/>
      <c r="Z61" s="88"/>
      <c r="AA61" s="88"/>
      <c r="AB61" s="88"/>
      <c r="AC61" s="88"/>
      <c r="AD61" s="88"/>
      <c r="AE61" s="88"/>
      <c r="AF61" s="88"/>
      <c r="AG61" s="88"/>
      <c r="AH61" s="88"/>
      <c r="AI61" s="88"/>
    </row>
    <row r="62" spans="2:37">
      <c r="B62" s="25" t="s">
        <v>65</v>
      </c>
      <c r="C62" s="146">
        <f>SUM(C63:C67)</f>
        <v>78479421489</v>
      </c>
      <c r="D62" s="146">
        <f>SUM(D63:D67)</f>
        <v>85079953612.429993</v>
      </c>
      <c r="E62" s="146">
        <f>SUM(E63:E67)</f>
        <v>5362759348.0500002</v>
      </c>
      <c r="F62" s="146">
        <f t="shared" ref="F62:P62" si="29">SUM(F63:F67)</f>
        <v>5211436424.8899994</v>
      </c>
      <c r="G62" s="146">
        <f t="shared" si="29"/>
        <v>5983722345.4799995</v>
      </c>
      <c r="H62" s="146">
        <f t="shared" si="29"/>
        <v>5974682756.0200005</v>
      </c>
      <c r="I62" s="146">
        <f>SUM(I63:I67)</f>
        <v>6348610323.2299995</v>
      </c>
      <c r="J62" s="146">
        <f t="shared" si="29"/>
        <v>5766876355.4799995</v>
      </c>
      <c r="K62" s="146">
        <f>SUM(K63:K67)</f>
        <v>5829232598.8899994</v>
      </c>
      <c r="L62" s="146">
        <f t="shared" si="29"/>
        <v>5996548175.4700003</v>
      </c>
      <c r="M62" s="146">
        <f t="shared" si="29"/>
        <v>6075867382.2399998</v>
      </c>
      <c r="N62" s="146">
        <f t="shared" si="29"/>
        <v>6647841720.6499996</v>
      </c>
      <c r="O62" s="146">
        <f t="shared" si="29"/>
        <v>9972103749.960001</v>
      </c>
      <c r="P62" s="146">
        <f t="shared" si="29"/>
        <v>8380921654.0299997</v>
      </c>
      <c r="Q62" s="145">
        <f t="shared" si="2"/>
        <v>77550602834.389999</v>
      </c>
      <c r="R62" s="154"/>
      <c r="S62" s="5"/>
      <c r="W62" s="88"/>
      <c r="X62" s="88"/>
      <c r="Y62" s="88"/>
      <c r="Z62" s="88"/>
      <c r="AA62" s="88"/>
      <c r="AB62" s="88"/>
      <c r="AC62" s="88"/>
      <c r="AD62" s="88"/>
      <c r="AE62" s="88"/>
      <c r="AF62" s="88"/>
      <c r="AG62" s="88"/>
      <c r="AH62" s="88"/>
      <c r="AI62" s="88"/>
    </row>
    <row r="63" spans="2:37">
      <c r="B63" s="26" t="s">
        <v>98</v>
      </c>
      <c r="C63" s="147">
        <v>2483886759</v>
      </c>
      <c r="D63" s="147">
        <v>2463427567.9499998</v>
      </c>
      <c r="E63" s="148">
        <v>72638358.280000001</v>
      </c>
      <c r="F63" s="148">
        <v>72906997.120000005</v>
      </c>
      <c r="G63" s="148">
        <v>138860080.12</v>
      </c>
      <c r="H63" s="148">
        <v>183660686.04999998</v>
      </c>
      <c r="I63" s="148">
        <v>233139773.38999999</v>
      </c>
      <c r="J63" s="148">
        <v>211446472.77000001</v>
      </c>
      <c r="K63" s="148">
        <v>206358444.97</v>
      </c>
      <c r="L63" s="148">
        <v>204980936.98000002</v>
      </c>
      <c r="M63" s="148">
        <v>220256472.88</v>
      </c>
      <c r="N63" s="148">
        <v>244108168.03</v>
      </c>
      <c r="O63" s="148">
        <v>308252919.41000003</v>
      </c>
      <c r="P63" s="147">
        <v>254460532.56</v>
      </c>
      <c r="Q63" s="147">
        <f t="shared" si="2"/>
        <v>2351069842.5599999</v>
      </c>
      <c r="R63" s="154"/>
      <c r="S63" s="5"/>
      <c r="W63" s="88"/>
      <c r="X63" s="88"/>
      <c r="Y63" s="88"/>
      <c r="Z63" s="88"/>
      <c r="AA63" s="88"/>
      <c r="AB63" s="88"/>
      <c r="AC63" s="88"/>
      <c r="AD63" s="88"/>
      <c r="AE63" s="88"/>
      <c r="AF63" s="88"/>
      <c r="AG63" s="88"/>
      <c r="AH63" s="88"/>
      <c r="AI63" s="88"/>
    </row>
    <row r="64" spans="2:37">
      <c r="B64" s="26" t="s">
        <v>99</v>
      </c>
      <c r="C64" s="147">
        <v>13037682657</v>
      </c>
      <c r="D64" s="147">
        <v>13140802060.610001</v>
      </c>
      <c r="E64" s="148">
        <v>495846987.06</v>
      </c>
      <c r="F64" s="148">
        <v>542462196.44999993</v>
      </c>
      <c r="G64" s="148">
        <v>818232356.33999991</v>
      </c>
      <c r="H64" s="148">
        <v>753940503.64999998</v>
      </c>
      <c r="I64" s="148">
        <v>721720676.88999999</v>
      </c>
      <c r="J64" s="148">
        <v>672312961.17999995</v>
      </c>
      <c r="K64" s="148">
        <v>692036337.17000008</v>
      </c>
      <c r="L64" s="148">
        <v>694716009.02999997</v>
      </c>
      <c r="M64" s="148">
        <v>801268430.20000005</v>
      </c>
      <c r="N64" s="148">
        <v>698877047.57000005</v>
      </c>
      <c r="O64" s="148">
        <v>1012068420.17</v>
      </c>
      <c r="P64" s="147">
        <v>901643557.25</v>
      </c>
      <c r="Q64" s="147">
        <f t="shared" si="2"/>
        <v>8805125482.9599991</v>
      </c>
      <c r="R64" s="154"/>
      <c r="S64" s="5"/>
      <c r="W64" s="88"/>
      <c r="X64" s="88"/>
      <c r="Y64" s="88"/>
      <c r="Z64" s="88"/>
      <c r="AA64" s="88"/>
      <c r="AB64" s="88"/>
      <c r="AC64" s="88"/>
      <c r="AD64" s="88"/>
      <c r="AE64" s="88"/>
      <c r="AF64" s="88"/>
      <c r="AG64" s="88"/>
      <c r="AH64" s="88"/>
      <c r="AI64" s="88"/>
    </row>
    <row r="65" spans="2:39">
      <c r="B65" s="26" t="s">
        <v>66</v>
      </c>
      <c r="C65" s="147">
        <v>5896334735</v>
      </c>
      <c r="D65" s="147">
        <v>5884167449.5900002</v>
      </c>
      <c r="E65" s="148">
        <v>237681854.69</v>
      </c>
      <c r="F65" s="148">
        <v>240833913.75</v>
      </c>
      <c r="G65" s="148">
        <v>313039144.55000001</v>
      </c>
      <c r="H65" s="148">
        <v>325563027.38</v>
      </c>
      <c r="I65" s="148">
        <v>318499739.66999996</v>
      </c>
      <c r="J65" s="148">
        <v>314061915.63</v>
      </c>
      <c r="K65" s="148">
        <v>326287976.31999999</v>
      </c>
      <c r="L65" s="148">
        <v>486986317.71999997</v>
      </c>
      <c r="M65" s="148">
        <v>389091249.72999996</v>
      </c>
      <c r="N65" s="148">
        <v>548564124.6500001</v>
      </c>
      <c r="O65" s="148">
        <v>425819907.72999996</v>
      </c>
      <c r="P65" s="147">
        <v>962522100.68999994</v>
      </c>
      <c r="Q65" s="147">
        <f t="shared" si="2"/>
        <v>4888951272.5100002</v>
      </c>
      <c r="R65" s="154"/>
      <c r="S65" s="5"/>
      <c r="W65" s="88"/>
      <c r="X65" s="88"/>
      <c r="Y65" s="88"/>
      <c r="Z65" s="88"/>
      <c r="AA65" s="88"/>
      <c r="AB65" s="88"/>
      <c r="AC65" s="88"/>
      <c r="AD65" s="88"/>
      <c r="AE65" s="88"/>
      <c r="AF65" s="88"/>
      <c r="AG65" s="88"/>
      <c r="AH65" s="88"/>
      <c r="AI65" s="88"/>
    </row>
    <row r="66" spans="2:39">
      <c r="B66" s="26" t="s">
        <v>178</v>
      </c>
      <c r="C66" s="147">
        <v>158130333</v>
      </c>
      <c r="D66" s="147">
        <v>348586173.92000002</v>
      </c>
      <c r="E66" s="147">
        <v>0</v>
      </c>
      <c r="F66" s="148">
        <v>0</v>
      </c>
      <c r="G66" s="148">
        <v>5335052.45</v>
      </c>
      <c r="H66" s="148">
        <v>3734339.6</v>
      </c>
      <c r="I66" s="148">
        <v>20971365.110000003</v>
      </c>
      <c r="J66" s="148">
        <v>16582281.699999999</v>
      </c>
      <c r="K66" s="148">
        <v>24415088.600000001</v>
      </c>
      <c r="L66" s="148">
        <v>16173693.85</v>
      </c>
      <c r="M66" s="148">
        <v>26190735.440000001</v>
      </c>
      <c r="N66" s="148">
        <v>49837913.579999998</v>
      </c>
      <c r="O66" s="148">
        <v>55359173.260000005</v>
      </c>
      <c r="P66" s="147">
        <v>83695250.409999996</v>
      </c>
      <c r="Q66" s="147">
        <f t="shared" si="2"/>
        <v>302294894</v>
      </c>
      <c r="R66" s="154"/>
      <c r="S66" s="5"/>
      <c r="W66" s="88"/>
      <c r="X66" s="88"/>
      <c r="Y66" s="88"/>
      <c r="Z66" s="88"/>
      <c r="AA66" s="88"/>
      <c r="AB66" s="88"/>
      <c r="AC66" s="88"/>
      <c r="AD66" s="88"/>
      <c r="AE66" s="88"/>
      <c r="AF66" s="88"/>
      <c r="AG66" s="88"/>
      <c r="AH66" s="88"/>
      <c r="AI66" s="88"/>
    </row>
    <row r="67" spans="2:39">
      <c r="B67" s="26" t="s">
        <v>67</v>
      </c>
      <c r="C67" s="147">
        <v>56903387005</v>
      </c>
      <c r="D67" s="147">
        <v>63242970360.359993</v>
      </c>
      <c r="E67" s="147">
        <v>4556592148.0200005</v>
      </c>
      <c r="F67" s="148">
        <v>4355233317.5699997</v>
      </c>
      <c r="G67" s="148">
        <v>4708255712.0199995</v>
      </c>
      <c r="H67" s="148">
        <v>4707784199.3400002</v>
      </c>
      <c r="I67" s="148">
        <v>5054278768.1700001</v>
      </c>
      <c r="J67" s="148">
        <v>4552472724.1999998</v>
      </c>
      <c r="K67" s="148">
        <v>4580134751.8299999</v>
      </c>
      <c r="L67" s="148">
        <v>4593691217.8900003</v>
      </c>
      <c r="M67" s="148">
        <v>4639060493.9899998</v>
      </c>
      <c r="N67" s="148">
        <v>5106454466.8199997</v>
      </c>
      <c r="O67" s="148">
        <v>8170603329.3900003</v>
      </c>
      <c r="P67" s="147">
        <v>6178600213.1199999</v>
      </c>
      <c r="Q67" s="147">
        <f t="shared" si="2"/>
        <v>61203161342.360001</v>
      </c>
      <c r="R67" s="154"/>
      <c r="S67" s="5"/>
      <c r="W67" s="88"/>
      <c r="X67" s="88"/>
      <c r="Y67" s="88"/>
      <c r="Z67" s="88"/>
      <c r="AA67" s="88"/>
      <c r="AB67" s="88"/>
      <c r="AC67" s="88"/>
      <c r="AD67" s="88"/>
      <c r="AE67" s="88"/>
      <c r="AF67" s="88"/>
      <c r="AG67" s="88"/>
      <c r="AH67" s="88"/>
      <c r="AI67" s="88"/>
    </row>
    <row r="68" spans="2:39">
      <c r="B68" s="25" t="s">
        <v>68</v>
      </c>
      <c r="C68" s="145">
        <f>SUM(C69:C71)</f>
        <v>577650290</v>
      </c>
      <c r="D68" s="145">
        <f>SUM(D69:D71)</f>
        <v>841098125.86000001</v>
      </c>
      <c r="E68" s="145">
        <f>SUM(E69:E71)</f>
        <v>26224308.559999999</v>
      </c>
      <c r="F68" s="145">
        <f t="shared" ref="F68:P68" si="30">SUM(F69:F71)</f>
        <v>30025149.609999999</v>
      </c>
      <c r="G68" s="145">
        <f t="shared" si="30"/>
        <v>59127496.82</v>
      </c>
      <c r="H68" s="145">
        <f t="shared" si="30"/>
        <v>53942580.990000002</v>
      </c>
      <c r="I68" s="145">
        <f>SUM(I69:I71)</f>
        <v>40148022.32</v>
      </c>
      <c r="J68" s="145">
        <f t="shared" si="30"/>
        <v>49892817.130000003</v>
      </c>
      <c r="K68" s="145">
        <f t="shared" si="30"/>
        <v>39799950.379999995</v>
      </c>
      <c r="L68" s="145">
        <f t="shared" si="30"/>
        <v>47223253.420000002</v>
      </c>
      <c r="M68" s="145">
        <f t="shared" si="30"/>
        <v>57381138.700000003</v>
      </c>
      <c r="N68" s="145">
        <f t="shared" si="30"/>
        <v>63758649.470000006</v>
      </c>
      <c r="O68" s="145">
        <f t="shared" si="30"/>
        <v>71988602.629999995</v>
      </c>
      <c r="P68" s="145">
        <f t="shared" si="30"/>
        <v>86758402.859999999</v>
      </c>
      <c r="Q68" s="145">
        <f t="shared" si="2"/>
        <v>626270372.88999999</v>
      </c>
      <c r="R68" s="154"/>
      <c r="S68" s="5"/>
      <c r="W68" s="88"/>
      <c r="X68" s="88"/>
      <c r="Y68" s="88"/>
      <c r="Z68" s="88"/>
      <c r="AA68" s="88"/>
      <c r="AB68" s="88"/>
      <c r="AC68" s="88"/>
      <c r="AD68" s="88"/>
      <c r="AE68" s="88"/>
      <c r="AF68" s="88"/>
      <c r="AG68" s="88"/>
      <c r="AH68" s="88"/>
      <c r="AI68" s="88"/>
    </row>
    <row r="69" spans="2:39">
      <c r="B69" s="26" t="s">
        <v>100</v>
      </c>
      <c r="C69" s="147">
        <v>27000000</v>
      </c>
      <c r="D69" s="147">
        <v>27000000</v>
      </c>
      <c r="E69" s="147">
        <v>0</v>
      </c>
      <c r="F69" s="148">
        <v>0</v>
      </c>
      <c r="G69" s="148">
        <v>0</v>
      </c>
      <c r="H69" s="148">
        <v>0</v>
      </c>
      <c r="I69" s="148">
        <v>0</v>
      </c>
      <c r="J69" s="148">
        <v>0</v>
      </c>
      <c r="K69" s="148">
        <v>0</v>
      </c>
      <c r="L69" s="148">
        <v>0</v>
      </c>
      <c r="M69" s="148">
        <v>0</v>
      </c>
      <c r="N69" s="148">
        <v>0</v>
      </c>
      <c r="O69" s="148">
        <v>0</v>
      </c>
      <c r="P69" s="147">
        <v>0</v>
      </c>
      <c r="Q69" s="147">
        <f t="shared" si="2"/>
        <v>0</v>
      </c>
      <c r="R69" s="154"/>
      <c r="S69" s="5"/>
      <c r="T69" s="91"/>
      <c r="U69" s="91"/>
      <c r="W69" s="88"/>
      <c r="X69" s="88"/>
      <c r="Y69" s="88"/>
      <c r="Z69" s="88"/>
      <c r="AA69" s="88"/>
      <c r="AB69" s="88"/>
      <c r="AC69" s="88"/>
      <c r="AD69" s="88"/>
      <c r="AE69" s="88"/>
      <c r="AF69" s="88"/>
      <c r="AG69" s="88"/>
      <c r="AH69" s="88"/>
      <c r="AI69" s="88"/>
    </row>
    <row r="70" spans="2:39">
      <c r="B70" s="26" t="s">
        <v>101</v>
      </c>
      <c r="C70" s="147">
        <v>534150290</v>
      </c>
      <c r="D70" s="147">
        <v>797598125.86000001</v>
      </c>
      <c r="E70" s="147">
        <v>26224308.559999999</v>
      </c>
      <c r="F70" s="148">
        <v>30025149.609999999</v>
      </c>
      <c r="G70" s="148">
        <v>59127496.82</v>
      </c>
      <c r="H70" s="148">
        <v>53942580.990000002</v>
      </c>
      <c r="I70" s="148">
        <v>40148022.32</v>
      </c>
      <c r="J70" s="148">
        <v>49892817.130000003</v>
      </c>
      <c r="K70" s="148">
        <v>39799950.379999995</v>
      </c>
      <c r="L70" s="148">
        <v>47223253.420000002</v>
      </c>
      <c r="M70" s="148">
        <v>57381138.700000003</v>
      </c>
      <c r="N70" s="148">
        <v>63758649.470000006</v>
      </c>
      <c r="O70" s="148">
        <v>71988602.629999995</v>
      </c>
      <c r="P70" s="147">
        <v>86758402.859999999</v>
      </c>
      <c r="Q70" s="147">
        <f t="shared" si="2"/>
        <v>626270372.88999999</v>
      </c>
      <c r="R70" s="154"/>
      <c r="S70" s="5"/>
      <c r="T70" s="91"/>
      <c r="U70" s="91"/>
      <c r="W70" s="88"/>
      <c r="X70" s="88"/>
      <c r="Y70" s="88"/>
      <c r="Z70" s="88"/>
      <c r="AA70" s="88"/>
      <c r="AB70" s="88"/>
      <c r="AC70" s="88"/>
      <c r="AD70" s="88"/>
      <c r="AE70" s="88"/>
      <c r="AF70" s="88"/>
      <c r="AG70" s="88"/>
      <c r="AH70" s="88"/>
      <c r="AI70" s="88"/>
    </row>
    <row r="71" spans="2:39">
      <c r="B71" s="26" t="s">
        <v>102</v>
      </c>
      <c r="C71" s="147">
        <v>16500000</v>
      </c>
      <c r="D71" s="147">
        <v>16500000</v>
      </c>
      <c r="E71" s="147">
        <v>0</v>
      </c>
      <c r="F71" s="147">
        <v>0</v>
      </c>
      <c r="G71" s="147">
        <v>0</v>
      </c>
      <c r="H71" s="147">
        <v>0</v>
      </c>
      <c r="I71" s="147">
        <v>0</v>
      </c>
      <c r="J71" s="147">
        <v>0</v>
      </c>
      <c r="K71" s="147">
        <v>0</v>
      </c>
      <c r="L71" s="147">
        <v>0</v>
      </c>
      <c r="M71" s="147">
        <v>0</v>
      </c>
      <c r="N71" s="147">
        <v>0</v>
      </c>
      <c r="O71" s="147">
        <v>0</v>
      </c>
      <c r="P71" s="147">
        <v>0</v>
      </c>
      <c r="Q71" s="147">
        <f t="shared" si="2"/>
        <v>0</v>
      </c>
      <c r="R71" s="154"/>
      <c r="S71" s="5"/>
      <c r="T71" s="91"/>
      <c r="U71" s="91"/>
      <c r="W71" s="88"/>
      <c r="X71" s="88"/>
      <c r="Y71" s="88"/>
      <c r="Z71" s="88"/>
      <c r="AA71" s="88"/>
      <c r="AB71" s="88"/>
      <c r="AC71" s="88"/>
      <c r="AD71" s="88"/>
      <c r="AE71" s="88"/>
      <c r="AF71" s="88"/>
      <c r="AG71" s="88"/>
      <c r="AH71" s="88"/>
      <c r="AI71" s="88"/>
    </row>
    <row r="72" spans="2:39">
      <c r="B72" s="25" t="s">
        <v>71</v>
      </c>
      <c r="C72" s="145">
        <f>SUM(C73:C78)</f>
        <v>21835367039</v>
      </c>
      <c r="D72" s="145">
        <f>SUM(D73:D78)</f>
        <v>24752589413.82</v>
      </c>
      <c r="E72" s="145">
        <f>SUM(E73:E78)</f>
        <v>223975953.66</v>
      </c>
      <c r="F72" s="145">
        <f t="shared" ref="F72:P72" si="31">SUM(F73:F78)</f>
        <v>421127157.78000003</v>
      </c>
      <c r="G72" s="145">
        <f t="shared" si="31"/>
        <v>336645331.46000004</v>
      </c>
      <c r="H72" s="145">
        <f t="shared" si="31"/>
        <v>325720608.12</v>
      </c>
      <c r="I72" s="145">
        <f>SUM(I73:I78)</f>
        <v>535397316.46999997</v>
      </c>
      <c r="J72" s="145">
        <f t="shared" si="31"/>
        <v>357148023.46000004</v>
      </c>
      <c r="K72" s="145">
        <f t="shared" si="31"/>
        <v>301083158.61000001</v>
      </c>
      <c r="L72" s="145">
        <f t="shared" si="31"/>
        <v>323029767.84999996</v>
      </c>
      <c r="M72" s="145">
        <f t="shared" si="31"/>
        <v>350664530.95999998</v>
      </c>
      <c r="N72" s="145">
        <f t="shared" si="31"/>
        <v>576376829.66999996</v>
      </c>
      <c r="O72" s="145">
        <f t="shared" si="31"/>
        <v>367258708.38</v>
      </c>
      <c r="P72" s="145">
        <f t="shared" si="31"/>
        <v>960142828.22000003</v>
      </c>
      <c r="Q72" s="145">
        <f t="shared" si="2"/>
        <v>5078570214.6400003</v>
      </c>
      <c r="R72" s="154"/>
      <c r="S72" s="5"/>
      <c r="W72" s="93"/>
      <c r="X72" s="93"/>
      <c r="Y72" s="88"/>
      <c r="Z72" s="88"/>
      <c r="AA72" s="88"/>
      <c r="AB72" s="88"/>
      <c r="AC72" s="88"/>
      <c r="AD72" s="88"/>
      <c r="AE72" s="88"/>
      <c r="AF72" s="88"/>
      <c r="AG72" s="88"/>
      <c r="AH72" s="88"/>
      <c r="AI72" s="88"/>
      <c r="AJ72" s="93"/>
      <c r="AK72" s="93"/>
    </row>
    <row r="73" spans="2:39">
      <c r="B73" s="26" t="s">
        <v>179</v>
      </c>
      <c r="C73" s="152">
        <v>5837927610</v>
      </c>
      <c r="D73" s="152">
        <v>5755486997.8199997</v>
      </c>
      <c r="E73" s="152">
        <v>223975953.66</v>
      </c>
      <c r="F73" s="152">
        <v>421127157.78000003</v>
      </c>
      <c r="G73" s="152">
        <v>336645331.46000004</v>
      </c>
      <c r="H73" s="152">
        <v>325720608.12</v>
      </c>
      <c r="I73" s="152">
        <v>535397316.46999997</v>
      </c>
      <c r="J73" s="152">
        <v>357148023.46000004</v>
      </c>
      <c r="K73" s="152">
        <v>301028461.61000001</v>
      </c>
      <c r="L73" s="152">
        <v>323029767.84999996</v>
      </c>
      <c r="M73" s="152">
        <v>350664530.95999998</v>
      </c>
      <c r="N73" s="152">
        <v>576319879.66999996</v>
      </c>
      <c r="O73" s="152">
        <v>367258708.38</v>
      </c>
      <c r="P73" s="152">
        <v>960142828.22000003</v>
      </c>
      <c r="Q73" s="152">
        <f t="shared" si="2"/>
        <v>5078458567.6400003</v>
      </c>
      <c r="R73" s="154"/>
      <c r="S73" s="5"/>
      <c r="W73" s="93"/>
      <c r="X73" s="93"/>
      <c r="Y73" s="88"/>
      <c r="Z73" s="88"/>
      <c r="AA73" s="88"/>
      <c r="AB73" s="88"/>
      <c r="AC73" s="88"/>
      <c r="AD73" s="88"/>
      <c r="AE73" s="88"/>
      <c r="AF73" s="88"/>
      <c r="AG73" s="88"/>
      <c r="AH73" s="88"/>
      <c r="AI73" s="88"/>
      <c r="AJ73" s="93"/>
      <c r="AK73" s="93"/>
    </row>
    <row r="74" spans="2:39">
      <c r="B74" s="26" t="s">
        <v>72</v>
      </c>
      <c r="C74" s="147">
        <v>10200487294</v>
      </c>
      <c r="D74" s="147">
        <v>13200055281</v>
      </c>
      <c r="E74" s="147">
        <v>0</v>
      </c>
      <c r="F74" s="148">
        <v>0</v>
      </c>
      <c r="G74" s="148">
        <v>0</v>
      </c>
      <c r="H74" s="148">
        <v>0</v>
      </c>
      <c r="I74" s="148">
        <v>0</v>
      </c>
      <c r="J74" s="148">
        <v>0</v>
      </c>
      <c r="K74" s="148">
        <v>0</v>
      </c>
      <c r="L74" s="148">
        <v>0</v>
      </c>
      <c r="M74" s="148">
        <v>0</v>
      </c>
      <c r="N74" s="148">
        <v>0</v>
      </c>
      <c r="O74" s="148">
        <v>0</v>
      </c>
      <c r="P74" s="148">
        <v>0</v>
      </c>
      <c r="Q74" s="147">
        <f t="shared" si="2"/>
        <v>0</v>
      </c>
      <c r="R74" s="154"/>
      <c r="S74" s="5"/>
      <c r="W74" s="93"/>
      <c r="X74" s="93"/>
      <c r="Y74" s="88"/>
      <c r="Z74" s="88"/>
      <c r="AA74" s="88"/>
      <c r="AB74" s="88"/>
      <c r="AC74" s="88"/>
      <c r="AD74" s="88"/>
      <c r="AE74" s="88"/>
      <c r="AF74" s="88"/>
      <c r="AG74" s="88"/>
      <c r="AH74" s="88"/>
      <c r="AI74" s="88"/>
      <c r="AJ74" s="93"/>
      <c r="AK74" s="93"/>
    </row>
    <row r="75" spans="2:39">
      <c r="B75" s="26" t="s">
        <v>73</v>
      </c>
      <c r="C75" s="147">
        <v>5455676135</v>
      </c>
      <c r="D75" s="147">
        <v>5455676135</v>
      </c>
      <c r="E75" s="147">
        <v>0</v>
      </c>
      <c r="F75" s="148">
        <v>0</v>
      </c>
      <c r="G75" s="148">
        <v>0</v>
      </c>
      <c r="H75" s="148">
        <v>0</v>
      </c>
      <c r="I75" s="148">
        <v>0</v>
      </c>
      <c r="J75" s="148">
        <v>0</v>
      </c>
      <c r="K75" s="148">
        <v>0</v>
      </c>
      <c r="L75" s="148">
        <v>0</v>
      </c>
      <c r="M75" s="148">
        <v>0</v>
      </c>
      <c r="N75" s="148">
        <v>0</v>
      </c>
      <c r="O75" s="148">
        <v>0</v>
      </c>
      <c r="P75" s="148">
        <v>0</v>
      </c>
      <c r="Q75" s="147">
        <f t="shared" si="2"/>
        <v>0</v>
      </c>
      <c r="R75" s="154"/>
      <c r="S75" s="5"/>
      <c r="W75" s="93"/>
      <c r="X75" s="93"/>
      <c r="Y75" s="88"/>
      <c r="Z75" s="88"/>
      <c r="AA75" s="88"/>
      <c r="AB75" s="88"/>
      <c r="AC75" s="88"/>
      <c r="AD75" s="88"/>
      <c r="AE75" s="88"/>
      <c r="AF75" s="88"/>
      <c r="AG75" s="88"/>
      <c r="AH75" s="88"/>
      <c r="AI75" s="88"/>
      <c r="AJ75" s="93"/>
      <c r="AK75" s="93"/>
    </row>
    <row r="76" spans="2:39">
      <c r="B76" s="26" t="s">
        <v>136</v>
      </c>
      <c r="C76" s="147">
        <v>200000</v>
      </c>
      <c r="D76" s="147">
        <v>200000</v>
      </c>
      <c r="E76" s="147">
        <v>0</v>
      </c>
      <c r="F76" s="148">
        <v>0</v>
      </c>
      <c r="G76" s="148">
        <v>0</v>
      </c>
      <c r="H76" s="148">
        <v>0</v>
      </c>
      <c r="I76" s="148">
        <v>0</v>
      </c>
      <c r="J76" s="148">
        <v>0</v>
      </c>
      <c r="K76" s="148">
        <v>0</v>
      </c>
      <c r="L76" s="148">
        <v>0</v>
      </c>
      <c r="M76" s="148">
        <v>0</v>
      </c>
      <c r="N76" s="148">
        <v>0</v>
      </c>
      <c r="O76" s="148">
        <v>0</v>
      </c>
      <c r="P76" s="148">
        <v>0</v>
      </c>
      <c r="Q76" s="147">
        <f t="shared" ref="Q76:Q89" si="32">SUM(E76:P76)</f>
        <v>0</v>
      </c>
      <c r="R76" s="154"/>
      <c r="S76" s="5"/>
      <c r="W76" s="93"/>
      <c r="X76" s="93"/>
      <c r="Y76" s="88"/>
      <c r="Z76" s="88"/>
      <c r="AA76" s="88"/>
      <c r="AB76" s="88"/>
      <c r="AC76" s="88"/>
      <c r="AD76" s="88"/>
      <c r="AE76" s="88"/>
      <c r="AF76" s="88"/>
      <c r="AG76" s="88"/>
      <c r="AH76" s="88"/>
      <c r="AI76" s="88"/>
      <c r="AJ76" s="93"/>
      <c r="AK76" s="93"/>
    </row>
    <row r="77" spans="2:39">
      <c r="B77" s="26" t="s">
        <v>117</v>
      </c>
      <c r="C77" s="147">
        <v>341000000</v>
      </c>
      <c r="D77" s="147">
        <v>341000000</v>
      </c>
      <c r="E77" s="147">
        <v>0</v>
      </c>
      <c r="F77" s="148">
        <v>0</v>
      </c>
      <c r="G77" s="148">
        <v>0</v>
      </c>
      <c r="H77" s="148">
        <v>0</v>
      </c>
      <c r="I77" s="148">
        <v>0</v>
      </c>
      <c r="J77" s="148">
        <v>0</v>
      </c>
      <c r="K77" s="148">
        <v>0</v>
      </c>
      <c r="L77" s="148">
        <v>0</v>
      </c>
      <c r="M77" s="148">
        <v>0</v>
      </c>
      <c r="N77" s="148">
        <v>0</v>
      </c>
      <c r="O77" s="148">
        <v>0</v>
      </c>
      <c r="P77" s="148">
        <v>0</v>
      </c>
      <c r="Q77" s="147">
        <f t="shared" si="32"/>
        <v>0</v>
      </c>
      <c r="R77" s="154"/>
      <c r="S77" s="5"/>
      <c r="W77" s="93"/>
      <c r="X77" s="93"/>
      <c r="Y77" s="88"/>
      <c r="Z77" s="88"/>
      <c r="AA77" s="88"/>
      <c r="AB77" s="88"/>
      <c r="AC77" s="88"/>
      <c r="AD77" s="88"/>
      <c r="AE77" s="88"/>
      <c r="AF77" s="88"/>
      <c r="AG77" s="88"/>
      <c r="AH77" s="88"/>
      <c r="AI77" s="88"/>
      <c r="AJ77" s="93"/>
      <c r="AK77" s="93"/>
    </row>
    <row r="78" spans="2:39">
      <c r="B78" s="26" t="s">
        <v>74</v>
      </c>
      <c r="C78" s="147">
        <v>76000</v>
      </c>
      <c r="D78" s="147">
        <v>171000</v>
      </c>
      <c r="E78" s="147">
        <v>0</v>
      </c>
      <c r="F78" s="148">
        <v>0</v>
      </c>
      <c r="G78" s="148">
        <v>0</v>
      </c>
      <c r="H78" s="148">
        <v>0</v>
      </c>
      <c r="I78" s="148">
        <v>0</v>
      </c>
      <c r="J78" s="148">
        <v>0</v>
      </c>
      <c r="K78" s="148">
        <v>54697</v>
      </c>
      <c r="L78" s="148">
        <v>0</v>
      </c>
      <c r="M78" s="148">
        <v>0</v>
      </c>
      <c r="N78" s="148">
        <v>56950</v>
      </c>
      <c r="O78" s="148"/>
      <c r="P78" s="147"/>
      <c r="Q78" s="147">
        <f t="shared" si="32"/>
        <v>111647</v>
      </c>
      <c r="R78" s="154"/>
      <c r="S78" s="5"/>
      <c r="W78" s="93"/>
      <c r="X78" s="93"/>
      <c r="Y78" s="88"/>
      <c r="Z78" s="88"/>
      <c r="AA78" s="88"/>
      <c r="AB78" s="88"/>
      <c r="AC78" s="88"/>
      <c r="AD78" s="88"/>
      <c r="AE78" s="88"/>
      <c r="AF78" s="88"/>
      <c r="AG78" s="88"/>
      <c r="AH78" s="88"/>
      <c r="AI78" s="88"/>
      <c r="AJ78" s="93"/>
      <c r="AK78" s="93"/>
    </row>
    <row r="79" spans="2:39">
      <c r="B79" s="25" t="s">
        <v>75</v>
      </c>
      <c r="C79" s="145">
        <f>SUM(C80:C83)</f>
        <v>1980199982</v>
      </c>
      <c r="D79" s="145">
        <f>SUM(D80:D83)</f>
        <v>3458184322.9099998</v>
      </c>
      <c r="E79" s="145">
        <f>SUM(E80:E83)</f>
        <v>92990696.569999993</v>
      </c>
      <c r="F79" s="145">
        <f t="shared" ref="F79:P79" si="33">SUM(F80:F83)</f>
        <v>127542345.2</v>
      </c>
      <c r="G79" s="145">
        <f t="shared" si="33"/>
        <v>160649664.35999998</v>
      </c>
      <c r="H79" s="145">
        <f t="shared" si="33"/>
        <v>115423542.36999999</v>
      </c>
      <c r="I79" s="145">
        <f>SUM(I80:I83)</f>
        <v>189162039.33000001</v>
      </c>
      <c r="J79" s="145">
        <f t="shared" si="33"/>
        <v>195813455.74999997</v>
      </c>
      <c r="K79" s="145">
        <f t="shared" si="33"/>
        <v>140725644.57999998</v>
      </c>
      <c r="L79" s="145">
        <f t="shared" si="33"/>
        <v>144039095.63</v>
      </c>
      <c r="M79" s="145">
        <f t="shared" si="33"/>
        <v>173046490.19</v>
      </c>
      <c r="N79" s="145">
        <f t="shared" si="33"/>
        <v>199634186.60000002</v>
      </c>
      <c r="O79" s="145">
        <f t="shared" si="33"/>
        <v>357358456.56</v>
      </c>
      <c r="P79" s="145">
        <f t="shared" si="33"/>
        <v>1028203148.3800001</v>
      </c>
      <c r="Q79" s="145">
        <f t="shared" si="32"/>
        <v>2924588765.52</v>
      </c>
      <c r="R79" s="154"/>
      <c r="S79" s="5"/>
      <c r="W79" s="93"/>
      <c r="X79" s="93"/>
      <c r="Y79" s="88"/>
      <c r="Z79" s="88"/>
      <c r="AA79" s="88"/>
      <c r="AB79" s="88"/>
      <c r="AC79" s="88"/>
      <c r="AD79" s="88"/>
      <c r="AE79" s="88"/>
      <c r="AF79" s="88"/>
      <c r="AG79" s="88"/>
      <c r="AH79" s="88"/>
      <c r="AI79" s="88"/>
    </row>
    <row r="80" spans="2:39">
      <c r="B80" s="26" t="s">
        <v>104</v>
      </c>
      <c r="C80" s="147">
        <v>42682271</v>
      </c>
      <c r="D80" s="147">
        <v>42682271</v>
      </c>
      <c r="E80" s="147">
        <v>0</v>
      </c>
      <c r="F80" s="148"/>
      <c r="G80" s="148"/>
      <c r="H80" s="148"/>
      <c r="I80" s="148"/>
      <c r="J80" s="148"/>
      <c r="K80" s="148"/>
      <c r="L80" s="148"/>
      <c r="M80" s="148"/>
      <c r="N80" s="148"/>
      <c r="O80" s="148"/>
      <c r="P80" s="147"/>
      <c r="Q80" s="152">
        <f t="shared" si="32"/>
        <v>0</v>
      </c>
      <c r="R80" s="154"/>
      <c r="S80" s="5"/>
      <c r="W80" s="93"/>
      <c r="X80" s="93"/>
      <c r="Y80" s="88"/>
      <c r="Z80" s="88"/>
      <c r="AA80" s="88"/>
      <c r="AB80" s="88"/>
      <c r="AC80" s="88"/>
      <c r="AD80" s="88"/>
      <c r="AE80" s="88"/>
      <c r="AF80" s="88"/>
      <c r="AG80" s="88"/>
      <c r="AH80" s="88"/>
      <c r="AI80" s="88"/>
      <c r="AJ80" s="93"/>
      <c r="AK80" s="93"/>
      <c r="AL80" s="93"/>
      <c r="AM80" s="93"/>
    </row>
    <row r="81" spans="2:39">
      <c r="B81" s="26" t="s">
        <v>105</v>
      </c>
      <c r="C81" s="147">
        <v>288326009</v>
      </c>
      <c r="D81" s="147">
        <v>354471619.12</v>
      </c>
      <c r="E81" s="147">
        <v>16103723.35</v>
      </c>
      <c r="F81" s="148">
        <v>19099317.620000001</v>
      </c>
      <c r="G81" s="148">
        <v>18139252.759999998</v>
      </c>
      <c r="H81" s="148">
        <v>17561109.440000001</v>
      </c>
      <c r="I81" s="148">
        <v>17621053.219999999</v>
      </c>
      <c r="J81" s="148">
        <v>21801514.040000003</v>
      </c>
      <c r="K81" s="148">
        <v>18185192.02</v>
      </c>
      <c r="L81" s="148">
        <v>17920161.050000001</v>
      </c>
      <c r="M81" s="148">
        <v>18509123.420000002</v>
      </c>
      <c r="N81" s="148">
        <v>17701714.02</v>
      </c>
      <c r="O81" s="148">
        <v>22803688.27</v>
      </c>
      <c r="P81" s="147">
        <v>28499221.920000002</v>
      </c>
      <c r="Q81" s="152">
        <f t="shared" si="32"/>
        <v>233945071.13000005</v>
      </c>
      <c r="R81" s="154"/>
      <c r="S81" s="5"/>
      <c r="W81" s="93"/>
      <c r="X81" s="93"/>
      <c r="Y81" s="88"/>
      <c r="Z81" s="88"/>
      <c r="AA81" s="88"/>
      <c r="AB81" s="88"/>
      <c r="AC81" s="88"/>
      <c r="AD81" s="88"/>
      <c r="AE81" s="88"/>
      <c r="AF81" s="88"/>
      <c r="AG81" s="88"/>
      <c r="AH81" s="88"/>
      <c r="AI81" s="88"/>
      <c r="AJ81" s="93"/>
      <c r="AK81" s="93"/>
      <c r="AL81" s="93"/>
      <c r="AM81" s="93"/>
    </row>
    <row r="82" spans="2:39">
      <c r="B82" s="26" t="s">
        <v>76</v>
      </c>
      <c r="C82" s="147">
        <v>1417079954</v>
      </c>
      <c r="D82" s="147">
        <v>2104918684.79</v>
      </c>
      <c r="E82" s="147">
        <v>74495729.719999999</v>
      </c>
      <c r="F82" s="148">
        <v>77960309.739999995</v>
      </c>
      <c r="G82" s="148">
        <v>112869451.03</v>
      </c>
      <c r="H82" s="148">
        <v>93927569.719999999</v>
      </c>
      <c r="I82" s="148">
        <v>147027161.06</v>
      </c>
      <c r="J82" s="148">
        <v>159370493.13999999</v>
      </c>
      <c r="K82" s="148">
        <v>103302605.36999999</v>
      </c>
      <c r="L82" s="148">
        <v>108123567.44999999</v>
      </c>
      <c r="M82" s="148">
        <v>125880905.53</v>
      </c>
      <c r="N82" s="148">
        <v>178040547.27000001</v>
      </c>
      <c r="O82" s="148">
        <v>318027838.29000002</v>
      </c>
      <c r="P82" s="147">
        <v>280281562.87</v>
      </c>
      <c r="Q82" s="152">
        <f t="shared" si="32"/>
        <v>1779307741.1900001</v>
      </c>
      <c r="R82" s="154"/>
      <c r="S82" s="5"/>
      <c r="W82" s="93"/>
      <c r="X82" s="93"/>
      <c r="Y82" s="88"/>
      <c r="Z82" s="88"/>
      <c r="AA82" s="88"/>
      <c r="AB82" s="88"/>
      <c r="AC82" s="88"/>
      <c r="AD82" s="88"/>
      <c r="AE82" s="88"/>
      <c r="AF82" s="88"/>
      <c r="AG82" s="88"/>
      <c r="AH82" s="88"/>
      <c r="AI82" s="88"/>
      <c r="AJ82" s="93"/>
      <c r="AK82" s="93"/>
      <c r="AL82" s="93"/>
      <c r="AM82" s="93"/>
    </row>
    <row r="83" spans="2:39">
      <c r="B83" s="7" t="s">
        <v>77</v>
      </c>
      <c r="C83" s="147">
        <v>232111748</v>
      </c>
      <c r="D83" s="147">
        <v>956111748</v>
      </c>
      <c r="E83" s="147">
        <v>2391243.5</v>
      </c>
      <c r="F83" s="148">
        <v>30482717.84</v>
      </c>
      <c r="G83" s="148">
        <v>29640960.57</v>
      </c>
      <c r="H83" s="148">
        <v>3934863.21</v>
      </c>
      <c r="I83" s="148">
        <v>24513825.050000001</v>
      </c>
      <c r="J83" s="148">
        <v>14641448.57</v>
      </c>
      <c r="K83" s="148">
        <v>19237847.190000001</v>
      </c>
      <c r="L83" s="148">
        <v>17995367.129999999</v>
      </c>
      <c r="M83" s="148">
        <v>28656461.240000002</v>
      </c>
      <c r="N83" s="148">
        <v>3891925.31</v>
      </c>
      <c r="O83" s="148">
        <v>16526930</v>
      </c>
      <c r="P83" s="147">
        <v>719422363.59000003</v>
      </c>
      <c r="Q83" s="152">
        <f t="shared" si="32"/>
        <v>911335953.20000005</v>
      </c>
      <c r="R83" s="154"/>
      <c r="S83" s="5"/>
      <c r="W83" s="93"/>
      <c r="X83" s="93"/>
      <c r="Y83" s="88"/>
      <c r="Z83" s="88"/>
      <c r="AA83" s="88"/>
      <c r="AB83" s="88"/>
      <c r="AC83" s="88"/>
      <c r="AD83" s="88"/>
      <c r="AE83" s="88"/>
      <c r="AF83" s="88"/>
      <c r="AG83" s="88"/>
      <c r="AH83" s="88"/>
      <c r="AI83" s="88"/>
      <c r="AJ83" s="93"/>
      <c r="AK83" s="93"/>
      <c r="AL83" s="93"/>
      <c r="AM83" s="93"/>
    </row>
    <row r="84" spans="2:39">
      <c r="B84" s="25" t="s">
        <v>180</v>
      </c>
      <c r="C84" s="145">
        <f>SUM(C85:C86)</f>
        <v>4430873550</v>
      </c>
      <c r="D84" s="145">
        <f>SUM(D85:D86)</f>
        <v>4426668860.1800003</v>
      </c>
      <c r="E84" s="145">
        <f>SUM(E85:E86)</f>
        <v>147750037.91</v>
      </c>
      <c r="F84" s="145">
        <f t="shared" ref="F84:P84" si="34">SUM(F85:F86)</f>
        <v>273021760.64000005</v>
      </c>
      <c r="G84" s="145">
        <f t="shared" si="34"/>
        <v>311996392.44</v>
      </c>
      <c r="H84" s="145">
        <f t="shared" si="34"/>
        <v>254383563.13999999</v>
      </c>
      <c r="I84" s="145">
        <f>SUM(I85:I86)</f>
        <v>300453153.69999999</v>
      </c>
      <c r="J84" s="145">
        <f t="shared" si="34"/>
        <v>279782753.72000003</v>
      </c>
      <c r="K84" s="145">
        <f t="shared" si="34"/>
        <v>300091715.20999998</v>
      </c>
      <c r="L84" s="145">
        <f t="shared" si="34"/>
        <v>239151449.54999998</v>
      </c>
      <c r="M84" s="145">
        <f t="shared" si="34"/>
        <v>270730135.25999999</v>
      </c>
      <c r="N84" s="145">
        <f t="shared" si="34"/>
        <v>381870405.04000002</v>
      </c>
      <c r="O84" s="145">
        <f t="shared" si="34"/>
        <v>274266769.19</v>
      </c>
      <c r="P84" s="145">
        <f t="shared" si="34"/>
        <v>535615540.28999996</v>
      </c>
      <c r="Q84" s="145">
        <f t="shared" si="32"/>
        <v>3569113676.0899997</v>
      </c>
      <c r="R84" s="154"/>
      <c r="S84" s="5"/>
      <c r="W84" s="93"/>
      <c r="X84" s="93"/>
      <c r="Y84" s="88"/>
      <c r="Z84" s="88"/>
      <c r="AA84" s="88"/>
      <c r="AB84" s="88"/>
      <c r="AC84" s="88"/>
      <c r="AD84" s="88"/>
      <c r="AE84" s="88"/>
      <c r="AF84" s="88"/>
      <c r="AG84" s="88"/>
      <c r="AH84" s="88"/>
      <c r="AI84" s="88"/>
      <c r="AJ84" s="93"/>
      <c r="AK84" s="93"/>
      <c r="AL84" s="93"/>
      <c r="AM84" s="93"/>
    </row>
    <row r="85" spans="2:39">
      <c r="B85" s="7" t="s">
        <v>181</v>
      </c>
      <c r="C85" s="147">
        <v>4430506260</v>
      </c>
      <c r="D85" s="147">
        <v>4426301570.1800003</v>
      </c>
      <c r="E85" s="147">
        <v>147750037.91</v>
      </c>
      <c r="F85" s="148">
        <v>273021760.64000005</v>
      </c>
      <c r="G85" s="148">
        <v>311996392.44</v>
      </c>
      <c r="H85" s="148">
        <v>254364837.03999999</v>
      </c>
      <c r="I85" s="148">
        <v>300453153.69999999</v>
      </c>
      <c r="J85" s="148">
        <v>279757678.72000003</v>
      </c>
      <c r="K85" s="148">
        <v>300088415.20999998</v>
      </c>
      <c r="L85" s="148">
        <v>239131389.54999998</v>
      </c>
      <c r="M85" s="148">
        <v>270730135.25999999</v>
      </c>
      <c r="N85" s="148">
        <v>381801643.04000002</v>
      </c>
      <c r="O85" s="148">
        <v>274266769.19</v>
      </c>
      <c r="P85" s="147">
        <v>535563187.10999995</v>
      </c>
      <c r="Q85" s="152">
        <f t="shared" si="32"/>
        <v>3568925399.8100004</v>
      </c>
      <c r="R85" s="154"/>
      <c r="S85" s="5"/>
      <c r="W85" s="93"/>
      <c r="X85" s="93"/>
      <c r="Y85" s="88"/>
      <c r="Z85" s="88"/>
      <c r="AA85" s="88"/>
      <c r="AB85" s="88"/>
      <c r="AC85" s="88"/>
      <c r="AD85" s="88"/>
      <c r="AE85" s="88"/>
      <c r="AF85" s="88"/>
      <c r="AG85" s="88"/>
      <c r="AH85" s="88"/>
      <c r="AI85" s="88"/>
      <c r="AJ85" s="93"/>
      <c r="AK85" s="93"/>
      <c r="AL85" s="93"/>
      <c r="AM85" s="93"/>
    </row>
    <row r="86" spans="2:39">
      <c r="B86" s="7" t="s">
        <v>182</v>
      </c>
      <c r="C86" s="147">
        <v>367290</v>
      </c>
      <c r="D86" s="147">
        <v>367290</v>
      </c>
      <c r="E86" s="147">
        <v>0</v>
      </c>
      <c r="F86" s="148">
        <v>0</v>
      </c>
      <c r="G86" s="148">
        <v>0</v>
      </c>
      <c r="H86" s="148">
        <v>18726.099999999999</v>
      </c>
      <c r="I86" s="148">
        <v>0</v>
      </c>
      <c r="J86" s="148">
        <v>25075</v>
      </c>
      <c r="K86" s="148">
        <v>3300</v>
      </c>
      <c r="L86" s="148">
        <v>20060</v>
      </c>
      <c r="M86" s="148">
        <v>0</v>
      </c>
      <c r="N86" s="148">
        <v>68762</v>
      </c>
      <c r="O86" s="148">
        <v>0</v>
      </c>
      <c r="P86" s="147">
        <v>52353.18</v>
      </c>
      <c r="Q86" s="152">
        <f t="shared" si="32"/>
        <v>188276.28</v>
      </c>
      <c r="R86" s="154"/>
      <c r="S86" s="5"/>
      <c r="W86" s="93"/>
      <c r="X86" s="93"/>
      <c r="Y86" s="88"/>
      <c r="Z86" s="88"/>
      <c r="AA86" s="88"/>
      <c r="AB86" s="88"/>
      <c r="AC86" s="88"/>
      <c r="AD86" s="88"/>
      <c r="AE86" s="88"/>
      <c r="AF86" s="88"/>
      <c r="AG86" s="88"/>
      <c r="AH86" s="88"/>
      <c r="AI86" s="88"/>
      <c r="AJ86" s="93"/>
      <c r="AK86" s="93"/>
      <c r="AL86" s="93"/>
      <c r="AM86" s="93"/>
    </row>
    <row r="87" spans="2:39">
      <c r="B87" s="22" t="s">
        <v>183</v>
      </c>
      <c r="C87" s="143">
        <f>C88</f>
        <v>15000000</v>
      </c>
      <c r="D87" s="143">
        <f>D88</f>
        <v>15000000</v>
      </c>
      <c r="E87" s="143">
        <f>E88</f>
        <v>0</v>
      </c>
      <c r="F87" s="143">
        <f t="shared" ref="F87:P87" si="35">F88</f>
        <v>0</v>
      </c>
      <c r="G87" s="143">
        <f t="shared" si="35"/>
        <v>0</v>
      </c>
      <c r="H87" s="143">
        <f t="shared" si="35"/>
        <v>0</v>
      </c>
      <c r="I87" s="143">
        <f t="shared" si="35"/>
        <v>0</v>
      </c>
      <c r="J87" s="143">
        <f t="shared" si="35"/>
        <v>0</v>
      </c>
      <c r="K87" s="143">
        <f t="shared" si="35"/>
        <v>0</v>
      </c>
      <c r="L87" s="143">
        <f t="shared" si="35"/>
        <v>0</v>
      </c>
      <c r="M87" s="143">
        <f t="shared" si="35"/>
        <v>0</v>
      </c>
      <c r="N87" s="143">
        <f t="shared" si="35"/>
        <v>0</v>
      </c>
      <c r="O87" s="143">
        <f t="shared" si="35"/>
        <v>0</v>
      </c>
      <c r="P87" s="143">
        <f t="shared" si="35"/>
        <v>0</v>
      </c>
      <c r="Q87" s="143">
        <f t="shared" si="32"/>
        <v>0</v>
      </c>
      <c r="R87" s="154"/>
      <c r="S87" s="5"/>
      <c r="W87" s="93"/>
      <c r="X87" s="93"/>
      <c r="Y87" s="88"/>
      <c r="Z87" s="88"/>
      <c r="AA87" s="88"/>
      <c r="AB87" s="88"/>
      <c r="AC87" s="88"/>
      <c r="AD87" s="88"/>
      <c r="AE87" s="88"/>
      <c r="AF87" s="88"/>
      <c r="AG87" s="88"/>
      <c r="AH87" s="88"/>
      <c r="AI87" s="88"/>
      <c r="AJ87" s="93"/>
      <c r="AK87" s="93"/>
      <c r="AL87" s="93"/>
      <c r="AM87" s="93"/>
    </row>
    <row r="88" spans="2:39">
      <c r="B88" s="25" t="s">
        <v>184</v>
      </c>
      <c r="C88" s="145">
        <v>15000000</v>
      </c>
      <c r="D88" s="145">
        <v>15000000</v>
      </c>
      <c r="E88" s="145">
        <f>SUM(E89)</f>
        <v>0</v>
      </c>
      <c r="F88" s="145">
        <f t="shared" ref="F88:P88" si="36">SUM(F89)</f>
        <v>0</v>
      </c>
      <c r="G88" s="145">
        <f t="shared" si="36"/>
        <v>0</v>
      </c>
      <c r="H88" s="145">
        <f t="shared" si="36"/>
        <v>0</v>
      </c>
      <c r="I88" s="145">
        <f t="shared" si="36"/>
        <v>0</v>
      </c>
      <c r="J88" s="145">
        <f t="shared" si="36"/>
        <v>0</v>
      </c>
      <c r="K88" s="145">
        <f t="shared" si="36"/>
        <v>0</v>
      </c>
      <c r="L88" s="145">
        <f t="shared" si="36"/>
        <v>0</v>
      </c>
      <c r="M88" s="145">
        <f t="shared" si="36"/>
        <v>0</v>
      </c>
      <c r="N88" s="145">
        <f t="shared" si="36"/>
        <v>0</v>
      </c>
      <c r="O88" s="145">
        <f t="shared" si="36"/>
        <v>0</v>
      </c>
      <c r="P88" s="145">
        <f t="shared" si="36"/>
        <v>0</v>
      </c>
      <c r="Q88" s="145">
        <f t="shared" si="32"/>
        <v>0</v>
      </c>
      <c r="R88" s="154"/>
      <c r="S88" s="5"/>
      <c r="W88" s="93"/>
      <c r="X88" s="93"/>
      <c r="Y88" s="88"/>
      <c r="Z88" s="88"/>
      <c r="AA88" s="88"/>
      <c r="AB88" s="88"/>
      <c r="AC88" s="88"/>
      <c r="AD88" s="88"/>
      <c r="AE88" s="88"/>
      <c r="AF88" s="88"/>
      <c r="AG88" s="88"/>
      <c r="AH88" s="88"/>
      <c r="AI88" s="88"/>
      <c r="AJ88" s="93"/>
      <c r="AK88" s="93"/>
      <c r="AL88" s="93"/>
      <c r="AM88" s="93"/>
    </row>
    <row r="89" spans="2:39">
      <c r="B89" s="7" t="s">
        <v>185</v>
      </c>
      <c r="C89" s="147">
        <v>15000000</v>
      </c>
      <c r="D89" s="147">
        <v>15000000</v>
      </c>
      <c r="E89" s="147">
        <v>0</v>
      </c>
      <c r="F89" s="148">
        <v>0</v>
      </c>
      <c r="G89" s="148">
        <v>0</v>
      </c>
      <c r="H89" s="148">
        <v>0</v>
      </c>
      <c r="I89" s="148">
        <v>0</v>
      </c>
      <c r="J89" s="148">
        <v>0</v>
      </c>
      <c r="K89" s="148">
        <v>0</v>
      </c>
      <c r="L89" s="148">
        <v>0</v>
      </c>
      <c r="M89" s="148">
        <v>0</v>
      </c>
      <c r="N89" s="148">
        <v>0</v>
      </c>
      <c r="O89" s="148">
        <v>0</v>
      </c>
      <c r="P89" s="147">
        <v>0</v>
      </c>
      <c r="Q89" s="152">
        <f t="shared" si="32"/>
        <v>0</v>
      </c>
      <c r="R89" s="154"/>
      <c r="S89" s="5"/>
      <c r="W89" s="93"/>
      <c r="X89" s="93"/>
      <c r="Y89" s="88"/>
      <c r="Z89" s="88"/>
      <c r="AA89" s="88"/>
      <c r="AB89" s="88"/>
      <c r="AC89" s="88"/>
      <c r="AD89" s="88"/>
      <c r="AE89" s="88"/>
      <c r="AF89" s="88"/>
      <c r="AG89" s="88"/>
      <c r="AH89" s="88"/>
      <c r="AI89" s="88"/>
      <c r="AJ89" s="93"/>
      <c r="AK89" s="93"/>
      <c r="AL89" s="93"/>
      <c r="AM89" s="93"/>
    </row>
    <row r="90" spans="2:39">
      <c r="B90" s="130" t="s">
        <v>142</v>
      </c>
      <c r="C90" s="150">
        <f>C10+C22+C44+C58+C87</f>
        <v>160312757677</v>
      </c>
      <c r="D90" s="244">
        <f>D10+D22+D44+D58+D87</f>
        <v>189214987947.10999</v>
      </c>
      <c r="E90" s="151">
        <f>E58+E44+E10+E22</f>
        <v>7271390090.9699993</v>
      </c>
      <c r="F90" s="151">
        <f t="shared" ref="F90:P90" si="37">F58+F44+F10+F22</f>
        <v>7592449825.1799984</v>
      </c>
      <c r="G90" s="151">
        <f>G58+G44+G10+G22</f>
        <v>9459670829.6199989</v>
      </c>
      <c r="H90" s="151">
        <f t="shared" si="37"/>
        <v>9217429044.6599998</v>
      </c>
      <c r="I90" s="151">
        <f>I58+I44+I10+I22</f>
        <v>9848105040.2299995</v>
      </c>
      <c r="J90" s="151">
        <f>J58+J44+J10+J22</f>
        <v>9901854194.7200012</v>
      </c>
      <c r="K90" s="151">
        <f t="shared" si="37"/>
        <v>9461599549.5999985</v>
      </c>
      <c r="L90" s="151">
        <f t="shared" si="37"/>
        <v>9246289916.3100014</v>
      </c>
      <c r="M90" s="151">
        <f t="shared" si="37"/>
        <v>9681274244.0499992</v>
      </c>
      <c r="N90" s="151">
        <f t="shared" si="37"/>
        <v>11375369551.539999</v>
      </c>
      <c r="O90" s="151">
        <f t="shared" si="37"/>
        <v>14526141509.269999</v>
      </c>
      <c r="P90" s="151">
        <f t="shared" si="37"/>
        <v>16586718944.689999</v>
      </c>
      <c r="Q90" s="151">
        <f>Q10+Q22+Q44+Q58</f>
        <v>124168292740.83997</v>
      </c>
      <c r="R90" s="154"/>
      <c r="S90" s="5"/>
      <c r="T90" s="88"/>
      <c r="U90" s="88"/>
      <c r="V90" s="88"/>
      <c r="Y90" s="88"/>
      <c r="Z90" s="88"/>
      <c r="AA90" s="88"/>
      <c r="AB90" s="88"/>
      <c r="AC90" s="88"/>
      <c r="AD90" s="88"/>
      <c r="AE90" s="88"/>
      <c r="AF90" s="88"/>
      <c r="AG90" s="88"/>
      <c r="AH90" s="88"/>
      <c r="AI90" s="88"/>
    </row>
    <row r="91" spans="2:39">
      <c r="B91" s="26"/>
      <c r="C91" s="15"/>
      <c r="D91" s="15"/>
      <c r="E91" s="235"/>
      <c r="F91" s="236"/>
      <c r="G91" s="236"/>
      <c r="H91" s="236"/>
      <c r="I91" s="236"/>
      <c r="J91" s="236"/>
      <c r="K91" s="236"/>
      <c r="L91" s="236"/>
      <c r="M91" s="236"/>
      <c r="N91" s="236"/>
      <c r="O91" s="236"/>
      <c r="P91" s="236"/>
      <c r="Q91" s="236"/>
      <c r="S91" s="5"/>
      <c r="Y91" s="88"/>
      <c r="Z91" s="88"/>
      <c r="AA91" s="88"/>
      <c r="AB91" s="88"/>
      <c r="AC91" s="88"/>
      <c r="AD91" s="88"/>
      <c r="AE91" s="88"/>
      <c r="AF91" s="88"/>
      <c r="AG91" s="88"/>
      <c r="AH91" s="88"/>
      <c r="AI91" s="88"/>
    </row>
    <row r="92" spans="2:39">
      <c r="B92" s="130"/>
      <c r="C92" s="21"/>
      <c r="D92" s="79"/>
      <c r="E92" s="12" t="str">
        <f t="shared" ref="E92:Q92" si="38">+E9</f>
        <v>ENERO</v>
      </c>
      <c r="F92" s="12" t="str">
        <f t="shared" si="38"/>
        <v>FEBRERO</v>
      </c>
      <c r="G92" s="12" t="str">
        <f t="shared" si="38"/>
        <v>MARZO</v>
      </c>
      <c r="H92" s="12" t="str">
        <f t="shared" si="38"/>
        <v>ABRIL</v>
      </c>
      <c r="I92" s="12" t="str">
        <f t="shared" si="38"/>
        <v>MAYO</v>
      </c>
      <c r="J92" s="12" t="str">
        <f t="shared" si="38"/>
        <v>JUNIO</v>
      </c>
      <c r="K92" s="12" t="str">
        <f t="shared" si="38"/>
        <v>JULIO</v>
      </c>
      <c r="L92" s="12" t="str">
        <f t="shared" si="38"/>
        <v>AGOSTO</v>
      </c>
      <c r="M92" s="12" t="str">
        <f t="shared" si="38"/>
        <v>SEPTIEMBRE</v>
      </c>
      <c r="N92" s="12" t="str">
        <f t="shared" si="38"/>
        <v>OCTUBRE</v>
      </c>
      <c r="O92" s="12" t="str">
        <f t="shared" si="38"/>
        <v>NOVIEMBRE</v>
      </c>
      <c r="P92" s="12" t="str">
        <f t="shared" si="38"/>
        <v>DICIEMBRE</v>
      </c>
      <c r="Q92" s="12" t="str">
        <f t="shared" si="38"/>
        <v>TOTAL</v>
      </c>
      <c r="R92" s="88"/>
      <c r="S92" s="5"/>
      <c r="T92" s="88"/>
      <c r="U92" s="88"/>
      <c r="V92" s="88"/>
      <c r="Y92" s="88"/>
      <c r="Z92" s="88"/>
      <c r="AA92" s="88"/>
      <c r="AB92" s="88"/>
      <c r="AC92" s="88"/>
      <c r="AD92" s="88"/>
      <c r="AE92" s="88"/>
      <c r="AF92" s="88"/>
      <c r="AG92" s="88"/>
      <c r="AH92" s="88"/>
      <c r="AI92" s="88"/>
    </row>
    <row r="93" spans="2:39">
      <c r="B93" s="27" t="s">
        <v>23</v>
      </c>
      <c r="C93" s="113">
        <v>1908308604</v>
      </c>
      <c r="D93" s="113">
        <f>+D94</f>
        <v>1408308604</v>
      </c>
      <c r="E93" s="143">
        <v>0</v>
      </c>
      <c r="F93" s="143">
        <v>0</v>
      </c>
      <c r="G93" s="143">
        <v>0</v>
      </c>
      <c r="H93" s="143">
        <v>0</v>
      </c>
      <c r="I93" s="143">
        <v>0</v>
      </c>
      <c r="J93" s="143">
        <v>0</v>
      </c>
      <c r="K93" s="143">
        <v>0</v>
      </c>
      <c r="L93" s="143">
        <v>0</v>
      </c>
      <c r="M93" s="143">
        <v>0</v>
      </c>
      <c r="N93" s="143">
        <v>0</v>
      </c>
      <c r="O93" s="143">
        <v>0</v>
      </c>
      <c r="P93" s="143">
        <v>0</v>
      </c>
      <c r="Q93" s="143">
        <f t="shared" ref="Q93:Q98" si="39">SUM(E93:P93)</f>
        <v>0</v>
      </c>
      <c r="R93" s="11"/>
      <c r="T93" s="11"/>
      <c r="U93" s="11"/>
      <c r="V93" s="11"/>
      <c r="W93" s="11"/>
      <c r="X93" s="11"/>
      <c r="Y93" s="88"/>
      <c r="Z93" s="88"/>
      <c r="AA93" s="88"/>
      <c r="AB93" s="88"/>
      <c r="AC93" s="88"/>
      <c r="AD93" s="88"/>
      <c r="AE93" s="88"/>
      <c r="AF93" s="88"/>
      <c r="AG93" s="88"/>
      <c r="AH93" s="88"/>
      <c r="AI93" s="88"/>
    </row>
    <row r="94" spans="2:39">
      <c r="B94" s="28" t="s">
        <v>24</v>
      </c>
      <c r="C94" s="121">
        <v>1908308604</v>
      </c>
      <c r="D94" s="121">
        <f>+D95</f>
        <v>1408308604</v>
      </c>
      <c r="E94" s="237">
        <v>0</v>
      </c>
      <c r="F94" s="237">
        <v>0</v>
      </c>
      <c r="G94" s="237">
        <v>0</v>
      </c>
      <c r="H94" s="237">
        <v>0</v>
      </c>
      <c r="I94" s="237">
        <v>0</v>
      </c>
      <c r="J94" s="237">
        <v>0</v>
      </c>
      <c r="K94" s="237">
        <v>0</v>
      </c>
      <c r="L94" s="237">
        <v>0</v>
      </c>
      <c r="M94" s="237">
        <v>0</v>
      </c>
      <c r="N94" s="237">
        <v>0</v>
      </c>
      <c r="O94" s="237">
        <v>0</v>
      </c>
      <c r="P94" s="237">
        <v>0</v>
      </c>
      <c r="Q94" s="145">
        <f t="shared" si="39"/>
        <v>0</v>
      </c>
      <c r="R94" s="11"/>
      <c r="S94" s="88"/>
      <c r="T94" s="11"/>
      <c r="U94" s="11"/>
      <c r="V94" s="11"/>
      <c r="W94" s="11"/>
      <c r="X94" s="11"/>
      <c r="Y94" s="88"/>
      <c r="Z94" s="88"/>
      <c r="AA94" s="88"/>
      <c r="AB94" s="88"/>
      <c r="AC94" s="88"/>
      <c r="AD94" s="88"/>
      <c r="AE94" s="88"/>
      <c r="AF94" s="88"/>
      <c r="AG94" s="88"/>
      <c r="AH94" s="88"/>
      <c r="AI94" s="88"/>
    </row>
    <row r="95" spans="2:39">
      <c r="B95" s="29" t="s">
        <v>25</v>
      </c>
      <c r="C95" s="115">
        <v>1908308604</v>
      </c>
      <c r="D95" s="115">
        <v>1408308604</v>
      </c>
      <c r="E95" s="147">
        <v>0</v>
      </c>
      <c r="F95" s="147">
        <v>0</v>
      </c>
      <c r="G95" s="147">
        <v>0</v>
      </c>
      <c r="H95" s="147">
        <v>0</v>
      </c>
      <c r="I95" s="147">
        <v>0</v>
      </c>
      <c r="J95" s="147">
        <v>0</v>
      </c>
      <c r="K95" s="147">
        <v>0</v>
      </c>
      <c r="L95" s="147">
        <v>0</v>
      </c>
      <c r="M95" s="147">
        <v>0</v>
      </c>
      <c r="N95" s="147">
        <v>0</v>
      </c>
      <c r="O95" s="147">
        <v>0</v>
      </c>
      <c r="P95" s="147">
        <v>0</v>
      </c>
      <c r="Q95" s="152">
        <f t="shared" si="39"/>
        <v>0</v>
      </c>
      <c r="R95" s="11"/>
      <c r="S95" s="11"/>
      <c r="T95" s="11"/>
      <c r="U95" s="11"/>
      <c r="V95" s="11"/>
      <c r="W95" s="11"/>
      <c r="X95" s="11"/>
      <c r="Y95" s="88"/>
      <c r="Z95" s="88"/>
      <c r="AA95" s="88"/>
      <c r="AB95" s="88"/>
      <c r="AC95" s="88"/>
      <c r="AD95" s="88"/>
      <c r="AE95" s="88"/>
      <c r="AF95" s="88"/>
      <c r="AG95" s="88"/>
      <c r="AH95" s="88"/>
      <c r="AI95" s="88"/>
    </row>
    <row r="96" spans="2:39">
      <c r="B96" s="27" t="s">
        <v>36</v>
      </c>
      <c r="C96" s="113">
        <v>0</v>
      </c>
      <c r="D96" s="113"/>
      <c r="E96" s="143">
        <v>0</v>
      </c>
      <c r="F96" s="143">
        <v>0</v>
      </c>
      <c r="G96" s="143">
        <v>0</v>
      </c>
      <c r="H96" s="143">
        <v>0</v>
      </c>
      <c r="I96" s="143">
        <v>0</v>
      </c>
      <c r="J96" s="143">
        <v>0</v>
      </c>
      <c r="K96" s="143">
        <v>0</v>
      </c>
      <c r="L96" s="143">
        <v>0</v>
      </c>
      <c r="M96" s="143">
        <v>0</v>
      </c>
      <c r="N96" s="143">
        <v>0</v>
      </c>
      <c r="O96" s="143">
        <v>0</v>
      </c>
      <c r="P96" s="143">
        <v>0</v>
      </c>
      <c r="Q96" s="143">
        <f t="shared" si="39"/>
        <v>0</v>
      </c>
      <c r="R96" s="11"/>
      <c r="S96" s="11"/>
      <c r="T96" s="11"/>
      <c r="U96" s="11"/>
      <c r="V96" s="11"/>
      <c r="W96" s="11"/>
      <c r="X96" s="11"/>
      <c r="Y96" s="88"/>
      <c r="Z96" s="88"/>
      <c r="AA96" s="88"/>
      <c r="AB96" s="88"/>
      <c r="AC96" s="88"/>
      <c r="AD96" s="88"/>
      <c r="AE96" s="88"/>
      <c r="AF96" s="88"/>
      <c r="AG96" s="88"/>
      <c r="AH96" s="88"/>
      <c r="AI96" s="88"/>
    </row>
    <row r="97" spans="2:35">
      <c r="B97" s="28" t="s">
        <v>39</v>
      </c>
      <c r="C97" s="121">
        <v>0</v>
      </c>
      <c r="D97" s="121"/>
      <c r="E97" s="237">
        <v>0</v>
      </c>
      <c r="F97" s="237">
        <v>0</v>
      </c>
      <c r="G97" s="237">
        <v>0</v>
      </c>
      <c r="H97" s="237">
        <v>0</v>
      </c>
      <c r="I97" s="237">
        <v>0</v>
      </c>
      <c r="J97" s="237">
        <v>0</v>
      </c>
      <c r="K97" s="237">
        <v>0</v>
      </c>
      <c r="L97" s="237">
        <v>0</v>
      </c>
      <c r="M97" s="237">
        <v>0</v>
      </c>
      <c r="N97" s="237">
        <v>0</v>
      </c>
      <c r="O97" s="237">
        <v>0</v>
      </c>
      <c r="P97" s="237">
        <v>0</v>
      </c>
      <c r="Q97" s="145">
        <f t="shared" si="39"/>
        <v>0</v>
      </c>
      <c r="R97" s="11"/>
      <c r="S97" s="11"/>
      <c r="T97" s="11"/>
      <c r="U97" s="11"/>
      <c r="V97" s="11"/>
      <c r="W97" s="11"/>
      <c r="X97" s="11"/>
      <c r="Y97" s="88"/>
      <c r="Z97" s="88"/>
      <c r="AA97" s="88"/>
      <c r="AB97" s="88"/>
      <c r="AC97" s="88"/>
      <c r="AD97" s="88"/>
      <c r="AE97" s="88"/>
      <c r="AF97" s="88"/>
      <c r="AG97" s="88"/>
      <c r="AH97" s="88"/>
      <c r="AI97" s="88"/>
    </row>
    <row r="98" spans="2:35">
      <c r="B98" s="29" t="s">
        <v>40</v>
      </c>
      <c r="C98" s="115">
        <v>0</v>
      </c>
      <c r="D98" s="115"/>
      <c r="E98" s="147">
        <v>0</v>
      </c>
      <c r="F98" s="147">
        <v>0</v>
      </c>
      <c r="G98" s="147">
        <v>0</v>
      </c>
      <c r="H98" s="147">
        <v>0</v>
      </c>
      <c r="I98" s="147">
        <v>0</v>
      </c>
      <c r="J98" s="147">
        <v>0</v>
      </c>
      <c r="K98" s="147">
        <v>0</v>
      </c>
      <c r="L98" s="147">
        <v>0</v>
      </c>
      <c r="M98" s="147">
        <v>0</v>
      </c>
      <c r="N98" s="147">
        <v>0</v>
      </c>
      <c r="O98" s="147">
        <v>0</v>
      </c>
      <c r="P98" s="147">
        <v>0</v>
      </c>
      <c r="Q98" s="152">
        <f t="shared" si="39"/>
        <v>0</v>
      </c>
      <c r="R98" s="11"/>
      <c r="S98" s="11"/>
      <c r="T98" s="11"/>
      <c r="U98" s="11"/>
      <c r="V98" s="11"/>
      <c r="W98" s="11"/>
      <c r="X98" s="11"/>
      <c r="Y98" s="88"/>
      <c r="Z98" s="88"/>
      <c r="AA98" s="88"/>
      <c r="AB98" s="88"/>
      <c r="AC98" s="88"/>
      <c r="AD98" s="88"/>
      <c r="AE98" s="88"/>
      <c r="AF98" s="88"/>
      <c r="AG98" s="88"/>
      <c r="AH98" s="88"/>
      <c r="AI98" s="88"/>
    </row>
    <row r="99" spans="2:35">
      <c r="B99" s="130" t="s">
        <v>87</v>
      </c>
      <c r="C99" s="120">
        <f>C93+C96</f>
        <v>1908308604</v>
      </c>
      <c r="D99" s="120">
        <f>D93+D96</f>
        <v>1408308604</v>
      </c>
      <c r="E99" s="151">
        <f>E93+E96</f>
        <v>0</v>
      </c>
      <c r="F99" s="151">
        <f>F93+F96</f>
        <v>0</v>
      </c>
      <c r="G99" s="151">
        <f>G93+G96</f>
        <v>0</v>
      </c>
      <c r="H99" s="151">
        <v>0</v>
      </c>
      <c r="I99" s="151">
        <v>0</v>
      </c>
      <c r="J99" s="151">
        <v>0</v>
      </c>
      <c r="K99" s="151">
        <v>0</v>
      </c>
      <c r="L99" s="151">
        <v>0</v>
      </c>
      <c r="M99" s="151">
        <v>0</v>
      </c>
      <c r="N99" s="151">
        <v>0</v>
      </c>
      <c r="O99" s="151">
        <v>0</v>
      </c>
      <c r="P99" s="151">
        <v>0</v>
      </c>
      <c r="Q99" s="151">
        <f>Q93+Q96</f>
        <v>0</v>
      </c>
      <c r="R99" s="11"/>
      <c r="S99" s="11"/>
      <c r="T99" s="11"/>
      <c r="U99" s="11"/>
      <c r="V99" s="11"/>
      <c r="W99" s="11"/>
      <c r="X99" s="88"/>
      <c r="Y99" s="88"/>
      <c r="Z99" s="88"/>
      <c r="AA99" s="88"/>
      <c r="AB99" s="88"/>
      <c r="AC99" s="88"/>
      <c r="AD99" s="88"/>
      <c r="AE99" s="88"/>
      <c r="AF99" s="88"/>
      <c r="AG99" s="88"/>
      <c r="AH99" s="88"/>
    </row>
    <row r="100" spans="2:35">
      <c r="B100" s="26"/>
      <c r="C100" s="11"/>
      <c r="D100" s="11"/>
      <c r="E100" s="238"/>
      <c r="F100" s="238"/>
      <c r="G100" s="239"/>
      <c r="H100" s="239"/>
      <c r="I100" s="239"/>
      <c r="J100" s="239"/>
      <c r="K100" s="239"/>
      <c r="L100" s="239"/>
      <c r="M100" s="239"/>
      <c r="N100" s="239"/>
      <c r="O100" s="239"/>
      <c r="P100" s="239"/>
      <c r="Q100" s="240"/>
      <c r="S100" s="11"/>
      <c r="W100" s="88"/>
      <c r="X100" s="88"/>
      <c r="Y100" s="88"/>
      <c r="Z100" s="88"/>
      <c r="AA100" s="88"/>
      <c r="AB100" s="88"/>
      <c r="AC100" s="88"/>
      <c r="AD100" s="88"/>
      <c r="AE100" s="88"/>
      <c r="AF100" s="88"/>
      <c r="AG100" s="88"/>
    </row>
    <row r="101" spans="2:35">
      <c r="B101" s="130" t="s">
        <v>88</v>
      </c>
      <c r="C101" s="120">
        <f>C90+C99</f>
        <v>162221066281</v>
      </c>
      <c r="D101" s="120">
        <f>D90+D99</f>
        <v>190623296551.10999</v>
      </c>
      <c r="E101" s="241">
        <f>E99+E90</f>
        <v>7271390090.9699993</v>
      </c>
      <c r="F101" s="241">
        <f t="shared" ref="F101:Q101" si="40">F99+F90</f>
        <v>7592449825.1799984</v>
      </c>
      <c r="G101" s="241">
        <f t="shared" si="40"/>
        <v>9459670829.6199989</v>
      </c>
      <c r="H101" s="241">
        <f t="shared" si="40"/>
        <v>9217429044.6599998</v>
      </c>
      <c r="I101" s="241">
        <f>I99+I90</f>
        <v>9848105040.2299995</v>
      </c>
      <c r="J101" s="241">
        <f t="shared" si="40"/>
        <v>9901854194.7200012</v>
      </c>
      <c r="K101" s="241">
        <f t="shared" si="40"/>
        <v>9461599549.5999985</v>
      </c>
      <c r="L101" s="241">
        <f t="shared" si="40"/>
        <v>9246289916.3100014</v>
      </c>
      <c r="M101" s="241">
        <f t="shared" si="40"/>
        <v>9681274244.0499992</v>
      </c>
      <c r="N101" s="241">
        <f t="shared" si="40"/>
        <v>11375369551.539999</v>
      </c>
      <c r="O101" s="241">
        <f t="shared" si="40"/>
        <v>14526141509.269999</v>
      </c>
      <c r="P101" s="241">
        <f t="shared" si="40"/>
        <v>16586718944.689999</v>
      </c>
      <c r="Q101" s="241">
        <f t="shared" si="40"/>
        <v>124168292740.83997</v>
      </c>
      <c r="R101" s="11"/>
      <c r="S101" s="11"/>
      <c r="T101" s="11"/>
      <c r="U101" s="11"/>
      <c r="V101" s="11"/>
      <c r="W101" s="88"/>
      <c r="X101" s="88"/>
      <c r="Y101" s="88"/>
      <c r="Z101" s="88"/>
      <c r="AA101" s="88"/>
      <c r="AB101" s="88"/>
      <c r="AC101" s="88"/>
      <c r="AD101" s="88"/>
      <c r="AE101" s="88"/>
      <c r="AF101" s="88"/>
      <c r="AG101" s="88"/>
    </row>
    <row r="102" spans="2:35" ht="30">
      <c r="B102" s="110" t="s">
        <v>186</v>
      </c>
      <c r="C102" s="111"/>
      <c r="D102" s="111"/>
      <c r="E102" s="232"/>
      <c r="F102" s="232"/>
      <c r="G102" s="232"/>
      <c r="H102" s="232"/>
      <c r="I102" s="232"/>
      <c r="J102" s="232"/>
      <c r="K102" s="232"/>
      <c r="L102" s="232"/>
      <c r="M102" s="232"/>
      <c r="N102" s="232"/>
      <c r="O102" s="232"/>
      <c r="P102" s="232"/>
      <c r="Q102" s="232"/>
      <c r="R102" s="11"/>
      <c r="S102" s="11"/>
      <c r="T102" s="11"/>
      <c r="U102" s="11"/>
    </row>
    <row r="103" spans="2:35">
      <c r="N103" s="153"/>
      <c r="O103" s="153"/>
      <c r="P103" s="153"/>
      <c r="Q103" s="153"/>
      <c r="R103" s="11"/>
      <c r="T103" s="11"/>
      <c r="U103" s="11"/>
    </row>
    <row r="104" spans="2:35">
      <c r="R104" s="11"/>
      <c r="T104" s="11"/>
      <c r="U104" s="11"/>
      <c r="V104" s="11"/>
    </row>
    <row r="106" spans="2:35">
      <c r="E106" s="69"/>
      <c r="F106" s="69"/>
      <c r="G106" s="69"/>
      <c r="H106" s="69"/>
      <c r="I106" s="69"/>
      <c r="J106" s="69"/>
      <c r="K106" s="69"/>
      <c r="L106" s="69"/>
      <c r="M106" s="69"/>
    </row>
    <row r="107" spans="2:35">
      <c r="E107" s="69"/>
      <c r="F107" s="69"/>
      <c r="G107" s="69"/>
      <c r="H107" s="69"/>
      <c r="I107" s="69"/>
      <c r="J107" s="69"/>
      <c r="K107" s="69"/>
      <c r="L107" s="69"/>
      <c r="M107" s="69"/>
    </row>
    <row r="108" spans="2:35">
      <c r="E108" s="69"/>
      <c r="F108" s="69"/>
      <c r="G108" s="69"/>
      <c r="H108" s="69"/>
      <c r="I108" s="69"/>
      <c r="J108" s="69"/>
      <c r="K108" s="69"/>
      <c r="L108" s="69"/>
      <c r="M108" s="69"/>
    </row>
    <row r="109" spans="2:35">
      <c r="E109" s="69"/>
      <c r="F109" s="69"/>
      <c r="G109" s="69"/>
      <c r="H109" s="69"/>
      <c r="I109" s="69"/>
      <c r="J109" s="69"/>
      <c r="K109" s="69"/>
      <c r="L109" s="69"/>
      <c r="M109" s="69"/>
      <c r="N109" s="69"/>
      <c r="O109" s="69"/>
      <c r="P109" s="69"/>
    </row>
    <row r="110" spans="2:35">
      <c r="N110" s="69"/>
      <c r="O110" s="69"/>
      <c r="P110" s="69"/>
    </row>
    <row r="111" spans="2:35">
      <c r="N111" s="69"/>
      <c r="O111" s="69"/>
      <c r="P111" s="69"/>
    </row>
    <row r="112" spans="2:35">
      <c r="E112" s="69"/>
      <c r="F112" s="69"/>
      <c r="G112" s="69"/>
      <c r="H112" s="69"/>
      <c r="I112" s="69"/>
      <c r="J112" s="69"/>
      <c r="K112" s="69"/>
      <c r="L112" s="69"/>
      <c r="M112" s="69"/>
      <c r="N112" s="69"/>
      <c r="O112" s="69"/>
      <c r="P112" s="69"/>
    </row>
    <row r="113" spans="1:43">
      <c r="E113" s="69"/>
      <c r="F113" s="69"/>
      <c r="G113" s="69"/>
      <c r="H113" s="69"/>
      <c r="I113" s="69"/>
      <c r="J113" s="69"/>
      <c r="K113" s="69"/>
      <c r="L113" s="69"/>
      <c r="M113" s="69"/>
    </row>
    <row r="114" spans="1:43">
      <c r="E114" s="69"/>
      <c r="F114" s="69"/>
      <c r="G114" s="69"/>
      <c r="H114" s="69"/>
      <c r="I114" s="69"/>
      <c r="J114" s="69"/>
      <c r="K114" s="69"/>
      <c r="L114" s="69"/>
      <c r="M114" s="69"/>
    </row>
    <row r="115" spans="1:43">
      <c r="N115" s="69"/>
      <c r="O115" s="69"/>
      <c r="P115" s="69"/>
    </row>
    <row r="116" spans="1:43">
      <c r="E116" s="69"/>
      <c r="F116" s="69"/>
      <c r="G116" s="69"/>
      <c r="H116" s="69"/>
      <c r="I116" s="69"/>
      <c r="J116" s="69"/>
      <c r="K116" s="69"/>
      <c r="L116" s="69"/>
      <c r="M116" s="69"/>
      <c r="N116" s="69"/>
      <c r="O116" s="69"/>
      <c r="P116" s="69"/>
    </row>
    <row r="117" spans="1:43">
      <c r="E117" s="69"/>
      <c r="F117" s="69"/>
      <c r="G117" s="69"/>
      <c r="H117" s="69"/>
      <c r="I117" s="69"/>
      <c r="J117" s="69"/>
      <c r="K117" s="69"/>
      <c r="L117" s="69"/>
      <c r="M117" s="69"/>
      <c r="N117" s="69"/>
      <c r="O117" s="69"/>
      <c r="P117" s="69"/>
    </row>
    <row r="118" spans="1:43">
      <c r="E118" s="69"/>
      <c r="F118" s="69"/>
      <c r="G118" s="69"/>
      <c r="H118" s="69"/>
      <c r="I118" s="69"/>
      <c r="J118" s="69"/>
      <c r="K118" s="69"/>
      <c r="L118" s="69"/>
      <c r="M118" s="69"/>
    </row>
    <row r="119" spans="1:43">
      <c r="E119" s="69"/>
      <c r="F119" s="69"/>
      <c r="G119" s="69"/>
      <c r="H119" s="69"/>
      <c r="I119" s="69"/>
      <c r="J119" s="69"/>
      <c r="K119" s="69"/>
      <c r="L119" s="69"/>
      <c r="M119" s="69"/>
      <c r="N119" s="69"/>
      <c r="O119" s="69"/>
      <c r="P119" s="69"/>
    </row>
    <row r="120" spans="1:43" s="11" customFormat="1">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c r="AN120"/>
      <c r="AO120"/>
      <c r="AP120"/>
      <c r="AQ120"/>
    </row>
    <row r="121" spans="1:43" s="11" customFormat="1">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c r="AN121"/>
      <c r="AO121"/>
      <c r="AP121"/>
      <c r="AQ121"/>
    </row>
    <row r="122" spans="1:43" s="11" customFormat="1">
      <c r="A122"/>
      <c r="B122"/>
      <c r="C122" s="69"/>
      <c r="D122" s="69"/>
      <c r="E122" s="69"/>
      <c r="F122" s="69"/>
      <c r="G122" s="69"/>
      <c r="H122" s="69"/>
      <c r="I122" s="69"/>
      <c r="J122" s="69"/>
      <c r="K122" s="69"/>
      <c r="L122" s="69"/>
      <c r="M122" s="69"/>
      <c r="N122" s="69"/>
      <c r="O122" s="69"/>
      <c r="P122" s="69"/>
      <c r="R122"/>
      <c r="S122"/>
      <c r="T122"/>
      <c r="U122"/>
      <c r="V122"/>
      <c r="W122"/>
      <c r="X122"/>
      <c r="Y122"/>
      <c r="Z122"/>
      <c r="AA122"/>
      <c r="AB122"/>
      <c r="AC122"/>
      <c r="AD122"/>
      <c r="AE122"/>
      <c r="AF122"/>
      <c r="AG122"/>
      <c r="AH122"/>
      <c r="AI122"/>
      <c r="AJ122"/>
      <c r="AK122"/>
      <c r="AL122"/>
      <c r="AM122"/>
      <c r="AN122"/>
      <c r="AO122"/>
      <c r="AP122"/>
      <c r="AQ122"/>
    </row>
    <row r="123" spans="1:43" s="11" customFormat="1">
      <c r="A123"/>
      <c r="B123"/>
      <c r="C123" s="69"/>
      <c r="D123" s="69"/>
      <c r="E123" s="69"/>
      <c r="F123" s="69"/>
      <c r="G123" s="69"/>
      <c r="H123" s="69"/>
      <c r="I123" s="69"/>
      <c r="J123" s="69"/>
      <c r="K123" s="69"/>
      <c r="L123" s="69"/>
      <c r="M123" s="69"/>
      <c r="N123" s="69"/>
      <c r="O123" s="69"/>
      <c r="P123" s="69"/>
      <c r="R123"/>
      <c r="S123"/>
      <c r="T123"/>
      <c r="U123"/>
      <c r="V123"/>
      <c r="W123"/>
      <c r="X123"/>
      <c r="Y123"/>
      <c r="Z123"/>
      <c r="AA123"/>
      <c r="AB123"/>
      <c r="AC123"/>
      <c r="AD123"/>
      <c r="AE123"/>
      <c r="AF123"/>
      <c r="AG123"/>
      <c r="AH123"/>
      <c r="AI123"/>
      <c r="AJ123"/>
      <c r="AK123"/>
      <c r="AL123"/>
      <c r="AM123"/>
      <c r="AN123"/>
      <c r="AO123"/>
      <c r="AP123"/>
      <c r="AQ123"/>
    </row>
    <row r="124" spans="1:43" s="11" customFormat="1">
      <c r="A124"/>
      <c r="B124"/>
      <c r="C124" s="69"/>
      <c r="D124" s="69"/>
      <c r="N124" s="69"/>
      <c r="O124" s="69"/>
      <c r="P124" s="69"/>
      <c r="R124"/>
      <c r="S124"/>
      <c r="T124"/>
      <c r="U124"/>
      <c r="V124"/>
      <c r="W124"/>
      <c r="X124"/>
      <c r="Y124"/>
      <c r="Z124"/>
      <c r="AA124"/>
      <c r="AB124"/>
      <c r="AC124"/>
      <c r="AD124"/>
      <c r="AE124"/>
      <c r="AF124"/>
      <c r="AG124"/>
      <c r="AH124"/>
      <c r="AI124"/>
      <c r="AJ124"/>
      <c r="AK124"/>
      <c r="AL124"/>
      <c r="AM124"/>
      <c r="AN124"/>
      <c r="AO124"/>
      <c r="AP124"/>
      <c r="AQ124"/>
    </row>
    <row r="125" spans="1:43" s="11" customFormat="1">
      <c r="A125"/>
      <c r="B125"/>
      <c r="C125" s="69"/>
      <c r="D125" s="69"/>
      <c r="E125" s="69"/>
      <c r="F125" s="69"/>
      <c r="G125" s="69"/>
      <c r="H125" s="69"/>
      <c r="I125" s="69"/>
      <c r="J125" s="69"/>
      <c r="K125" s="69"/>
      <c r="L125" s="69"/>
      <c r="M125" s="69"/>
      <c r="N125" s="69"/>
      <c r="O125" s="69"/>
      <c r="P125" s="69"/>
      <c r="R125"/>
      <c r="S125"/>
      <c r="T125"/>
      <c r="U125"/>
      <c r="V125"/>
      <c r="W125"/>
      <c r="X125"/>
      <c r="Y125"/>
      <c r="Z125"/>
      <c r="AA125"/>
      <c r="AB125"/>
      <c r="AC125"/>
      <c r="AD125"/>
      <c r="AE125"/>
      <c r="AF125"/>
      <c r="AG125"/>
      <c r="AH125"/>
      <c r="AI125"/>
      <c r="AJ125"/>
      <c r="AK125"/>
      <c r="AL125"/>
      <c r="AM125"/>
      <c r="AN125"/>
      <c r="AO125"/>
      <c r="AP125"/>
      <c r="AQ125"/>
    </row>
    <row r="126" spans="1:43" s="11" customFormat="1">
      <c r="A126"/>
      <c r="B126"/>
      <c r="C126" s="69"/>
      <c r="D126" s="69"/>
      <c r="E126" s="69"/>
      <c r="F126" s="69"/>
      <c r="G126" s="69"/>
      <c r="H126" s="69"/>
      <c r="I126" s="69"/>
      <c r="J126" s="69"/>
      <c r="K126" s="69"/>
      <c r="L126" s="69"/>
      <c r="M126" s="69"/>
      <c r="N126" s="69"/>
      <c r="O126" s="69"/>
      <c r="P126" s="69"/>
      <c r="R126"/>
      <c r="S126"/>
      <c r="T126"/>
      <c r="U126"/>
      <c r="V126"/>
      <c r="W126"/>
      <c r="X126"/>
      <c r="Y126"/>
      <c r="Z126"/>
      <c r="AA126"/>
      <c r="AB126"/>
      <c r="AC126"/>
      <c r="AD126"/>
      <c r="AE126"/>
      <c r="AF126"/>
      <c r="AG126"/>
      <c r="AH126"/>
      <c r="AI126"/>
      <c r="AJ126"/>
      <c r="AK126"/>
      <c r="AL126"/>
      <c r="AM126"/>
      <c r="AN126"/>
      <c r="AO126"/>
      <c r="AP126"/>
      <c r="AQ126"/>
    </row>
    <row r="127" spans="1:43">
      <c r="E127" s="69"/>
      <c r="F127" s="69"/>
      <c r="G127" s="69"/>
      <c r="H127" s="69"/>
      <c r="I127" s="69"/>
      <c r="J127" s="69"/>
      <c r="K127" s="69"/>
      <c r="L127" s="69"/>
      <c r="M127" s="69"/>
    </row>
    <row r="128" spans="1:43" s="11" customFormat="1">
      <c r="A128"/>
      <c r="B128"/>
      <c r="C128" s="69"/>
      <c r="D128" s="69"/>
      <c r="E128" s="69"/>
      <c r="F128" s="69"/>
      <c r="G128" s="69"/>
      <c r="H128" s="69"/>
      <c r="I128" s="69"/>
      <c r="J128" s="69"/>
      <c r="K128" s="69"/>
      <c r="L128" s="69"/>
      <c r="M128" s="69"/>
      <c r="N128" s="69"/>
      <c r="O128" s="69"/>
      <c r="P128" s="69"/>
      <c r="R128"/>
      <c r="S128"/>
      <c r="T128"/>
      <c r="U128"/>
      <c r="V128"/>
      <c r="W128"/>
      <c r="X128"/>
      <c r="Y128"/>
      <c r="Z128"/>
      <c r="AA128"/>
      <c r="AB128"/>
      <c r="AC128"/>
      <c r="AD128"/>
      <c r="AE128"/>
      <c r="AF128"/>
      <c r="AG128"/>
      <c r="AH128"/>
      <c r="AI128"/>
      <c r="AJ128"/>
      <c r="AK128"/>
      <c r="AL128"/>
      <c r="AM128"/>
      <c r="AN128"/>
      <c r="AO128"/>
      <c r="AP128"/>
      <c r="AQ128"/>
    </row>
    <row r="129" spans="1:43" s="11" customFormat="1">
      <c r="A129"/>
      <c r="B129"/>
      <c r="C129" s="69"/>
      <c r="D129" s="69"/>
      <c r="E129" s="69"/>
      <c r="F129" s="69"/>
      <c r="G129" s="69"/>
      <c r="H129" s="69"/>
      <c r="I129" s="69"/>
      <c r="J129" s="69"/>
      <c r="K129" s="69"/>
      <c r="L129" s="69"/>
      <c r="M129" s="69"/>
      <c r="N129" s="69"/>
      <c r="O129" s="69"/>
      <c r="P129" s="69"/>
      <c r="R129"/>
      <c r="S129"/>
      <c r="T129"/>
      <c r="U129"/>
      <c r="V129"/>
      <c r="W129"/>
      <c r="X129"/>
      <c r="Y129"/>
      <c r="Z129"/>
      <c r="AA129"/>
      <c r="AB129"/>
      <c r="AC129"/>
      <c r="AD129"/>
      <c r="AE129"/>
      <c r="AF129"/>
      <c r="AG129"/>
      <c r="AH129"/>
      <c r="AI129"/>
      <c r="AJ129"/>
      <c r="AK129"/>
      <c r="AL129"/>
      <c r="AM129"/>
      <c r="AN129"/>
      <c r="AO129"/>
      <c r="AP129"/>
      <c r="AQ129"/>
    </row>
    <row r="130" spans="1:43" s="11" customFormat="1">
      <c r="A130"/>
      <c r="B130"/>
      <c r="C130" s="69"/>
      <c r="D130" s="69"/>
      <c r="N130" s="69"/>
      <c r="O130" s="69"/>
      <c r="P130" s="69"/>
      <c r="R130"/>
      <c r="S130"/>
      <c r="T130"/>
      <c r="U130"/>
      <c r="V130"/>
      <c r="W130"/>
      <c r="X130"/>
      <c r="Y130"/>
      <c r="Z130"/>
      <c r="AA130"/>
      <c r="AB130"/>
      <c r="AC130"/>
      <c r="AD130"/>
      <c r="AE130"/>
      <c r="AF130"/>
      <c r="AG130"/>
      <c r="AH130"/>
      <c r="AI130"/>
      <c r="AJ130"/>
      <c r="AK130"/>
      <c r="AL130"/>
      <c r="AM130"/>
      <c r="AN130"/>
      <c r="AO130"/>
      <c r="AP130"/>
      <c r="AQ130"/>
    </row>
    <row r="131" spans="1:43" s="11" customFormat="1">
      <c r="A131"/>
      <c r="B131"/>
      <c r="C131" s="69"/>
      <c r="D131" s="69"/>
      <c r="N131" s="69"/>
      <c r="O131" s="69"/>
      <c r="P131" s="69"/>
      <c r="R131"/>
      <c r="S131"/>
      <c r="T131"/>
      <c r="U131"/>
      <c r="V131"/>
      <c r="W131"/>
      <c r="X131"/>
      <c r="Y131"/>
      <c r="Z131"/>
      <c r="AA131"/>
      <c r="AB131"/>
      <c r="AC131"/>
      <c r="AD131"/>
      <c r="AE131"/>
      <c r="AF131"/>
      <c r="AG131"/>
      <c r="AH131"/>
      <c r="AI131"/>
      <c r="AJ131"/>
      <c r="AK131"/>
      <c r="AL131"/>
      <c r="AM131"/>
      <c r="AN131"/>
      <c r="AO131"/>
      <c r="AP131"/>
      <c r="AQ131"/>
    </row>
    <row r="132" spans="1:43" s="11" customFormat="1">
      <c r="A132"/>
      <c r="B132"/>
      <c r="C132" s="69"/>
      <c r="D132" s="69"/>
      <c r="N132" s="69"/>
      <c r="O132" s="69"/>
      <c r="P132" s="69"/>
      <c r="R132"/>
      <c r="S132"/>
      <c r="T132"/>
      <c r="U132"/>
      <c r="V132"/>
      <c r="W132"/>
      <c r="X132"/>
      <c r="Y132"/>
      <c r="Z132"/>
      <c r="AA132"/>
      <c r="AB132"/>
      <c r="AC132"/>
      <c r="AD132"/>
      <c r="AE132"/>
      <c r="AF132"/>
      <c r="AG132"/>
      <c r="AH132"/>
      <c r="AI132"/>
      <c r="AJ132"/>
      <c r="AK132"/>
      <c r="AL132"/>
      <c r="AM132"/>
      <c r="AN132"/>
      <c r="AO132"/>
      <c r="AP132"/>
      <c r="AQ132"/>
    </row>
    <row r="133" spans="1:43">
      <c r="E133" s="69"/>
      <c r="F133" s="69"/>
      <c r="G133" s="69"/>
      <c r="H133" s="69"/>
      <c r="I133" s="69"/>
      <c r="J133" s="69"/>
      <c r="K133" s="69"/>
      <c r="L133" s="69"/>
      <c r="M133" s="69"/>
    </row>
    <row r="134" spans="1:43">
      <c r="E134" s="69"/>
      <c r="F134" s="69"/>
      <c r="G134" s="69"/>
      <c r="H134" s="69"/>
      <c r="I134" s="69"/>
      <c r="J134" s="69"/>
      <c r="K134" s="69"/>
      <c r="L134" s="69"/>
      <c r="M134" s="69"/>
    </row>
    <row r="135" spans="1:43">
      <c r="E135" s="69"/>
      <c r="F135" s="69"/>
      <c r="G135" s="69"/>
      <c r="H135" s="69"/>
      <c r="I135" s="69"/>
      <c r="J135" s="69"/>
      <c r="K135" s="69"/>
      <c r="L135" s="69"/>
      <c r="M135" s="69"/>
    </row>
    <row r="136" spans="1:43" s="11" customFormat="1">
      <c r="A136"/>
      <c r="B136"/>
      <c r="C136" s="69"/>
      <c r="D136" s="69"/>
      <c r="E136" s="69"/>
      <c r="F136" s="69"/>
      <c r="G136" s="69"/>
      <c r="H136" s="69"/>
      <c r="I136" s="69"/>
      <c r="J136" s="69"/>
      <c r="K136" s="69"/>
      <c r="L136" s="69"/>
      <c r="M136" s="69"/>
      <c r="N136" s="69"/>
      <c r="O136" s="69"/>
      <c r="P136" s="69"/>
      <c r="R136"/>
      <c r="S136"/>
      <c r="T136"/>
      <c r="U136"/>
      <c r="V136"/>
      <c r="W136"/>
      <c r="X136"/>
      <c r="Y136"/>
      <c r="Z136"/>
      <c r="AA136"/>
      <c r="AB136"/>
      <c r="AC136"/>
      <c r="AD136"/>
      <c r="AE136"/>
      <c r="AF136"/>
      <c r="AG136"/>
      <c r="AH136"/>
      <c r="AI136"/>
      <c r="AJ136"/>
      <c r="AK136"/>
      <c r="AL136"/>
      <c r="AM136"/>
      <c r="AN136"/>
      <c r="AO136"/>
      <c r="AP136"/>
      <c r="AQ136"/>
    </row>
    <row r="137" spans="1:43" s="11" customFormat="1">
      <c r="A137"/>
      <c r="B137"/>
      <c r="C137" s="69"/>
      <c r="D137" s="69"/>
      <c r="E137" s="69"/>
      <c r="F137" s="69"/>
      <c r="G137" s="69"/>
      <c r="H137" s="69"/>
      <c r="I137" s="69"/>
      <c r="J137" s="69"/>
      <c r="K137" s="69"/>
      <c r="L137" s="69"/>
      <c r="M137" s="69"/>
      <c r="N137" s="69"/>
      <c r="O137" s="69"/>
      <c r="P137" s="69"/>
      <c r="R137"/>
      <c r="S137"/>
      <c r="T137"/>
      <c r="U137"/>
      <c r="V137"/>
      <c r="W137"/>
      <c r="X137"/>
      <c r="Y137"/>
      <c r="Z137"/>
      <c r="AA137"/>
      <c r="AB137"/>
      <c r="AC137"/>
      <c r="AD137"/>
      <c r="AE137"/>
      <c r="AF137"/>
      <c r="AG137"/>
      <c r="AH137"/>
      <c r="AI137"/>
      <c r="AJ137"/>
      <c r="AK137"/>
      <c r="AL137"/>
      <c r="AM137"/>
      <c r="AN137"/>
      <c r="AO137"/>
      <c r="AP137"/>
      <c r="AQ137"/>
    </row>
    <row r="138" spans="1:43" s="11" customFormat="1">
      <c r="A138"/>
      <c r="B138"/>
      <c r="C138" s="69"/>
      <c r="D138" s="69"/>
      <c r="E138" s="69"/>
      <c r="F138" s="69"/>
      <c r="G138" s="69"/>
      <c r="H138" s="69"/>
      <c r="I138" s="69"/>
      <c r="J138" s="69"/>
      <c r="K138" s="69"/>
      <c r="L138" s="69"/>
      <c r="M138" s="69"/>
      <c r="N138" s="69"/>
      <c r="O138" s="69"/>
      <c r="P138" s="69"/>
      <c r="R138"/>
      <c r="S138"/>
      <c r="T138"/>
      <c r="U138"/>
      <c r="V138"/>
      <c r="W138"/>
      <c r="X138"/>
      <c r="Y138"/>
      <c r="Z138"/>
      <c r="AA138"/>
      <c r="AB138"/>
      <c r="AC138"/>
      <c r="AD138"/>
      <c r="AE138"/>
      <c r="AF138"/>
      <c r="AG138"/>
      <c r="AH138"/>
      <c r="AI138"/>
      <c r="AJ138"/>
      <c r="AK138"/>
      <c r="AL138"/>
      <c r="AM138"/>
      <c r="AN138"/>
      <c r="AO138"/>
      <c r="AP138"/>
      <c r="AQ138"/>
    </row>
    <row r="139" spans="1:43" s="11" customFormat="1">
      <c r="A139"/>
      <c r="B139"/>
      <c r="C139" s="69"/>
      <c r="D139" s="69"/>
      <c r="E139" s="69"/>
      <c r="F139" s="69"/>
      <c r="G139" s="69"/>
      <c r="H139" s="69"/>
      <c r="I139" s="69"/>
      <c r="J139" s="69"/>
      <c r="K139" s="69"/>
      <c r="L139" s="69"/>
      <c r="M139" s="69"/>
      <c r="N139" s="69"/>
      <c r="O139" s="69"/>
      <c r="P139" s="69"/>
      <c r="R139"/>
      <c r="S139"/>
      <c r="T139"/>
      <c r="U139"/>
      <c r="V139"/>
      <c r="W139"/>
      <c r="X139"/>
      <c r="Y139"/>
      <c r="Z139"/>
      <c r="AA139"/>
      <c r="AB139"/>
      <c r="AC139"/>
      <c r="AD139"/>
      <c r="AE139"/>
      <c r="AF139"/>
      <c r="AG139"/>
      <c r="AH139"/>
      <c r="AI139"/>
      <c r="AJ139"/>
      <c r="AK139"/>
      <c r="AL139"/>
      <c r="AM139"/>
      <c r="AN139"/>
      <c r="AO139"/>
      <c r="AP139"/>
      <c r="AQ139"/>
    </row>
    <row r="140" spans="1:43" s="11" customFormat="1">
      <c r="A140"/>
      <c r="B140"/>
      <c r="C140" s="69"/>
      <c r="D140" s="69"/>
      <c r="N140" s="69"/>
      <c r="O140" s="69"/>
      <c r="P140" s="69"/>
      <c r="R140"/>
      <c r="S140"/>
      <c r="T140"/>
      <c r="U140"/>
      <c r="V140"/>
      <c r="W140"/>
      <c r="X140"/>
      <c r="Y140"/>
      <c r="Z140"/>
      <c r="AA140"/>
      <c r="AB140"/>
      <c r="AC140"/>
      <c r="AD140"/>
      <c r="AE140"/>
      <c r="AF140"/>
      <c r="AG140"/>
      <c r="AH140"/>
      <c r="AI140"/>
      <c r="AJ140"/>
      <c r="AK140"/>
      <c r="AL140"/>
      <c r="AM140"/>
      <c r="AN140"/>
      <c r="AO140"/>
      <c r="AP140"/>
      <c r="AQ140"/>
    </row>
    <row r="141" spans="1:43" s="11" customFormat="1">
      <c r="A141"/>
      <c r="B141"/>
      <c r="C141" s="69"/>
      <c r="D141" s="69"/>
      <c r="N141" s="69"/>
      <c r="O141" s="69"/>
      <c r="P141" s="69"/>
      <c r="R141"/>
      <c r="S141"/>
      <c r="T141"/>
      <c r="U141"/>
      <c r="V141"/>
      <c r="W141"/>
      <c r="X141"/>
      <c r="Y141"/>
      <c r="Z141"/>
      <c r="AA141"/>
      <c r="AB141"/>
      <c r="AC141"/>
      <c r="AD141"/>
      <c r="AE141"/>
      <c r="AF141"/>
      <c r="AG141"/>
      <c r="AH141"/>
      <c r="AI141"/>
      <c r="AJ141"/>
      <c r="AK141"/>
      <c r="AL141"/>
      <c r="AM141"/>
      <c r="AN141"/>
      <c r="AO141"/>
      <c r="AP141"/>
      <c r="AQ141"/>
    </row>
    <row r="142" spans="1:43" s="11" customFormat="1">
      <c r="A142"/>
      <c r="B142"/>
      <c r="C142" s="69"/>
      <c r="D142" s="69"/>
      <c r="N142" s="69"/>
      <c r="O142" s="69"/>
      <c r="P142" s="69"/>
      <c r="R142"/>
      <c r="S142"/>
      <c r="T142"/>
      <c r="U142"/>
      <c r="V142"/>
      <c r="W142"/>
      <c r="X142"/>
      <c r="Y142"/>
      <c r="Z142"/>
      <c r="AA142"/>
      <c r="AB142"/>
      <c r="AC142"/>
      <c r="AD142"/>
      <c r="AE142"/>
      <c r="AF142"/>
      <c r="AG142"/>
      <c r="AH142"/>
      <c r="AI142"/>
      <c r="AJ142"/>
      <c r="AK142"/>
      <c r="AL142"/>
      <c r="AM142"/>
      <c r="AN142"/>
      <c r="AO142"/>
      <c r="AP142"/>
      <c r="AQ142"/>
    </row>
    <row r="152" spans="1:43">
      <c r="E152" s="69"/>
      <c r="F152" s="69"/>
      <c r="G152" s="69"/>
      <c r="H152" s="69"/>
      <c r="I152" s="69"/>
      <c r="J152" s="69"/>
      <c r="K152" s="69"/>
      <c r="L152" s="69"/>
      <c r="M152" s="69"/>
    </row>
    <row r="155" spans="1:43" s="11" customFormat="1">
      <c r="A155"/>
      <c r="B155"/>
      <c r="C155" s="69"/>
      <c r="D155" s="69"/>
      <c r="E155" s="69"/>
      <c r="F155" s="69"/>
      <c r="G155" s="69"/>
      <c r="H155" s="69"/>
      <c r="I155" s="69"/>
      <c r="J155" s="69"/>
      <c r="K155" s="69"/>
      <c r="L155" s="69"/>
      <c r="M155" s="69"/>
      <c r="N155" s="69"/>
      <c r="O155" s="69"/>
      <c r="P155" s="69"/>
      <c r="R155"/>
      <c r="S155"/>
      <c r="T155"/>
      <c r="U155"/>
      <c r="V155"/>
      <c r="W155"/>
      <c r="X155"/>
      <c r="Y155"/>
      <c r="Z155"/>
      <c r="AA155"/>
      <c r="AB155"/>
      <c r="AC155"/>
      <c r="AD155"/>
      <c r="AE155"/>
      <c r="AF155"/>
      <c r="AG155"/>
      <c r="AH155"/>
      <c r="AI155"/>
      <c r="AJ155"/>
      <c r="AK155"/>
      <c r="AL155"/>
      <c r="AM155"/>
      <c r="AN155"/>
      <c r="AO155"/>
      <c r="AP155"/>
      <c r="AQ155"/>
    </row>
    <row r="156" spans="1:43">
      <c r="E156" s="69"/>
      <c r="F156" s="69"/>
      <c r="G156" s="69"/>
      <c r="H156" s="69"/>
      <c r="I156" s="69"/>
      <c r="J156" s="69"/>
      <c r="K156" s="69"/>
      <c r="L156" s="69"/>
      <c r="M156" s="69"/>
    </row>
    <row r="157" spans="1:43">
      <c r="E157" s="69"/>
      <c r="F157" s="69"/>
      <c r="G157" s="69"/>
      <c r="H157" s="69"/>
      <c r="I157" s="69"/>
      <c r="J157" s="69"/>
      <c r="K157" s="69"/>
      <c r="L157" s="69"/>
      <c r="M157" s="69"/>
    </row>
    <row r="158" spans="1:43" s="11" customFormat="1">
      <c r="A158"/>
      <c r="B158"/>
      <c r="C158" s="69"/>
      <c r="D158" s="69"/>
      <c r="E158" s="69"/>
      <c r="F158" s="69"/>
      <c r="G158" s="69"/>
      <c r="H158" s="69"/>
      <c r="I158" s="69"/>
      <c r="J158" s="69"/>
      <c r="K158" s="69"/>
      <c r="L158" s="69"/>
      <c r="M158" s="69"/>
      <c r="N158" s="69"/>
      <c r="O158" s="69"/>
      <c r="P158" s="69"/>
      <c r="R158"/>
      <c r="S158"/>
      <c r="T158"/>
      <c r="U158"/>
      <c r="V158"/>
      <c r="W158"/>
      <c r="X158"/>
      <c r="Y158"/>
      <c r="Z158"/>
      <c r="AA158"/>
      <c r="AB158"/>
      <c r="AC158"/>
      <c r="AD158"/>
      <c r="AE158"/>
      <c r="AF158"/>
      <c r="AG158"/>
      <c r="AH158"/>
      <c r="AI158"/>
      <c r="AJ158"/>
      <c r="AK158"/>
      <c r="AL158"/>
      <c r="AM158"/>
      <c r="AN158"/>
      <c r="AO158"/>
      <c r="AP158"/>
      <c r="AQ158"/>
    </row>
    <row r="159" spans="1:43" s="11" customFormat="1">
      <c r="A159"/>
      <c r="B159"/>
      <c r="C159" s="69"/>
      <c r="D159" s="69"/>
      <c r="E159" s="69"/>
      <c r="F159" s="69"/>
      <c r="G159" s="69"/>
      <c r="H159" s="69"/>
      <c r="I159" s="69"/>
      <c r="J159" s="69"/>
      <c r="K159" s="69"/>
      <c r="L159" s="69"/>
      <c r="M159" s="69"/>
      <c r="N159" s="69"/>
      <c r="O159" s="69"/>
      <c r="P159" s="69"/>
      <c r="R159"/>
      <c r="S159"/>
      <c r="T159"/>
      <c r="U159"/>
      <c r="V159"/>
      <c r="W159"/>
      <c r="X159"/>
      <c r="Y159"/>
      <c r="Z159"/>
      <c r="AA159"/>
      <c r="AB159"/>
      <c r="AC159"/>
      <c r="AD159"/>
      <c r="AE159"/>
      <c r="AF159"/>
      <c r="AG159"/>
      <c r="AH159"/>
      <c r="AI159"/>
      <c r="AJ159"/>
      <c r="AK159"/>
      <c r="AL159"/>
      <c r="AM159"/>
      <c r="AN159"/>
      <c r="AO159"/>
      <c r="AP159"/>
      <c r="AQ159"/>
    </row>
    <row r="160" spans="1:43" s="11" customFormat="1">
      <c r="A160"/>
      <c r="B160"/>
      <c r="C160" s="69"/>
      <c r="D160" s="69"/>
      <c r="E160" s="69"/>
      <c r="F160" s="69"/>
      <c r="G160" s="69"/>
      <c r="H160" s="69"/>
      <c r="I160" s="69"/>
      <c r="J160" s="69"/>
      <c r="K160" s="69"/>
      <c r="L160" s="69"/>
      <c r="M160" s="69"/>
      <c r="N160" s="69"/>
      <c r="O160" s="69"/>
      <c r="P160" s="69"/>
      <c r="R160"/>
      <c r="S160"/>
      <c r="T160"/>
      <c r="U160"/>
      <c r="V160"/>
      <c r="W160"/>
      <c r="X160"/>
      <c r="Y160"/>
      <c r="Z160"/>
      <c r="AA160"/>
      <c r="AB160"/>
      <c r="AC160"/>
      <c r="AD160"/>
      <c r="AE160"/>
      <c r="AF160"/>
      <c r="AG160"/>
      <c r="AH160"/>
      <c r="AI160"/>
      <c r="AJ160"/>
      <c r="AK160"/>
      <c r="AL160"/>
      <c r="AM160"/>
      <c r="AN160"/>
      <c r="AO160"/>
      <c r="AP160"/>
      <c r="AQ160"/>
    </row>
    <row r="161" spans="1:43" s="11" customFormat="1">
      <c r="A161"/>
      <c r="B161"/>
      <c r="C161" s="69"/>
      <c r="D161" s="69"/>
      <c r="E161" s="69"/>
      <c r="F161" s="69"/>
      <c r="G161" s="69"/>
      <c r="H161" s="69"/>
      <c r="I161" s="69"/>
      <c r="J161" s="69"/>
      <c r="K161" s="69"/>
      <c r="L161" s="69"/>
      <c r="M161" s="69"/>
      <c r="N161" s="69"/>
      <c r="O161" s="69"/>
      <c r="P161" s="69"/>
      <c r="R161"/>
      <c r="S161"/>
      <c r="T161"/>
      <c r="U161"/>
      <c r="V161"/>
      <c r="W161"/>
      <c r="X161"/>
      <c r="Y161"/>
      <c r="Z161"/>
      <c r="AA161"/>
      <c r="AB161"/>
      <c r="AC161"/>
      <c r="AD161"/>
      <c r="AE161"/>
      <c r="AF161"/>
      <c r="AG161"/>
      <c r="AH161"/>
      <c r="AI161"/>
      <c r="AJ161"/>
      <c r="AK161"/>
      <c r="AL161"/>
      <c r="AM161"/>
      <c r="AN161"/>
      <c r="AO161"/>
      <c r="AP161"/>
      <c r="AQ161"/>
    </row>
    <row r="162" spans="1:43" s="11" customFormat="1">
      <c r="A162"/>
      <c r="B162"/>
      <c r="C162" s="69"/>
      <c r="D162" s="69"/>
      <c r="E162" s="69"/>
      <c r="F162" s="69"/>
      <c r="G162" s="69"/>
      <c r="H162" s="69"/>
      <c r="I162" s="69"/>
      <c r="J162" s="69"/>
      <c r="K162" s="69"/>
      <c r="L162" s="69"/>
      <c r="M162" s="69"/>
      <c r="N162" s="69"/>
      <c r="O162" s="69"/>
      <c r="P162" s="69"/>
      <c r="R162"/>
      <c r="S162"/>
      <c r="T162"/>
      <c r="U162"/>
      <c r="V162"/>
      <c r="W162"/>
      <c r="X162"/>
      <c r="Y162"/>
      <c r="Z162"/>
      <c r="AA162"/>
      <c r="AB162"/>
      <c r="AC162"/>
      <c r="AD162"/>
      <c r="AE162"/>
      <c r="AF162"/>
      <c r="AG162"/>
      <c r="AH162"/>
      <c r="AI162"/>
      <c r="AJ162"/>
      <c r="AK162"/>
      <c r="AL162"/>
      <c r="AM162"/>
      <c r="AN162"/>
      <c r="AO162"/>
      <c r="AP162"/>
      <c r="AQ162"/>
    </row>
    <row r="163" spans="1:43" s="11" customFormat="1">
      <c r="A163"/>
      <c r="B163"/>
      <c r="C163" s="69"/>
      <c r="D163" s="69"/>
      <c r="E163" s="69"/>
      <c r="F163" s="69"/>
      <c r="G163" s="69"/>
      <c r="H163" s="69"/>
      <c r="I163" s="69"/>
      <c r="J163" s="69"/>
      <c r="K163" s="69"/>
      <c r="L163" s="69"/>
      <c r="M163" s="69"/>
      <c r="N163" s="69"/>
      <c r="O163" s="69"/>
      <c r="P163" s="69"/>
      <c r="R163"/>
      <c r="S163"/>
      <c r="T163"/>
      <c r="U163"/>
      <c r="V163"/>
      <c r="W163"/>
      <c r="X163"/>
      <c r="Y163"/>
      <c r="Z163"/>
      <c r="AA163"/>
      <c r="AB163"/>
      <c r="AC163"/>
      <c r="AD163"/>
      <c r="AE163"/>
      <c r="AF163"/>
      <c r="AG163"/>
      <c r="AH163"/>
      <c r="AI163"/>
      <c r="AJ163"/>
      <c r="AK163"/>
      <c r="AL163"/>
      <c r="AM163"/>
      <c r="AN163"/>
      <c r="AO163"/>
      <c r="AP163"/>
      <c r="AQ163"/>
    </row>
    <row r="164" spans="1:43" s="11" customFormat="1">
      <c r="A164"/>
      <c r="B164"/>
      <c r="C164" s="69"/>
      <c r="D164" s="69"/>
      <c r="N164" s="69"/>
      <c r="O164" s="69"/>
      <c r="P164" s="69"/>
      <c r="R164"/>
      <c r="S164"/>
      <c r="T164"/>
      <c r="U164"/>
      <c r="V164"/>
      <c r="W164"/>
      <c r="X164"/>
      <c r="Y164"/>
      <c r="Z164"/>
      <c r="AA164"/>
      <c r="AB164"/>
      <c r="AC164"/>
      <c r="AD164"/>
      <c r="AE164"/>
      <c r="AF164"/>
      <c r="AG164"/>
      <c r="AH164"/>
      <c r="AI164"/>
      <c r="AJ164"/>
      <c r="AK164"/>
      <c r="AL164"/>
      <c r="AM164"/>
      <c r="AN164"/>
      <c r="AO164"/>
      <c r="AP164"/>
      <c r="AQ164"/>
    </row>
    <row r="165" spans="1:43" s="11" customFormat="1">
      <c r="A165"/>
      <c r="B165"/>
      <c r="C165" s="69"/>
      <c r="D165" s="69"/>
      <c r="N165" s="69"/>
      <c r="O165" s="69"/>
      <c r="P165" s="69"/>
      <c r="R165"/>
      <c r="S165"/>
      <c r="T165"/>
      <c r="U165"/>
      <c r="V165"/>
      <c r="W165"/>
      <c r="X165"/>
      <c r="Y165"/>
      <c r="Z165"/>
      <c r="AA165"/>
      <c r="AB165"/>
      <c r="AC165"/>
      <c r="AD165"/>
      <c r="AE165"/>
      <c r="AF165"/>
      <c r="AG165"/>
      <c r="AH165"/>
      <c r="AI165"/>
      <c r="AJ165"/>
      <c r="AK165"/>
      <c r="AL165"/>
      <c r="AM165"/>
      <c r="AN165"/>
      <c r="AO165"/>
      <c r="AP165"/>
      <c r="AQ165"/>
    </row>
    <row r="166" spans="1:43" s="11" customFormat="1">
      <c r="A166"/>
      <c r="B166"/>
      <c r="C166" s="69"/>
      <c r="D166" s="69"/>
      <c r="N166" s="69"/>
      <c r="O166" s="69"/>
      <c r="P166" s="69"/>
      <c r="R166"/>
      <c r="S166"/>
      <c r="T166"/>
      <c r="U166"/>
      <c r="V166"/>
      <c r="W166"/>
      <c r="X166"/>
      <c r="Y166"/>
      <c r="Z166"/>
      <c r="AA166"/>
      <c r="AB166"/>
      <c r="AC166"/>
      <c r="AD166"/>
      <c r="AE166"/>
      <c r="AF166"/>
      <c r="AG166"/>
      <c r="AH166"/>
      <c r="AI166"/>
      <c r="AJ166"/>
      <c r="AK166"/>
      <c r="AL166"/>
      <c r="AM166"/>
      <c r="AN166"/>
      <c r="AO166"/>
      <c r="AP166"/>
      <c r="AQ166"/>
    </row>
  </sheetData>
  <mergeCells count="8">
    <mergeCell ref="B8:B9"/>
    <mergeCell ref="D8:D9"/>
    <mergeCell ref="E8:Q8"/>
    <mergeCell ref="B2:Q2"/>
    <mergeCell ref="B3:Q3"/>
    <mergeCell ref="B4:Q4"/>
    <mergeCell ref="B5:Q5"/>
    <mergeCell ref="B6:Q6"/>
  </mergeCells>
  <pageMargins left="0.25" right="0.25" top="0.75" bottom="0.75" header="0.3" footer="0.3"/>
  <pageSetup scale="24"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8950-3E0D-4901-9870-E6B97E410649}">
  <sheetPr>
    <pageSetUpPr fitToPage="1"/>
  </sheetPr>
  <dimension ref="A2:AQ164"/>
  <sheetViews>
    <sheetView showGridLines="0" zoomScale="60" zoomScaleNormal="60" workbookViewId="0">
      <selection activeCell="B16" sqref="B16"/>
    </sheetView>
  </sheetViews>
  <sheetFormatPr defaultColWidth="11.42578125" defaultRowHeight="15"/>
  <cols>
    <col min="1" max="1" width="20.85546875" customWidth="1"/>
    <col min="2" max="2" width="81.42578125" customWidth="1"/>
    <col min="3" max="3" width="28" style="69" customWidth="1"/>
    <col min="4" max="4" width="23.42578125" style="69" customWidth="1"/>
    <col min="5" max="5" width="18.85546875" style="11" customWidth="1"/>
    <col min="6" max="12" width="15.28515625" style="11" customWidth="1"/>
    <col min="13" max="13" width="21.28515625" style="11" bestFit="1" customWidth="1"/>
    <col min="14" max="14" width="16" style="11" customWidth="1"/>
    <col min="15" max="15" width="19.85546875" style="11" bestFit="1" customWidth="1"/>
    <col min="16" max="16" width="19" style="11" bestFit="1" customWidth="1"/>
    <col min="17" max="17" width="20.140625" style="11" bestFit="1" customWidth="1"/>
    <col min="18" max="18" width="18.85546875" bestFit="1" customWidth="1"/>
    <col min="19" max="19" width="18.85546875" customWidth="1"/>
    <col min="20" max="22" width="20.7109375" customWidth="1"/>
    <col min="23" max="23" width="20.7109375" bestFit="1" customWidth="1"/>
    <col min="24" max="24" width="60.7109375" bestFit="1" customWidth="1"/>
    <col min="25" max="25" width="81.140625" bestFit="1" customWidth="1"/>
    <col min="26" max="26" width="23.42578125" bestFit="1" customWidth="1"/>
    <col min="27" max="27" width="26.85546875" bestFit="1" customWidth="1"/>
    <col min="28" max="28" width="26.28515625" bestFit="1" customWidth="1"/>
    <col min="29" max="29" width="16.5703125" bestFit="1" customWidth="1"/>
    <col min="30" max="30" width="20.85546875" bestFit="1" customWidth="1"/>
    <col min="31" max="31" width="20.140625" bestFit="1" customWidth="1"/>
    <col min="32" max="32" width="23.42578125" bestFit="1" customWidth="1"/>
    <col min="33" max="33" width="28.28515625" bestFit="1" customWidth="1"/>
    <col min="34" max="34" width="23.42578125" bestFit="1" customWidth="1"/>
    <col min="35" max="35" width="26.85546875" bestFit="1" customWidth="1"/>
    <col min="36" max="36" width="26.28515625" bestFit="1" customWidth="1"/>
    <col min="37" max="37" width="16.5703125" bestFit="1" customWidth="1"/>
  </cols>
  <sheetData>
    <row r="2" spans="1:38" ht="28.5">
      <c r="B2" s="271" t="s">
        <v>0</v>
      </c>
      <c r="C2" s="260"/>
      <c r="D2" s="260"/>
      <c r="E2" s="260"/>
      <c r="F2" s="260"/>
      <c r="G2" s="260"/>
      <c r="H2" s="260"/>
      <c r="I2" s="260"/>
      <c r="J2" s="260"/>
      <c r="K2" s="260"/>
      <c r="L2" s="260"/>
      <c r="M2" s="260"/>
      <c r="N2" s="260"/>
      <c r="O2" s="260"/>
      <c r="P2" s="260"/>
      <c r="Q2" s="260"/>
      <c r="R2" s="1"/>
    </row>
    <row r="3" spans="1:38" ht="21">
      <c r="A3" s="2"/>
      <c r="B3" s="272" t="s">
        <v>1</v>
      </c>
      <c r="C3" s="261"/>
      <c r="D3" s="261"/>
      <c r="E3" s="261"/>
      <c r="F3" s="261"/>
      <c r="G3" s="261"/>
      <c r="H3" s="261"/>
      <c r="I3" s="261"/>
      <c r="J3" s="261"/>
      <c r="K3" s="261"/>
      <c r="L3" s="261"/>
      <c r="M3" s="261"/>
      <c r="N3" s="261"/>
      <c r="O3" s="261"/>
      <c r="P3" s="261"/>
      <c r="Q3" s="261"/>
      <c r="R3" s="3"/>
    </row>
    <row r="4" spans="1:38" ht="15.75">
      <c r="A4" s="2"/>
      <c r="B4" s="273" t="s">
        <v>138</v>
      </c>
      <c r="C4" s="262"/>
      <c r="D4" s="262"/>
      <c r="E4" s="262"/>
      <c r="F4" s="262"/>
      <c r="G4" s="262"/>
      <c r="H4" s="262"/>
      <c r="I4" s="262"/>
      <c r="J4" s="262"/>
      <c r="K4" s="262"/>
      <c r="L4" s="262"/>
      <c r="M4" s="262"/>
      <c r="N4" s="262"/>
      <c r="O4" s="262"/>
      <c r="P4" s="262"/>
      <c r="Q4" s="262"/>
      <c r="R4" s="3"/>
    </row>
    <row r="5" spans="1:38" ht="15.75">
      <c r="A5" s="2"/>
      <c r="B5" s="273" t="s">
        <v>3</v>
      </c>
      <c r="C5" s="262"/>
      <c r="D5" s="262"/>
      <c r="E5" s="262"/>
      <c r="F5" s="262"/>
      <c r="G5" s="262"/>
      <c r="H5" s="262"/>
      <c r="I5" s="262"/>
      <c r="J5" s="262"/>
      <c r="K5" s="262"/>
      <c r="L5" s="262"/>
      <c r="M5" s="262"/>
      <c r="N5" s="262"/>
      <c r="O5" s="262"/>
      <c r="P5" s="262"/>
      <c r="Q5" s="262"/>
      <c r="R5" s="3"/>
    </row>
    <row r="6" spans="1:38">
      <c r="A6" s="2"/>
      <c r="B6" s="269"/>
      <c r="C6" s="270"/>
      <c r="D6" s="270"/>
      <c r="E6" s="270"/>
      <c r="F6" s="270"/>
      <c r="G6" s="270"/>
      <c r="H6" s="270"/>
      <c r="I6" s="270"/>
      <c r="J6" s="270"/>
      <c r="K6" s="270"/>
      <c r="L6" s="270"/>
      <c r="M6" s="270"/>
      <c r="N6" s="270"/>
      <c r="O6" s="270"/>
      <c r="P6" s="270"/>
      <c r="Q6" s="270"/>
      <c r="R6" s="3"/>
    </row>
    <row r="7" spans="1:38">
      <c r="A7" s="2"/>
      <c r="B7" s="4" t="s">
        <v>187</v>
      </c>
      <c r="C7" s="68"/>
      <c r="D7" s="68"/>
      <c r="Q7" s="15" t="s">
        <v>5</v>
      </c>
    </row>
    <row r="8" spans="1:38" ht="29.45" customHeight="1">
      <c r="B8" s="285" t="s">
        <v>6</v>
      </c>
      <c r="C8" s="136" t="s">
        <v>148</v>
      </c>
      <c r="D8" s="136" t="s">
        <v>188</v>
      </c>
      <c r="E8" s="294" t="s">
        <v>9</v>
      </c>
      <c r="F8" s="294"/>
      <c r="G8" s="294"/>
      <c r="H8" s="294"/>
      <c r="I8" s="294"/>
      <c r="J8" s="294"/>
      <c r="K8" s="294"/>
      <c r="L8" s="294"/>
      <c r="M8" s="294"/>
      <c r="N8" s="294"/>
      <c r="O8" s="294"/>
      <c r="P8" s="294"/>
      <c r="Q8" s="294"/>
    </row>
    <row r="9" spans="1:38" ht="17.45" customHeight="1">
      <c r="B9" s="286"/>
      <c r="C9" s="133" t="s">
        <v>189</v>
      </c>
      <c r="D9" s="133" t="s">
        <v>190</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c r="B10" s="22" t="s">
        <v>26</v>
      </c>
      <c r="C10" s="144">
        <f>C11+C16+C19+C22</f>
        <v>18250582729</v>
      </c>
      <c r="D10" s="144">
        <v>19767619915.349998</v>
      </c>
      <c r="E10" s="144">
        <v>305558017.71999997</v>
      </c>
      <c r="F10" s="144">
        <v>306266721.66000003</v>
      </c>
      <c r="G10" s="144">
        <v>438641919.24000001</v>
      </c>
      <c r="H10" s="144">
        <v>459764850.05999994</v>
      </c>
      <c r="I10" s="144">
        <v>434665045.30000001</v>
      </c>
      <c r="J10" s="144">
        <v>431291749.01999998</v>
      </c>
      <c r="K10" s="144">
        <v>454618921.13</v>
      </c>
      <c r="L10" s="144">
        <v>405975678.75999999</v>
      </c>
      <c r="M10" s="144">
        <v>397435387.78999996</v>
      </c>
      <c r="N10" s="144">
        <v>480201610.93000001</v>
      </c>
      <c r="O10" s="144">
        <v>671983116.80999994</v>
      </c>
      <c r="P10" s="143">
        <v>743718831.37999988</v>
      </c>
      <c r="Q10" s="143">
        <f>SUM(E10:P10)</f>
        <v>5530121849.8000002</v>
      </c>
      <c r="R10" s="245"/>
      <c r="S10" s="245"/>
      <c r="T10" s="154"/>
      <c r="U10" s="154"/>
      <c r="W10" s="5"/>
      <c r="AL10" s="88"/>
    </row>
    <row r="11" spans="1:38">
      <c r="B11" s="23" t="s">
        <v>27</v>
      </c>
      <c r="C11" s="146">
        <f>SUM(C12:C15)</f>
        <v>18248622729</v>
      </c>
      <c r="D11" s="146">
        <v>19765659915.349998</v>
      </c>
      <c r="E11" s="146">
        <v>304985459.00999999</v>
      </c>
      <c r="F11" s="146">
        <v>306266721.66000003</v>
      </c>
      <c r="G11" s="146">
        <v>438641919.24000001</v>
      </c>
      <c r="H11" s="146">
        <v>459764850.05999994</v>
      </c>
      <c r="I11" s="146">
        <v>434630276.10000002</v>
      </c>
      <c r="J11" s="146">
        <v>431291749.01999998</v>
      </c>
      <c r="K11" s="146">
        <v>454618921.13</v>
      </c>
      <c r="L11" s="146">
        <v>405908678.75999999</v>
      </c>
      <c r="M11" s="146">
        <v>397435387.78999996</v>
      </c>
      <c r="N11" s="146">
        <v>480194472.26999998</v>
      </c>
      <c r="O11" s="146">
        <v>671983116.80999994</v>
      </c>
      <c r="P11" s="146">
        <v>743680278.58999991</v>
      </c>
      <c r="Q11" s="145">
        <f t="shared" ref="Q11:Q74" si="0">SUM(E11:P11)</f>
        <v>5529401830.4400005</v>
      </c>
      <c r="R11" s="245"/>
      <c r="S11" s="245"/>
      <c r="T11" s="5"/>
      <c r="U11" s="5"/>
      <c r="V11" s="5"/>
      <c r="W11" s="88"/>
    </row>
    <row r="12" spans="1:38">
      <c r="B12" s="26" t="s">
        <v>96</v>
      </c>
      <c r="C12" s="147">
        <v>0</v>
      </c>
      <c r="D12" s="147">
        <v>0</v>
      </c>
      <c r="E12" s="234" t="s">
        <v>191</v>
      </c>
      <c r="F12" s="148" t="s">
        <v>191</v>
      </c>
      <c r="G12" s="148" t="s">
        <v>191</v>
      </c>
      <c r="H12" s="148" t="s">
        <v>191</v>
      </c>
      <c r="I12" s="148" t="s">
        <v>191</v>
      </c>
      <c r="J12" s="148" t="s">
        <v>191</v>
      </c>
      <c r="K12" s="148" t="s">
        <v>191</v>
      </c>
      <c r="L12" s="148" t="s">
        <v>191</v>
      </c>
      <c r="M12" s="148" t="s">
        <v>191</v>
      </c>
      <c r="N12" s="148" t="s">
        <v>191</v>
      </c>
      <c r="O12" s="148" t="s">
        <v>191</v>
      </c>
      <c r="P12" s="147" t="s">
        <v>191</v>
      </c>
      <c r="Q12" s="147">
        <f t="shared" si="0"/>
        <v>0</v>
      </c>
      <c r="R12" s="245"/>
      <c r="S12" s="245"/>
      <c r="T12" s="5"/>
      <c r="U12" s="5"/>
      <c r="V12" s="5"/>
      <c r="W12" s="88"/>
    </row>
    <row r="13" spans="1:38">
      <c r="B13" s="26" t="s">
        <v>28</v>
      </c>
      <c r="C13" s="147">
        <v>17119937269</v>
      </c>
      <c r="D13" s="147">
        <v>17987474455.349998</v>
      </c>
      <c r="E13" s="234">
        <v>304985459.00999999</v>
      </c>
      <c r="F13" s="148">
        <v>306266721.66000003</v>
      </c>
      <c r="G13" s="148">
        <v>377803687.81</v>
      </c>
      <c r="H13" s="148">
        <v>372532058.80999994</v>
      </c>
      <c r="I13" s="148">
        <v>355543625.17000002</v>
      </c>
      <c r="J13" s="148">
        <v>377297861.75999999</v>
      </c>
      <c r="K13" s="148">
        <v>362805796.81</v>
      </c>
      <c r="L13" s="148">
        <v>326399478.38999999</v>
      </c>
      <c r="M13" s="148">
        <v>317518900.40999997</v>
      </c>
      <c r="N13" s="148">
        <v>347547786.57999998</v>
      </c>
      <c r="O13" s="148">
        <v>563328525.40999997</v>
      </c>
      <c r="P13" s="147">
        <v>428056449.49000001</v>
      </c>
      <c r="Q13" s="147">
        <f t="shared" si="0"/>
        <v>4440086351.3099995</v>
      </c>
      <c r="R13" s="245"/>
      <c r="S13" s="245"/>
      <c r="T13" s="5"/>
      <c r="U13" s="5"/>
      <c r="V13" s="5"/>
      <c r="W13" s="88"/>
    </row>
    <row r="14" spans="1:38">
      <c r="B14" s="26" t="s">
        <v>84</v>
      </c>
      <c r="C14" s="147">
        <v>1127817388</v>
      </c>
      <c r="D14" s="147">
        <v>1777317388</v>
      </c>
      <c r="E14" s="234">
        <v>0</v>
      </c>
      <c r="F14" s="148">
        <v>0</v>
      </c>
      <c r="G14" s="148">
        <v>60838231.43</v>
      </c>
      <c r="H14" s="148">
        <v>87232791.25</v>
      </c>
      <c r="I14" s="148">
        <v>79086650.930000007</v>
      </c>
      <c r="J14" s="148">
        <v>53993887.260000005</v>
      </c>
      <c r="K14" s="148">
        <v>91813124.319999993</v>
      </c>
      <c r="L14" s="148">
        <v>79509200.370000005</v>
      </c>
      <c r="M14" s="148">
        <v>79916487.379999995</v>
      </c>
      <c r="N14" s="148">
        <v>132646685.69</v>
      </c>
      <c r="O14" s="148">
        <v>108654591.40000001</v>
      </c>
      <c r="P14" s="147">
        <v>315623829.09999996</v>
      </c>
      <c r="Q14" s="147">
        <f t="shared" si="0"/>
        <v>1089315479.1299999</v>
      </c>
      <c r="R14" s="245"/>
      <c r="S14" s="245"/>
      <c r="T14" s="5"/>
      <c r="U14" s="5"/>
      <c r="V14" s="5"/>
      <c r="W14" s="88"/>
    </row>
    <row r="15" spans="1:38">
      <c r="B15" s="26" t="s">
        <v>192</v>
      </c>
      <c r="C15" s="242">
        <v>868072</v>
      </c>
      <c r="D15" s="242">
        <v>868072</v>
      </c>
      <c r="E15" s="234">
        <v>0</v>
      </c>
      <c r="F15" s="243">
        <v>0</v>
      </c>
      <c r="G15" s="243">
        <v>0</v>
      </c>
      <c r="H15" s="243">
        <v>0</v>
      </c>
      <c r="I15" s="243">
        <v>0</v>
      </c>
      <c r="J15" s="243">
        <v>0</v>
      </c>
      <c r="K15" s="243">
        <v>0</v>
      </c>
      <c r="L15" s="243">
        <v>0</v>
      </c>
      <c r="M15" s="243">
        <v>0</v>
      </c>
      <c r="N15" s="243">
        <v>0</v>
      </c>
      <c r="O15" s="243">
        <v>0</v>
      </c>
      <c r="P15" s="242">
        <v>0</v>
      </c>
      <c r="Q15" s="242">
        <f t="shared" si="0"/>
        <v>0</v>
      </c>
      <c r="R15" s="245"/>
      <c r="S15" s="245"/>
      <c r="T15" s="5"/>
      <c r="U15" s="5"/>
      <c r="V15" s="5"/>
      <c r="W15" s="88"/>
    </row>
    <row r="16" spans="1:38">
      <c r="B16" s="23" t="s">
        <v>30</v>
      </c>
      <c r="C16" s="146">
        <f>SUM(C17:C18)</f>
        <v>800000</v>
      </c>
      <c r="D16" s="146">
        <v>800000</v>
      </c>
      <c r="E16" s="146">
        <v>572558.71</v>
      </c>
      <c r="F16" s="146">
        <v>0</v>
      </c>
      <c r="G16" s="146">
        <v>0</v>
      </c>
      <c r="H16" s="146">
        <v>0</v>
      </c>
      <c r="I16" s="146">
        <v>34769.199999999997</v>
      </c>
      <c r="J16" s="146">
        <v>0</v>
      </c>
      <c r="K16" s="146">
        <v>0</v>
      </c>
      <c r="L16" s="146">
        <v>67000</v>
      </c>
      <c r="M16" s="146">
        <v>0</v>
      </c>
      <c r="N16" s="146">
        <v>7138.66</v>
      </c>
      <c r="O16" s="146">
        <v>0</v>
      </c>
      <c r="P16" s="146">
        <v>38552.79</v>
      </c>
      <c r="Q16" s="145">
        <f t="shared" si="0"/>
        <v>720019.36</v>
      </c>
      <c r="R16" s="245"/>
      <c r="S16" s="245"/>
      <c r="T16" s="90"/>
      <c r="U16" s="90"/>
      <c r="V16" s="5"/>
      <c r="W16" s="88"/>
    </row>
    <row r="17" spans="2:23">
      <c r="B17" s="26" t="s">
        <v>92</v>
      </c>
      <c r="C17" s="147">
        <v>800000</v>
      </c>
      <c r="D17" s="147">
        <v>800000</v>
      </c>
      <c r="E17" s="234">
        <v>572558.71</v>
      </c>
      <c r="F17" s="148">
        <v>0</v>
      </c>
      <c r="G17" s="148">
        <v>0</v>
      </c>
      <c r="H17" s="148">
        <v>0</v>
      </c>
      <c r="I17" s="148">
        <v>34769.199999999997</v>
      </c>
      <c r="J17" s="148">
        <v>0</v>
      </c>
      <c r="K17" s="148">
        <v>0</v>
      </c>
      <c r="L17" s="148">
        <v>67000</v>
      </c>
      <c r="M17" s="148">
        <v>0</v>
      </c>
      <c r="N17" s="148">
        <v>7138.66</v>
      </c>
      <c r="O17" s="148">
        <v>0</v>
      </c>
      <c r="P17" s="147">
        <v>38552.79</v>
      </c>
      <c r="Q17" s="147">
        <f t="shared" si="0"/>
        <v>720019.36</v>
      </c>
      <c r="R17" s="245"/>
      <c r="S17" s="245"/>
      <c r="T17" s="89"/>
      <c r="U17" s="89"/>
      <c r="V17" s="5"/>
      <c r="W17" s="88"/>
    </row>
    <row r="18" spans="2:23">
      <c r="B18" s="26" t="s">
        <v>113</v>
      </c>
      <c r="C18" s="147"/>
      <c r="D18" s="147">
        <v>0</v>
      </c>
      <c r="E18" s="233">
        <v>0</v>
      </c>
      <c r="F18" s="148">
        <v>0</v>
      </c>
      <c r="G18" s="148">
        <v>0</v>
      </c>
      <c r="H18" s="148">
        <v>0</v>
      </c>
      <c r="I18" s="148">
        <v>0</v>
      </c>
      <c r="J18" s="148">
        <v>0</v>
      </c>
      <c r="K18" s="148">
        <v>0</v>
      </c>
      <c r="L18" s="148">
        <v>0</v>
      </c>
      <c r="M18" s="148">
        <v>0</v>
      </c>
      <c r="N18" s="148">
        <v>0</v>
      </c>
      <c r="O18" s="148">
        <v>0</v>
      </c>
      <c r="P18" s="147">
        <v>0</v>
      </c>
      <c r="Q18" s="147">
        <f t="shared" si="0"/>
        <v>0</v>
      </c>
      <c r="R18" s="245"/>
      <c r="S18" s="245"/>
      <c r="T18" s="89"/>
      <c r="U18" s="89"/>
      <c r="V18" s="5"/>
      <c r="W18" s="88"/>
    </row>
    <row r="19" spans="2:23">
      <c r="B19" s="23" t="s">
        <v>32</v>
      </c>
      <c r="C19" s="146">
        <f>SUM(C20)</f>
        <v>1160000</v>
      </c>
      <c r="D19" s="146">
        <v>1160000</v>
      </c>
      <c r="E19" s="146">
        <v>0</v>
      </c>
      <c r="F19" s="146">
        <v>0</v>
      </c>
      <c r="G19" s="146">
        <v>0</v>
      </c>
      <c r="H19" s="146">
        <v>0</v>
      </c>
      <c r="I19" s="146">
        <v>0</v>
      </c>
      <c r="J19" s="146">
        <v>0</v>
      </c>
      <c r="K19" s="146">
        <v>0</v>
      </c>
      <c r="L19" s="146">
        <v>0</v>
      </c>
      <c r="M19" s="146">
        <v>0</v>
      </c>
      <c r="N19" s="146">
        <v>0</v>
      </c>
      <c r="O19" s="146">
        <v>0</v>
      </c>
      <c r="P19" s="146">
        <v>0</v>
      </c>
      <c r="Q19" s="145">
        <f t="shared" si="0"/>
        <v>0</v>
      </c>
      <c r="R19" s="245"/>
      <c r="S19" s="245"/>
      <c r="T19" s="90"/>
      <c r="U19" s="90"/>
      <c r="V19" s="5"/>
      <c r="W19" s="88"/>
    </row>
    <row r="20" spans="2:23">
      <c r="B20" s="26" t="s">
        <v>193</v>
      </c>
      <c r="C20" s="147">
        <v>1160000</v>
      </c>
      <c r="D20" s="147">
        <v>1160000</v>
      </c>
      <c r="E20" s="233">
        <v>0</v>
      </c>
      <c r="F20" s="146">
        <v>0</v>
      </c>
      <c r="G20" s="148">
        <v>0</v>
      </c>
      <c r="H20" s="148">
        <v>0</v>
      </c>
      <c r="I20" s="148">
        <v>0</v>
      </c>
      <c r="J20" s="148">
        <v>0</v>
      </c>
      <c r="K20" s="148">
        <v>0</v>
      </c>
      <c r="L20" s="148">
        <v>0</v>
      </c>
      <c r="M20" s="148">
        <v>0</v>
      </c>
      <c r="N20" s="148">
        <v>0</v>
      </c>
      <c r="O20" s="148">
        <v>0</v>
      </c>
      <c r="P20" s="147">
        <v>0</v>
      </c>
      <c r="Q20" s="147">
        <f t="shared" si="0"/>
        <v>0</v>
      </c>
      <c r="R20" s="245"/>
      <c r="S20" s="245"/>
      <c r="T20" s="89"/>
      <c r="U20" s="89"/>
      <c r="V20" s="5"/>
      <c r="W20" s="88"/>
    </row>
    <row r="21" spans="2:23">
      <c r="B21" s="23" t="s">
        <v>34</v>
      </c>
      <c r="C21" s="146">
        <f t="shared" ref="C21" si="1">SUM(C22)</f>
        <v>0</v>
      </c>
      <c r="D21" s="146">
        <v>0</v>
      </c>
      <c r="E21" s="146">
        <v>0</v>
      </c>
      <c r="F21" s="146">
        <v>0</v>
      </c>
      <c r="G21" s="146">
        <v>0</v>
      </c>
      <c r="H21" s="146">
        <v>0</v>
      </c>
      <c r="I21" s="146">
        <v>0</v>
      </c>
      <c r="J21" s="146">
        <v>0</v>
      </c>
      <c r="K21" s="146">
        <v>0</v>
      </c>
      <c r="L21" s="146">
        <v>0</v>
      </c>
      <c r="M21" s="146">
        <v>0</v>
      </c>
      <c r="N21" s="146">
        <v>0</v>
      </c>
      <c r="O21" s="146">
        <v>0</v>
      </c>
      <c r="P21" s="146">
        <v>0</v>
      </c>
      <c r="Q21" s="145">
        <f t="shared" si="0"/>
        <v>0</v>
      </c>
      <c r="R21" s="245"/>
      <c r="S21" s="245"/>
      <c r="T21" s="5"/>
      <c r="U21" s="5"/>
      <c r="V21" s="5"/>
      <c r="W21" s="88"/>
    </row>
    <row r="22" spans="2:23">
      <c r="B22" s="26" t="s">
        <v>35</v>
      </c>
      <c r="C22" s="147">
        <v>0</v>
      </c>
      <c r="D22" s="147">
        <v>0</v>
      </c>
      <c r="E22" s="233">
        <v>0</v>
      </c>
      <c r="F22" s="146">
        <v>0</v>
      </c>
      <c r="G22" s="148">
        <v>0</v>
      </c>
      <c r="H22" s="148">
        <v>0</v>
      </c>
      <c r="I22" s="148">
        <v>0</v>
      </c>
      <c r="J22" s="148">
        <v>0</v>
      </c>
      <c r="K22" s="148">
        <v>0</v>
      </c>
      <c r="L22" s="148">
        <v>0</v>
      </c>
      <c r="M22" s="148">
        <v>0</v>
      </c>
      <c r="N22" s="148">
        <v>0</v>
      </c>
      <c r="O22" s="148">
        <v>0</v>
      </c>
      <c r="P22" s="147">
        <v>0</v>
      </c>
      <c r="Q22" s="147">
        <f t="shared" si="0"/>
        <v>0</v>
      </c>
      <c r="R22" s="245"/>
      <c r="S22" s="245"/>
      <c r="T22" s="5"/>
      <c r="U22" s="5"/>
      <c r="V22" s="5"/>
      <c r="W22" s="88"/>
    </row>
    <row r="23" spans="2:23">
      <c r="B23" s="22" t="s">
        <v>36</v>
      </c>
      <c r="C23" s="144">
        <f t="shared" ref="C23" si="2">C24+C27+C31+C33+C36+C39+C41+C43</f>
        <v>36806653508</v>
      </c>
      <c r="D23" s="144">
        <v>43901098154.090004</v>
      </c>
      <c r="E23" s="144">
        <v>1141367210.52</v>
      </c>
      <c r="F23" s="144">
        <v>1417920548.3800001</v>
      </c>
      <c r="G23" s="144">
        <v>3028099123.73</v>
      </c>
      <c r="H23" s="144">
        <v>2491284867.4699998</v>
      </c>
      <c r="I23" s="144">
        <v>3111083794.1199999</v>
      </c>
      <c r="J23" s="144">
        <v>1940145215.9499998</v>
      </c>
      <c r="K23" s="144">
        <v>1999836285.2900002</v>
      </c>
      <c r="L23" s="144">
        <v>3249027591.0499997</v>
      </c>
      <c r="M23" s="144">
        <v>2063059669.9000003</v>
      </c>
      <c r="N23" s="144">
        <v>2186138933.8300004</v>
      </c>
      <c r="O23" s="144">
        <v>2887687806.5999999</v>
      </c>
      <c r="P23" s="144">
        <v>4227583529.7199993</v>
      </c>
      <c r="Q23" s="143">
        <f t="shared" si="0"/>
        <v>29743234576.560005</v>
      </c>
      <c r="R23" s="245"/>
      <c r="S23" s="245"/>
      <c r="W23" s="88"/>
    </row>
    <row r="24" spans="2:23">
      <c r="B24" s="25" t="s">
        <v>85</v>
      </c>
      <c r="C24" s="146">
        <f t="shared" ref="C24" si="3">C25+C26</f>
        <v>2969460581</v>
      </c>
      <c r="D24" s="146">
        <v>3332620402.46</v>
      </c>
      <c r="E24" s="146">
        <v>152637369.59</v>
      </c>
      <c r="F24" s="146">
        <v>184852620.86000001</v>
      </c>
      <c r="G24" s="146">
        <v>203624376.06999999</v>
      </c>
      <c r="H24" s="146">
        <v>251183007.66999999</v>
      </c>
      <c r="I24" s="146">
        <v>253428212.60999998</v>
      </c>
      <c r="J24" s="146">
        <v>200804645.55000001</v>
      </c>
      <c r="K24" s="146">
        <v>198266948.12</v>
      </c>
      <c r="L24" s="146">
        <v>190552177.59</v>
      </c>
      <c r="M24" s="146">
        <v>176963297.35999998</v>
      </c>
      <c r="N24" s="146">
        <v>270259947.33999997</v>
      </c>
      <c r="O24" s="146">
        <v>348268825.94</v>
      </c>
      <c r="P24" s="145">
        <v>392952292.26999998</v>
      </c>
      <c r="Q24" s="145">
        <f t="shared" si="0"/>
        <v>2823793720.9699993</v>
      </c>
      <c r="R24" s="245"/>
      <c r="S24" s="245"/>
      <c r="W24" s="88"/>
    </row>
    <row r="25" spans="2:23">
      <c r="B25" s="26" t="s">
        <v>38</v>
      </c>
      <c r="C25" s="147">
        <v>2967862556</v>
      </c>
      <c r="D25" s="147">
        <v>3331022377.46</v>
      </c>
      <c r="E25" s="147">
        <v>152637369.59</v>
      </c>
      <c r="F25" s="148">
        <v>184852620.86000001</v>
      </c>
      <c r="G25" s="148">
        <v>203624376.06999999</v>
      </c>
      <c r="H25" s="148">
        <v>251183007.66999999</v>
      </c>
      <c r="I25" s="148">
        <v>252739667.60999998</v>
      </c>
      <c r="J25" s="148">
        <v>200804645.55000001</v>
      </c>
      <c r="K25" s="148">
        <v>198078324.19</v>
      </c>
      <c r="L25" s="148">
        <v>190402177.59</v>
      </c>
      <c r="M25" s="148">
        <v>176963297.35999998</v>
      </c>
      <c r="N25" s="148">
        <v>270259947.33999997</v>
      </c>
      <c r="O25" s="148">
        <v>348142108.38</v>
      </c>
      <c r="P25" s="147">
        <v>392790015.79999995</v>
      </c>
      <c r="Q25" s="147">
        <f t="shared" si="0"/>
        <v>2822477558.0099993</v>
      </c>
      <c r="R25" s="245"/>
      <c r="S25" s="245"/>
      <c r="W25" s="88"/>
    </row>
    <row r="26" spans="2:23">
      <c r="B26" s="26" t="s">
        <v>166</v>
      </c>
      <c r="C26" s="147">
        <v>1598025</v>
      </c>
      <c r="D26" s="147">
        <v>1598025</v>
      </c>
      <c r="E26" s="147">
        <v>0</v>
      </c>
      <c r="F26" s="148">
        <v>0</v>
      </c>
      <c r="G26" s="148">
        <v>0</v>
      </c>
      <c r="H26" s="148">
        <v>0</v>
      </c>
      <c r="I26" s="148">
        <v>688545</v>
      </c>
      <c r="J26" s="148">
        <v>0</v>
      </c>
      <c r="K26" s="148">
        <v>188623.93</v>
      </c>
      <c r="L26" s="148">
        <v>150000</v>
      </c>
      <c r="M26" s="148">
        <v>0</v>
      </c>
      <c r="N26" s="148">
        <v>0</v>
      </c>
      <c r="O26" s="148">
        <v>126717.56</v>
      </c>
      <c r="P26" s="147">
        <v>162276.47</v>
      </c>
      <c r="Q26" s="147">
        <f t="shared" si="0"/>
        <v>1316162.96</v>
      </c>
      <c r="R26" s="245"/>
      <c r="S26" s="245"/>
      <c r="W26" s="88"/>
    </row>
    <row r="27" spans="2:23">
      <c r="B27" s="25" t="s">
        <v>39</v>
      </c>
      <c r="C27" s="146">
        <f t="shared" ref="C27" si="4">SUM(C28:C30)</f>
        <v>4439444426</v>
      </c>
      <c r="D27" s="146">
        <v>5020610217.4899998</v>
      </c>
      <c r="E27" s="146">
        <v>254892615.25</v>
      </c>
      <c r="F27" s="146">
        <v>288430011.63999999</v>
      </c>
      <c r="G27" s="146">
        <v>318020926.00999999</v>
      </c>
      <c r="H27" s="146">
        <v>314360937.97000003</v>
      </c>
      <c r="I27" s="146">
        <v>440580974.83000004</v>
      </c>
      <c r="J27" s="146">
        <v>372325671</v>
      </c>
      <c r="K27" s="146">
        <v>321438888.12</v>
      </c>
      <c r="L27" s="146">
        <v>332066082.98000002</v>
      </c>
      <c r="M27" s="146">
        <v>341868643.93000007</v>
      </c>
      <c r="N27" s="146">
        <v>399397883.24000001</v>
      </c>
      <c r="O27" s="146">
        <v>505440300.17999995</v>
      </c>
      <c r="P27" s="146">
        <v>706635054.46000004</v>
      </c>
      <c r="Q27" s="145">
        <f t="shared" si="0"/>
        <v>4595457989.6099987</v>
      </c>
      <c r="R27" s="245"/>
      <c r="S27" s="245"/>
      <c r="W27" s="88"/>
    </row>
    <row r="28" spans="2:23">
      <c r="B28" s="26" t="s">
        <v>40</v>
      </c>
      <c r="C28" s="147">
        <v>3476745134</v>
      </c>
      <c r="D28" s="147">
        <v>3901463056.96</v>
      </c>
      <c r="E28" s="147">
        <v>194189511.19</v>
      </c>
      <c r="F28" s="148">
        <v>220314200.91</v>
      </c>
      <c r="G28" s="148">
        <v>245606883.85000002</v>
      </c>
      <c r="H28" s="148">
        <v>231404254.57000002</v>
      </c>
      <c r="I28" s="148">
        <v>293353202.49000001</v>
      </c>
      <c r="J28" s="148">
        <v>298410582.56999999</v>
      </c>
      <c r="K28" s="148">
        <v>259033652.31999999</v>
      </c>
      <c r="L28" s="148">
        <v>268026576.31999999</v>
      </c>
      <c r="M28" s="148">
        <v>277783979.22000003</v>
      </c>
      <c r="N28" s="148">
        <v>307330022.89000005</v>
      </c>
      <c r="O28" s="148">
        <v>362418240.23999995</v>
      </c>
      <c r="P28" s="147">
        <v>568078059.75999999</v>
      </c>
      <c r="Q28" s="147">
        <f t="shared" si="0"/>
        <v>3525949166.3299999</v>
      </c>
      <c r="R28" s="245"/>
      <c r="S28" s="245"/>
      <c r="W28" s="88"/>
    </row>
    <row r="29" spans="2:23">
      <c r="B29" s="26" t="s">
        <v>41</v>
      </c>
      <c r="C29" s="147">
        <v>276225000</v>
      </c>
      <c r="D29" s="147">
        <v>295425994.25</v>
      </c>
      <c r="E29" s="147">
        <v>12923184.49</v>
      </c>
      <c r="F29" s="148">
        <v>13152324.939999999</v>
      </c>
      <c r="G29" s="148">
        <v>17219052.189999998</v>
      </c>
      <c r="H29" s="148">
        <v>23595718.289999999</v>
      </c>
      <c r="I29" s="148">
        <v>30545986.989999998</v>
      </c>
      <c r="J29" s="148">
        <v>23665324</v>
      </c>
      <c r="K29" s="148">
        <v>17216644.389999997</v>
      </c>
      <c r="L29" s="148">
        <v>18198607.16</v>
      </c>
      <c r="M29" s="148">
        <v>20342755.739999998</v>
      </c>
      <c r="N29" s="148">
        <v>30325482.630000003</v>
      </c>
      <c r="O29" s="148">
        <v>28555788.98</v>
      </c>
      <c r="P29" s="147">
        <v>36694295.950000003</v>
      </c>
      <c r="Q29" s="147">
        <f t="shared" si="0"/>
        <v>272435165.75</v>
      </c>
      <c r="R29" s="245"/>
      <c r="S29" s="245"/>
      <c r="W29" s="88"/>
    </row>
    <row r="30" spans="2:23">
      <c r="B30" s="26" t="s">
        <v>167</v>
      </c>
      <c r="C30" s="147">
        <v>686474292</v>
      </c>
      <c r="D30" s="147">
        <v>823721166.27999997</v>
      </c>
      <c r="E30" s="147">
        <v>47779919.57</v>
      </c>
      <c r="F30" s="148">
        <v>54963485.789999999</v>
      </c>
      <c r="G30" s="148">
        <v>55194989.969999999</v>
      </c>
      <c r="H30" s="148">
        <v>59360965.109999999</v>
      </c>
      <c r="I30" s="148">
        <v>116681785.34999999</v>
      </c>
      <c r="J30" s="148">
        <v>50249764.43</v>
      </c>
      <c r="K30" s="148">
        <v>45188591.409999996</v>
      </c>
      <c r="L30" s="148">
        <v>45840899.5</v>
      </c>
      <c r="M30" s="148">
        <v>43741908.969999999</v>
      </c>
      <c r="N30" s="148">
        <v>61742377.719999999</v>
      </c>
      <c r="O30" s="148">
        <v>114466270.96000001</v>
      </c>
      <c r="P30" s="147">
        <v>101862698.75</v>
      </c>
      <c r="Q30" s="147">
        <f t="shared" si="0"/>
        <v>797073657.53000009</v>
      </c>
      <c r="R30" s="245"/>
      <c r="S30" s="245"/>
      <c r="W30" s="88"/>
    </row>
    <row r="31" spans="2:23">
      <c r="B31" s="25" t="s">
        <v>42</v>
      </c>
      <c r="C31" s="146">
        <f t="shared" ref="C31" si="5">C32</f>
        <v>5723537088</v>
      </c>
      <c r="D31" s="146">
        <v>11188433638.83</v>
      </c>
      <c r="E31" s="146">
        <v>150931485.28</v>
      </c>
      <c r="F31" s="146">
        <v>225650726.05999997</v>
      </c>
      <c r="G31" s="146">
        <v>514147002.41999996</v>
      </c>
      <c r="H31" s="146">
        <v>496930162.74000001</v>
      </c>
      <c r="I31" s="146">
        <v>1160800618.73</v>
      </c>
      <c r="J31" s="146">
        <v>534850048.76999998</v>
      </c>
      <c r="K31" s="146">
        <v>571905005.94000006</v>
      </c>
      <c r="L31" s="146">
        <v>783247830.55000007</v>
      </c>
      <c r="M31" s="146">
        <v>363758335.44999999</v>
      </c>
      <c r="N31" s="146">
        <v>552858904.50999999</v>
      </c>
      <c r="O31" s="146">
        <v>1050235023.6300001</v>
      </c>
      <c r="P31" s="145">
        <v>1108254237.8</v>
      </c>
      <c r="Q31" s="145">
        <f t="shared" si="0"/>
        <v>7513569381.8800001</v>
      </c>
      <c r="R31" s="245"/>
      <c r="S31" s="245"/>
      <c r="W31" s="88"/>
    </row>
    <row r="32" spans="2:23">
      <c r="B32" s="26" t="s">
        <v>43</v>
      </c>
      <c r="C32" s="147">
        <v>5723537088</v>
      </c>
      <c r="D32" s="147">
        <v>11188433638.83</v>
      </c>
      <c r="E32" s="147">
        <v>150931485.28</v>
      </c>
      <c r="F32" s="148">
        <v>225650726.05999997</v>
      </c>
      <c r="G32" s="148">
        <v>514147002.41999996</v>
      </c>
      <c r="H32" s="148">
        <v>496930162.74000001</v>
      </c>
      <c r="I32" s="148">
        <v>1160800618.73</v>
      </c>
      <c r="J32" s="148">
        <v>534850048.76999998</v>
      </c>
      <c r="K32" s="148">
        <v>571905005.94000006</v>
      </c>
      <c r="L32" s="148">
        <v>783247830.55000007</v>
      </c>
      <c r="M32" s="148">
        <v>363758335.44999999</v>
      </c>
      <c r="N32" s="148">
        <v>552858904.50999999</v>
      </c>
      <c r="O32" s="148">
        <v>1050235023.6300001</v>
      </c>
      <c r="P32" s="147">
        <v>1108254237.8</v>
      </c>
      <c r="Q32" s="147">
        <f t="shared" si="0"/>
        <v>7513569381.8800001</v>
      </c>
      <c r="R32" s="245"/>
      <c r="S32" s="245"/>
      <c r="W32" s="88"/>
    </row>
    <row r="33" spans="2:23">
      <c r="B33" s="25" t="s">
        <v>118</v>
      </c>
      <c r="C33" s="146">
        <f t="shared" ref="C33" si="6">SUM(C34:C35)</f>
        <v>3315090428</v>
      </c>
      <c r="D33" s="146">
        <v>3210069750.3299999</v>
      </c>
      <c r="E33" s="146">
        <v>51163246.770000003</v>
      </c>
      <c r="F33" s="146">
        <v>51541232.460000001</v>
      </c>
      <c r="G33" s="146">
        <v>55902188.619999997</v>
      </c>
      <c r="H33" s="146">
        <v>55920421.980000004</v>
      </c>
      <c r="I33" s="146">
        <v>56900624.079999998</v>
      </c>
      <c r="J33" s="146">
        <v>54328159.780000001</v>
      </c>
      <c r="K33" s="146">
        <v>62589654.030000001</v>
      </c>
      <c r="L33" s="146">
        <v>59494270.880000003</v>
      </c>
      <c r="M33" s="146">
        <v>54858963.329999998</v>
      </c>
      <c r="N33" s="146">
        <v>61842309.969999999</v>
      </c>
      <c r="O33" s="146">
        <v>60623975.269999996</v>
      </c>
      <c r="P33" s="146">
        <v>189551473.96000001</v>
      </c>
      <c r="Q33" s="145">
        <f t="shared" si="0"/>
        <v>814716521.12999988</v>
      </c>
      <c r="R33" s="245"/>
      <c r="S33" s="245"/>
      <c r="W33" s="88"/>
    </row>
    <row r="34" spans="2:23">
      <c r="B34" s="26" t="s">
        <v>168</v>
      </c>
      <c r="C34" s="147">
        <v>2712590428</v>
      </c>
      <c r="D34" s="147">
        <v>2739864850.3299999</v>
      </c>
      <c r="E34" s="147">
        <v>51163246.770000003</v>
      </c>
      <c r="F34" s="148">
        <v>51541232.460000001</v>
      </c>
      <c r="G34" s="148">
        <v>55902188.619999997</v>
      </c>
      <c r="H34" s="148">
        <v>55920421.980000004</v>
      </c>
      <c r="I34" s="148">
        <v>56900624.079999998</v>
      </c>
      <c r="J34" s="148">
        <v>54328159.780000001</v>
      </c>
      <c r="K34" s="148">
        <v>62589654.030000001</v>
      </c>
      <c r="L34" s="148">
        <v>59494270.880000003</v>
      </c>
      <c r="M34" s="148">
        <v>54858963.329999998</v>
      </c>
      <c r="N34" s="148">
        <v>61842309.969999999</v>
      </c>
      <c r="O34" s="148">
        <v>60623975.269999996</v>
      </c>
      <c r="P34" s="147">
        <v>54257662.399999999</v>
      </c>
      <c r="Q34" s="147">
        <f t="shared" si="0"/>
        <v>679422709.56999981</v>
      </c>
      <c r="R34" s="245"/>
      <c r="S34" s="245"/>
      <c r="W34" s="88"/>
    </row>
    <row r="35" spans="2:23">
      <c r="B35" s="26" t="s">
        <v>194</v>
      </c>
      <c r="C35" s="147">
        <v>602500000</v>
      </c>
      <c r="D35" s="147">
        <v>470204900</v>
      </c>
      <c r="E35" s="147">
        <v>0</v>
      </c>
      <c r="F35" s="148">
        <v>0</v>
      </c>
      <c r="G35" s="148">
        <v>0</v>
      </c>
      <c r="H35" s="148">
        <v>0</v>
      </c>
      <c r="I35" s="148">
        <v>0</v>
      </c>
      <c r="J35" s="148">
        <v>0</v>
      </c>
      <c r="K35" s="148">
        <v>0</v>
      </c>
      <c r="L35" s="148">
        <v>0</v>
      </c>
      <c r="M35" s="148">
        <v>0</v>
      </c>
      <c r="N35" s="148">
        <v>0</v>
      </c>
      <c r="O35" s="148">
        <v>0</v>
      </c>
      <c r="P35" s="147">
        <v>135293811.56</v>
      </c>
      <c r="Q35" s="147">
        <f t="shared" si="0"/>
        <v>135293811.56</v>
      </c>
      <c r="R35" s="245"/>
      <c r="S35" s="245"/>
      <c r="W35" s="88"/>
    </row>
    <row r="36" spans="2:23">
      <c r="B36" s="25" t="s">
        <v>143</v>
      </c>
      <c r="C36" s="146">
        <f t="shared" ref="C36" si="7">SUM(C37:C38)</f>
        <v>12570084267</v>
      </c>
      <c r="D36" s="146">
        <v>14251969385.27</v>
      </c>
      <c r="E36" s="146">
        <v>360439960.94999999</v>
      </c>
      <c r="F36" s="146">
        <v>470835977.37</v>
      </c>
      <c r="G36" s="146">
        <v>1678672846.4100001</v>
      </c>
      <c r="H36" s="146">
        <v>1157979513.73</v>
      </c>
      <c r="I36" s="146">
        <v>805345874.50999999</v>
      </c>
      <c r="J36" s="146">
        <v>468041108.27000004</v>
      </c>
      <c r="K36" s="146">
        <v>758425840.54999995</v>
      </c>
      <c r="L36" s="146">
        <v>793996371.61999989</v>
      </c>
      <c r="M36" s="146">
        <v>816521655.13999999</v>
      </c>
      <c r="N36" s="146">
        <v>555527148.21000004</v>
      </c>
      <c r="O36" s="146">
        <v>789948324.79999995</v>
      </c>
      <c r="P36" s="145">
        <v>1413284852.78</v>
      </c>
      <c r="Q36" s="145">
        <f t="shared" si="0"/>
        <v>10069019474.340002</v>
      </c>
      <c r="R36" s="245"/>
      <c r="S36" s="245"/>
      <c r="W36" s="88"/>
    </row>
    <row r="37" spans="2:23">
      <c r="B37" s="26" t="s">
        <v>114</v>
      </c>
      <c r="C37" s="147">
        <v>3892363188</v>
      </c>
      <c r="D37" s="147">
        <v>4746248306.2700005</v>
      </c>
      <c r="E37" s="147">
        <v>55973980.270000003</v>
      </c>
      <c r="F37" s="148">
        <v>61642669.840000004</v>
      </c>
      <c r="G37" s="148">
        <v>377658026.94</v>
      </c>
      <c r="H37" s="148">
        <v>554317684.81999993</v>
      </c>
      <c r="I37" s="148">
        <v>340982397.93000001</v>
      </c>
      <c r="J37" s="148">
        <v>78957112.939999998</v>
      </c>
      <c r="K37" s="148">
        <v>113061315.15000001</v>
      </c>
      <c r="L37" s="148">
        <v>228343277.57999998</v>
      </c>
      <c r="M37" s="148">
        <v>482159245.51999998</v>
      </c>
      <c r="N37" s="148">
        <v>58662767.289999999</v>
      </c>
      <c r="O37" s="148">
        <v>120814323.69</v>
      </c>
      <c r="P37" s="147">
        <v>212563440.93000001</v>
      </c>
      <c r="Q37" s="152">
        <f t="shared" si="0"/>
        <v>2685136242.8999996</v>
      </c>
      <c r="R37" s="245"/>
      <c r="S37" s="245"/>
      <c r="W37" s="88"/>
    </row>
    <row r="38" spans="2:23" ht="15.75" customHeight="1">
      <c r="B38" s="26" t="s">
        <v>97</v>
      </c>
      <c r="C38" s="147">
        <v>8677721079</v>
      </c>
      <c r="D38" s="147">
        <v>9505721079</v>
      </c>
      <c r="E38" s="147">
        <v>304465980.68000001</v>
      </c>
      <c r="F38" s="148">
        <v>409193307.52999997</v>
      </c>
      <c r="G38" s="148">
        <v>1301014819.47</v>
      </c>
      <c r="H38" s="148">
        <v>603661828.90999997</v>
      </c>
      <c r="I38" s="148">
        <v>464363476.57999998</v>
      </c>
      <c r="J38" s="148">
        <v>389083995.33000004</v>
      </c>
      <c r="K38" s="148">
        <v>645364525.39999998</v>
      </c>
      <c r="L38" s="148">
        <v>565653094.03999996</v>
      </c>
      <c r="M38" s="148">
        <v>334362409.62</v>
      </c>
      <c r="N38" s="148">
        <v>496864380.92000002</v>
      </c>
      <c r="O38" s="148">
        <v>669134001.11000001</v>
      </c>
      <c r="P38" s="147">
        <v>1200721411.8499999</v>
      </c>
      <c r="Q38" s="147">
        <f t="shared" si="0"/>
        <v>7383883231.4400005</v>
      </c>
      <c r="R38" s="245"/>
      <c r="S38" s="245"/>
      <c r="W38" s="88"/>
    </row>
    <row r="39" spans="2:23">
      <c r="B39" s="25" t="s">
        <v>115</v>
      </c>
      <c r="C39" s="146">
        <f t="shared" ref="C39" si="8">C40</f>
        <v>6907291677</v>
      </c>
      <c r="D39" s="146">
        <v>6007698198</v>
      </c>
      <c r="E39" s="146">
        <v>118556636.73</v>
      </c>
      <c r="F39" s="146">
        <v>136759485.44999999</v>
      </c>
      <c r="G39" s="146">
        <v>200410680.78000003</v>
      </c>
      <c r="H39" s="146">
        <v>158021340.66999999</v>
      </c>
      <c r="I39" s="146">
        <v>308814179.16000003</v>
      </c>
      <c r="J39" s="146">
        <v>243240430.68000001</v>
      </c>
      <c r="K39" s="146">
        <v>19194791.809999999</v>
      </c>
      <c r="L39" s="146">
        <v>1025770483.4699999</v>
      </c>
      <c r="M39" s="146">
        <v>257303203.16999999</v>
      </c>
      <c r="N39" s="146">
        <v>291727040.71999997</v>
      </c>
      <c r="O39" s="146">
        <v>38291050.100000001</v>
      </c>
      <c r="P39" s="145">
        <v>324579726.17000002</v>
      </c>
      <c r="Q39" s="145">
        <f t="shared" si="0"/>
        <v>3122669048.9099998</v>
      </c>
      <c r="R39" s="245"/>
      <c r="S39" s="245"/>
      <c r="T39" s="91"/>
      <c r="U39" s="91"/>
      <c r="W39" s="88"/>
    </row>
    <row r="40" spans="2:23">
      <c r="B40" s="26" t="s">
        <v>154</v>
      </c>
      <c r="C40" s="147">
        <v>6907291677</v>
      </c>
      <c r="D40" s="147">
        <v>6007698198</v>
      </c>
      <c r="E40" s="147">
        <v>118556636.73</v>
      </c>
      <c r="F40" s="148">
        <v>136759485.44999999</v>
      </c>
      <c r="G40" s="148">
        <v>200410680.78000003</v>
      </c>
      <c r="H40" s="148">
        <v>158021340.66999999</v>
      </c>
      <c r="I40" s="148">
        <v>308814179.16000003</v>
      </c>
      <c r="J40" s="148">
        <v>243240430.68000001</v>
      </c>
      <c r="K40" s="148">
        <v>19194791.809999999</v>
      </c>
      <c r="L40" s="148">
        <v>1025770483.4699999</v>
      </c>
      <c r="M40" s="148">
        <v>257303203.16999999</v>
      </c>
      <c r="N40" s="148">
        <v>291727040.71999997</v>
      </c>
      <c r="O40" s="148">
        <v>38291050.100000001</v>
      </c>
      <c r="P40" s="147">
        <v>324579726.17000002</v>
      </c>
      <c r="Q40" s="147">
        <f t="shared" si="0"/>
        <v>3122669048.9099998</v>
      </c>
      <c r="R40" s="245"/>
      <c r="S40" s="245"/>
      <c r="T40" s="92"/>
      <c r="U40" s="92"/>
      <c r="W40" s="88"/>
    </row>
    <row r="41" spans="2:23">
      <c r="B41" s="25" t="s">
        <v>50</v>
      </c>
      <c r="C41" s="146">
        <f t="shared" ref="C41" si="9">C42</f>
        <v>692073784</v>
      </c>
      <c r="D41" s="146">
        <v>692073784</v>
      </c>
      <c r="E41" s="146">
        <v>43849948.210000001</v>
      </c>
      <c r="F41" s="146">
        <v>47566956.640000001</v>
      </c>
      <c r="G41" s="146">
        <v>45246822.009999998</v>
      </c>
      <c r="H41" s="146">
        <v>40747993.920000002</v>
      </c>
      <c r="I41" s="146">
        <v>72749516.920000002</v>
      </c>
      <c r="J41" s="146">
        <v>46735298.590000004</v>
      </c>
      <c r="K41" s="146">
        <v>52700204.890000001</v>
      </c>
      <c r="L41" s="146">
        <v>51507683.829999998</v>
      </c>
      <c r="M41" s="146">
        <v>37246922.629999995</v>
      </c>
      <c r="N41" s="146">
        <v>40137233.57</v>
      </c>
      <c r="O41" s="146">
        <v>72639225.640000001</v>
      </c>
      <c r="P41" s="145">
        <v>73379323.350000009</v>
      </c>
      <c r="Q41" s="145">
        <f t="shared" si="0"/>
        <v>624507130.19999993</v>
      </c>
      <c r="R41" s="245"/>
      <c r="S41" s="245"/>
      <c r="T41" s="87"/>
      <c r="U41" s="87"/>
      <c r="W41" s="88"/>
    </row>
    <row r="42" spans="2:23">
      <c r="B42" s="26" t="s">
        <v>51</v>
      </c>
      <c r="C42" s="147">
        <v>692073784</v>
      </c>
      <c r="D42" s="147">
        <v>692073784</v>
      </c>
      <c r="E42" s="147">
        <v>43849948.210000001</v>
      </c>
      <c r="F42" s="148">
        <v>47566956.640000001</v>
      </c>
      <c r="G42" s="148">
        <v>45246822.009999998</v>
      </c>
      <c r="H42" s="148">
        <v>40747993.920000002</v>
      </c>
      <c r="I42" s="148">
        <v>72749516.920000002</v>
      </c>
      <c r="J42" s="148">
        <v>46735298.590000004</v>
      </c>
      <c r="K42" s="148">
        <v>52700204.890000001</v>
      </c>
      <c r="L42" s="148">
        <v>51507683.829999998</v>
      </c>
      <c r="M42" s="148">
        <v>37246922.629999995</v>
      </c>
      <c r="N42" s="148">
        <v>40137233.57</v>
      </c>
      <c r="O42" s="148">
        <v>72639225.640000001</v>
      </c>
      <c r="P42" s="147">
        <v>73379323.350000009</v>
      </c>
      <c r="Q42" s="152">
        <f t="shared" si="0"/>
        <v>624507130.19999993</v>
      </c>
      <c r="R42" s="245"/>
      <c r="S42" s="245"/>
      <c r="T42" s="92"/>
      <c r="U42" s="92"/>
      <c r="W42" s="88"/>
    </row>
    <row r="43" spans="2:23">
      <c r="B43" s="25" t="s">
        <v>53</v>
      </c>
      <c r="C43" s="149">
        <f>C44</f>
        <v>189671257</v>
      </c>
      <c r="D43" s="149">
        <v>197622777.71000001</v>
      </c>
      <c r="E43" s="146">
        <v>8895947.7400000002</v>
      </c>
      <c r="F43" s="146">
        <v>12283537.9</v>
      </c>
      <c r="G43" s="146">
        <v>12074281.41</v>
      </c>
      <c r="H43" s="146">
        <v>16141488.789999999</v>
      </c>
      <c r="I43" s="146">
        <v>12463793.280000001</v>
      </c>
      <c r="J43" s="146">
        <v>19819853.310000002</v>
      </c>
      <c r="K43" s="146">
        <v>15314951.83</v>
      </c>
      <c r="L43" s="146">
        <v>12392690.130000001</v>
      </c>
      <c r="M43" s="146">
        <v>14538648.890000001</v>
      </c>
      <c r="N43" s="146">
        <v>14388466.270000001</v>
      </c>
      <c r="O43" s="146">
        <v>22241081.040000003</v>
      </c>
      <c r="P43" s="145">
        <v>18946568.93</v>
      </c>
      <c r="Q43" s="145">
        <f t="shared" si="0"/>
        <v>179501309.52000001</v>
      </c>
      <c r="R43" s="245"/>
      <c r="S43" s="245"/>
      <c r="T43" s="91"/>
      <c r="U43" s="91"/>
      <c r="W43" s="88"/>
    </row>
    <row r="44" spans="2:23">
      <c r="B44" s="7" t="s">
        <v>55</v>
      </c>
      <c r="C44" s="147">
        <v>189671257</v>
      </c>
      <c r="D44" s="147">
        <v>197622777.71000001</v>
      </c>
      <c r="E44" s="147">
        <v>8895947.7400000002</v>
      </c>
      <c r="F44" s="148">
        <v>12283537.9</v>
      </c>
      <c r="G44" s="148">
        <v>12074281.41</v>
      </c>
      <c r="H44" s="148">
        <v>16141488.789999999</v>
      </c>
      <c r="I44" s="148">
        <v>12463793.280000001</v>
      </c>
      <c r="J44" s="148">
        <v>19819853.310000002</v>
      </c>
      <c r="K44" s="148">
        <v>15314951.83</v>
      </c>
      <c r="L44" s="148">
        <v>12392690.130000001</v>
      </c>
      <c r="M44" s="148">
        <v>14538648.890000001</v>
      </c>
      <c r="N44" s="148">
        <v>14388466.270000001</v>
      </c>
      <c r="O44" s="148">
        <v>22241081.040000003</v>
      </c>
      <c r="P44" s="147">
        <v>18946568.93</v>
      </c>
      <c r="Q44" s="147">
        <f t="shared" si="0"/>
        <v>179501309.52000001</v>
      </c>
      <c r="R44" s="245"/>
      <c r="S44" s="245"/>
      <c r="W44" s="88"/>
    </row>
    <row r="45" spans="2:23">
      <c r="B45" s="22" t="s">
        <v>56</v>
      </c>
      <c r="C45" s="144">
        <f>C46+C49+C55</f>
        <v>1568101853</v>
      </c>
      <c r="D45" s="144">
        <v>1510310293.8499999</v>
      </c>
      <c r="E45" s="144">
        <v>39278081.289999999</v>
      </c>
      <c r="F45" s="144">
        <v>48811288.849999994</v>
      </c>
      <c r="G45" s="144">
        <v>62546173.379999988</v>
      </c>
      <c r="H45" s="144">
        <v>61428690.169999994</v>
      </c>
      <c r="I45" s="144">
        <v>73993260.989999995</v>
      </c>
      <c r="J45" s="144">
        <v>71231305.180000007</v>
      </c>
      <c r="K45" s="144">
        <v>59885648.970000014</v>
      </c>
      <c r="L45" s="144">
        <v>72565449.370000005</v>
      </c>
      <c r="M45" s="144">
        <v>69131726.020000011</v>
      </c>
      <c r="N45" s="144">
        <v>95056326.49000001</v>
      </c>
      <c r="O45" s="144">
        <v>86430574.970000014</v>
      </c>
      <c r="P45" s="144">
        <v>146806945.53999999</v>
      </c>
      <c r="Q45" s="143">
        <f t="shared" si="0"/>
        <v>887165471.22000003</v>
      </c>
      <c r="R45" s="245"/>
      <c r="S45" s="245"/>
      <c r="T45" s="5"/>
      <c r="U45" s="5"/>
      <c r="V45" s="5"/>
      <c r="W45" s="88"/>
    </row>
    <row r="46" spans="2:23">
      <c r="B46" s="25" t="s">
        <v>155</v>
      </c>
      <c r="C46" s="145">
        <f>SUM(C47:C48)</f>
        <v>840139673</v>
      </c>
      <c r="D46" s="145">
        <v>494967668.77999997</v>
      </c>
      <c r="E46" s="145">
        <v>1977355.82</v>
      </c>
      <c r="F46" s="145">
        <v>2000399.88</v>
      </c>
      <c r="G46" s="145">
        <v>3233032.1999999997</v>
      </c>
      <c r="H46" s="145">
        <v>3225821.64</v>
      </c>
      <c r="I46" s="145">
        <v>4334550.9000000004</v>
      </c>
      <c r="J46" s="145">
        <v>4195121.58</v>
      </c>
      <c r="K46" s="145">
        <v>4187851.51</v>
      </c>
      <c r="L46" s="145">
        <v>3311706.79</v>
      </c>
      <c r="M46" s="145">
        <v>12022139.68</v>
      </c>
      <c r="N46" s="145">
        <v>6539764.8200000003</v>
      </c>
      <c r="O46" s="145">
        <v>5691251.5899999999</v>
      </c>
      <c r="P46" s="145">
        <v>7977002.1500000004</v>
      </c>
      <c r="Q46" s="145">
        <f t="shared" si="0"/>
        <v>58695998.559999995</v>
      </c>
      <c r="R46" s="245"/>
      <c r="S46" s="245"/>
      <c r="T46" s="5"/>
      <c r="U46" s="5"/>
      <c r="V46" s="5"/>
      <c r="W46" s="88"/>
    </row>
    <row r="47" spans="2:23">
      <c r="B47" s="26" t="s">
        <v>156</v>
      </c>
      <c r="C47" s="147">
        <v>47326174</v>
      </c>
      <c r="D47" s="147">
        <v>76290001.340000004</v>
      </c>
      <c r="E47" s="147">
        <v>1977355.82</v>
      </c>
      <c r="F47" s="148">
        <v>2000399.88</v>
      </c>
      <c r="G47" s="148">
        <v>3233032.1999999997</v>
      </c>
      <c r="H47" s="148">
        <v>2784821.64</v>
      </c>
      <c r="I47" s="148">
        <v>4334550.9000000004</v>
      </c>
      <c r="J47" s="148">
        <v>4195121.58</v>
      </c>
      <c r="K47" s="148">
        <v>4187851.51</v>
      </c>
      <c r="L47" s="148">
        <v>3311706.79</v>
      </c>
      <c r="M47" s="148">
        <v>11581139.68</v>
      </c>
      <c r="N47" s="148">
        <v>6539764.8200000003</v>
      </c>
      <c r="O47" s="148">
        <v>5691251.5899999999</v>
      </c>
      <c r="P47" s="147">
        <v>7977002.1500000004</v>
      </c>
      <c r="Q47" s="147">
        <f t="shared" si="0"/>
        <v>57813998.559999995</v>
      </c>
      <c r="R47" s="245"/>
      <c r="S47" s="245"/>
      <c r="T47" s="5"/>
      <c r="U47" s="5"/>
      <c r="V47" s="5"/>
      <c r="W47" s="88"/>
    </row>
    <row r="48" spans="2:23">
      <c r="B48" s="26" t="s">
        <v>161</v>
      </c>
      <c r="C48" s="147">
        <v>792813499</v>
      </c>
      <c r="D48" s="147">
        <v>418677667.44</v>
      </c>
      <c r="E48" s="147">
        <v>0</v>
      </c>
      <c r="F48" s="148">
        <v>0</v>
      </c>
      <c r="G48" s="148">
        <v>0</v>
      </c>
      <c r="H48" s="148">
        <v>441000</v>
      </c>
      <c r="I48" s="148">
        <v>0</v>
      </c>
      <c r="J48" s="148">
        <v>0</v>
      </c>
      <c r="K48" s="148">
        <v>0</v>
      </c>
      <c r="L48" s="148">
        <v>0</v>
      </c>
      <c r="M48" s="148">
        <v>441000</v>
      </c>
      <c r="N48" s="148">
        <v>0</v>
      </c>
      <c r="O48" s="148">
        <v>0</v>
      </c>
      <c r="P48" s="147">
        <v>0</v>
      </c>
      <c r="Q48" s="147">
        <f t="shared" si="0"/>
        <v>882000</v>
      </c>
      <c r="R48" s="245"/>
      <c r="S48" s="245"/>
      <c r="T48" s="5"/>
      <c r="U48" s="5"/>
      <c r="V48" s="5"/>
      <c r="W48" s="88"/>
    </row>
    <row r="49" spans="2:23">
      <c r="B49" s="25" t="s">
        <v>86</v>
      </c>
      <c r="C49" s="146">
        <f>SUM(C50:C54)</f>
        <v>516500000</v>
      </c>
      <c r="D49" s="146">
        <v>731311267.60000002</v>
      </c>
      <c r="E49" s="146">
        <v>24001400.18</v>
      </c>
      <c r="F49" s="146">
        <v>32212687.060000002</v>
      </c>
      <c r="G49" s="146">
        <v>41740860.25</v>
      </c>
      <c r="H49" s="146">
        <v>36009047.829999998</v>
      </c>
      <c r="I49" s="146">
        <v>47814397.709999993</v>
      </c>
      <c r="J49" s="146">
        <v>43195340.150000006</v>
      </c>
      <c r="K49" s="146">
        <v>39710577.189999998</v>
      </c>
      <c r="L49" s="146">
        <v>46346468.420000002</v>
      </c>
      <c r="M49" s="146">
        <v>41618112.619999997</v>
      </c>
      <c r="N49" s="146">
        <v>60502023.109999999</v>
      </c>
      <c r="O49" s="146">
        <v>59663484.730000004</v>
      </c>
      <c r="P49" s="146">
        <v>81758007.789999992</v>
      </c>
      <c r="Q49" s="145">
        <f t="shared" si="0"/>
        <v>554572407.04000008</v>
      </c>
      <c r="R49" s="245"/>
      <c r="S49" s="245"/>
      <c r="T49" s="90"/>
      <c r="U49" s="90"/>
      <c r="V49" s="5"/>
      <c r="W49" s="88"/>
    </row>
    <row r="50" spans="2:23">
      <c r="B50" s="26" t="s">
        <v>169</v>
      </c>
      <c r="C50" s="147">
        <v>244986982</v>
      </c>
      <c r="D50" s="147">
        <v>267603345.31999999</v>
      </c>
      <c r="E50" s="147">
        <v>11080509.74</v>
      </c>
      <c r="F50" s="148">
        <v>13889047.039999999</v>
      </c>
      <c r="G50" s="148">
        <v>17675740.989999998</v>
      </c>
      <c r="H50" s="148">
        <v>15113545.560000001</v>
      </c>
      <c r="I50" s="148">
        <v>23780276.219999999</v>
      </c>
      <c r="J50" s="148">
        <v>19134518.030000001</v>
      </c>
      <c r="K50" s="148">
        <v>16626060.48</v>
      </c>
      <c r="L50" s="148">
        <v>20586487.390000001</v>
      </c>
      <c r="M50" s="148">
        <v>18367894.739999998</v>
      </c>
      <c r="N50" s="148">
        <v>23685344.800000001</v>
      </c>
      <c r="O50" s="148">
        <v>30086120.890000001</v>
      </c>
      <c r="P50" s="147">
        <v>25806409.75</v>
      </c>
      <c r="Q50" s="147">
        <f t="shared" si="0"/>
        <v>235831955.63</v>
      </c>
      <c r="R50" s="245"/>
      <c r="S50" s="245"/>
      <c r="T50" s="5"/>
      <c r="U50" s="5"/>
      <c r="V50" s="5"/>
      <c r="W50" s="88"/>
    </row>
    <row r="51" spans="2:23">
      <c r="B51" s="26" t="s">
        <v>170</v>
      </c>
      <c r="C51" s="147">
        <v>140483243</v>
      </c>
      <c r="D51" s="147">
        <v>272472217.56999999</v>
      </c>
      <c r="E51" s="147">
        <v>5852352.8799999999</v>
      </c>
      <c r="F51" s="148">
        <v>9927147.0600000005</v>
      </c>
      <c r="G51" s="148">
        <v>13034936.050000001</v>
      </c>
      <c r="H51" s="148">
        <v>11405202.449999999</v>
      </c>
      <c r="I51" s="148">
        <v>9608750.7199999988</v>
      </c>
      <c r="J51" s="148">
        <v>14501042.99</v>
      </c>
      <c r="K51" s="148">
        <v>12910143.450000001</v>
      </c>
      <c r="L51" s="148">
        <v>14225807.129999999</v>
      </c>
      <c r="M51" s="148">
        <v>12304961.84</v>
      </c>
      <c r="N51" s="148">
        <v>23070607.48</v>
      </c>
      <c r="O51" s="148">
        <v>14305029.889999999</v>
      </c>
      <c r="P51" s="147">
        <v>31275792.600000001</v>
      </c>
      <c r="Q51" s="147">
        <f t="shared" si="0"/>
        <v>172421774.53999999</v>
      </c>
      <c r="R51" s="245"/>
      <c r="S51" s="245"/>
      <c r="T51" s="5"/>
      <c r="U51" s="5"/>
      <c r="V51" s="5"/>
      <c r="W51" s="88"/>
    </row>
    <row r="52" spans="2:23">
      <c r="B52" s="26" t="s">
        <v>171</v>
      </c>
      <c r="C52" s="147">
        <v>18510657</v>
      </c>
      <c r="D52" s="147">
        <v>26850506</v>
      </c>
      <c r="E52" s="147">
        <v>1541820.45</v>
      </c>
      <c r="F52" s="148">
        <v>2005909.94</v>
      </c>
      <c r="G52" s="148">
        <v>1959753.94</v>
      </c>
      <c r="H52" s="148">
        <v>1959753.94</v>
      </c>
      <c r="I52" s="148">
        <v>1959753.94</v>
      </c>
      <c r="J52" s="148">
        <v>2012833.34</v>
      </c>
      <c r="K52" s="148">
        <v>2012833.34</v>
      </c>
      <c r="L52" s="148">
        <v>2012833.34</v>
      </c>
      <c r="M52" s="148">
        <v>2030141.84</v>
      </c>
      <c r="N52" s="148">
        <v>2027834.04</v>
      </c>
      <c r="O52" s="148">
        <v>2030141.84</v>
      </c>
      <c r="P52" s="147">
        <v>2032449.64</v>
      </c>
      <c r="Q52" s="147">
        <f t="shared" si="0"/>
        <v>23586059.59</v>
      </c>
      <c r="R52" s="245"/>
      <c r="S52" s="245"/>
      <c r="T52" s="5"/>
      <c r="U52" s="5"/>
      <c r="V52" s="5"/>
      <c r="W52" s="88"/>
    </row>
    <row r="53" spans="2:23">
      <c r="B53" s="26" t="s">
        <v>172</v>
      </c>
      <c r="C53" s="147">
        <v>21555494</v>
      </c>
      <c r="D53" s="147">
        <v>31992897</v>
      </c>
      <c r="E53" s="147">
        <v>1608813.72</v>
      </c>
      <c r="F53" s="148">
        <v>1638922.76</v>
      </c>
      <c r="G53" s="148">
        <v>2441592.17</v>
      </c>
      <c r="H53" s="148">
        <v>1453052.5</v>
      </c>
      <c r="I53" s="148">
        <v>1968176.5</v>
      </c>
      <c r="J53" s="148">
        <v>1492285.1</v>
      </c>
      <c r="K53" s="148">
        <v>1498893.1</v>
      </c>
      <c r="L53" s="148">
        <v>1595056.11</v>
      </c>
      <c r="M53" s="148">
        <v>1843709.1</v>
      </c>
      <c r="N53" s="148">
        <v>1492285.1</v>
      </c>
      <c r="O53" s="148">
        <v>3204721.77</v>
      </c>
      <c r="P53" s="147">
        <v>4259674.4800000004</v>
      </c>
      <c r="Q53" s="147">
        <f t="shared" si="0"/>
        <v>24497182.41</v>
      </c>
      <c r="R53" s="245"/>
      <c r="S53" s="245"/>
      <c r="T53" s="5"/>
      <c r="U53" s="5"/>
      <c r="V53" s="5"/>
      <c r="W53" s="88"/>
    </row>
    <row r="54" spans="2:23">
      <c r="B54" s="26" t="s">
        <v>174</v>
      </c>
      <c r="C54" s="147">
        <v>90963624</v>
      </c>
      <c r="D54" s="147">
        <v>132392301.71000001</v>
      </c>
      <c r="E54" s="147">
        <v>3917903.39</v>
      </c>
      <c r="F54" s="148">
        <v>4751660.26</v>
      </c>
      <c r="G54" s="148">
        <v>6628837.0999999996</v>
      </c>
      <c r="H54" s="148">
        <v>6077493.3799999999</v>
      </c>
      <c r="I54" s="148">
        <v>10497440.33</v>
      </c>
      <c r="J54" s="148">
        <v>6054660.6900000004</v>
      </c>
      <c r="K54" s="148">
        <v>6662646.8199999994</v>
      </c>
      <c r="L54" s="148">
        <v>7926284.4500000002</v>
      </c>
      <c r="M54" s="148">
        <v>7071405.0999999996</v>
      </c>
      <c r="N54" s="148">
        <v>10225951.689999999</v>
      </c>
      <c r="O54" s="148">
        <v>10037470.34</v>
      </c>
      <c r="P54" s="147">
        <v>18383681.32</v>
      </c>
      <c r="Q54" s="147">
        <f t="shared" si="0"/>
        <v>98235434.870000005</v>
      </c>
      <c r="R54" s="245"/>
      <c r="S54" s="245"/>
      <c r="T54" s="5"/>
      <c r="U54" s="5"/>
      <c r="V54" s="5"/>
      <c r="W54" s="88"/>
    </row>
    <row r="55" spans="2:23">
      <c r="B55" s="25" t="s">
        <v>175</v>
      </c>
      <c r="C55" s="149">
        <f>SUM(C56:C58)</f>
        <v>211462180</v>
      </c>
      <c r="D55" s="149">
        <v>284031357.47000003</v>
      </c>
      <c r="E55" s="146">
        <v>13299325.290000001</v>
      </c>
      <c r="F55" s="146">
        <v>14598201.91</v>
      </c>
      <c r="G55" s="146">
        <v>17572280.93</v>
      </c>
      <c r="H55" s="146">
        <v>22193820.700000003</v>
      </c>
      <c r="I55" s="146">
        <v>21844312.379999999</v>
      </c>
      <c r="J55" s="146">
        <v>23840843.449999999</v>
      </c>
      <c r="K55" s="146">
        <v>15987220.27</v>
      </c>
      <c r="L55" s="146">
        <v>22907274.16</v>
      </c>
      <c r="M55" s="146">
        <v>15491473.720000001</v>
      </c>
      <c r="N55" s="146">
        <v>28014538.559999999</v>
      </c>
      <c r="O55" s="146">
        <v>21075838.649999999</v>
      </c>
      <c r="P55" s="146">
        <v>57071935.600000001</v>
      </c>
      <c r="Q55" s="145">
        <f t="shared" si="0"/>
        <v>273897065.62</v>
      </c>
      <c r="R55" s="245"/>
      <c r="S55" s="245"/>
      <c r="T55" s="5"/>
      <c r="U55" s="5"/>
      <c r="V55" s="5"/>
      <c r="W55" s="88"/>
    </row>
    <row r="56" spans="2:23">
      <c r="B56" s="26" t="s">
        <v>176</v>
      </c>
      <c r="C56" s="147">
        <v>195173675</v>
      </c>
      <c r="D56" s="147">
        <v>274009160.47000003</v>
      </c>
      <c r="E56" s="147">
        <v>12862557.930000002</v>
      </c>
      <c r="F56" s="148">
        <v>14220011.18</v>
      </c>
      <c r="G56" s="148">
        <v>17194090.199999999</v>
      </c>
      <c r="H56" s="148">
        <v>21815629.970000003</v>
      </c>
      <c r="I56" s="148">
        <v>21466121.649999999</v>
      </c>
      <c r="J56" s="148">
        <v>23484826.079999998</v>
      </c>
      <c r="K56" s="148">
        <v>15658163.5</v>
      </c>
      <c r="L56" s="148">
        <v>22477760.629999999</v>
      </c>
      <c r="M56" s="148">
        <v>15176747.49</v>
      </c>
      <c r="N56" s="148">
        <v>25986697.77</v>
      </c>
      <c r="O56" s="148">
        <v>18767482.039999999</v>
      </c>
      <c r="P56" s="147">
        <v>55052121.25</v>
      </c>
      <c r="Q56" s="147">
        <f t="shared" si="0"/>
        <v>264162209.69000003</v>
      </c>
      <c r="R56" s="245"/>
      <c r="S56" s="245"/>
      <c r="T56" s="5"/>
      <c r="U56" s="5"/>
      <c r="V56" s="5"/>
      <c r="W56" s="88"/>
    </row>
    <row r="57" spans="2:23">
      <c r="B57" s="26" t="s">
        <v>195</v>
      </c>
      <c r="C57" s="147">
        <v>100000</v>
      </c>
      <c r="D57" s="147">
        <v>100000</v>
      </c>
      <c r="E57" s="147">
        <v>0</v>
      </c>
      <c r="F57" s="148">
        <v>0</v>
      </c>
      <c r="G57" s="148">
        <v>0</v>
      </c>
      <c r="H57" s="148">
        <v>0</v>
      </c>
      <c r="I57" s="148">
        <v>0</v>
      </c>
      <c r="J57" s="148">
        <v>0</v>
      </c>
      <c r="K57" s="148">
        <v>0</v>
      </c>
      <c r="L57" s="148">
        <v>0</v>
      </c>
      <c r="M57" s="148">
        <v>0</v>
      </c>
      <c r="N57" s="148">
        <v>0</v>
      </c>
      <c r="O57" s="148">
        <v>0</v>
      </c>
      <c r="P57" s="147">
        <v>0</v>
      </c>
      <c r="Q57" s="147">
        <f t="shared" si="0"/>
        <v>0</v>
      </c>
      <c r="R57" s="245"/>
      <c r="S57" s="245"/>
      <c r="T57" s="5"/>
      <c r="U57" s="5"/>
      <c r="V57" s="5"/>
      <c r="W57" s="88"/>
    </row>
    <row r="58" spans="2:23">
      <c r="B58" s="26" t="s">
        <v>177</v>
      </c>
      <c r="C58" s="147">
        <v>16188505</v>
      </c>
      <c r="D58" s="147">
        <v>9922197</v>
      </c>
      <c r="E58" s="147">
        <v>436767.36</v>
      </c>
      <c r="F58" s="148">
        <v>378190.73</v>
      </c>
      <c r="G58" s="148">
        <v>378190.73</v>
      </c>
      <c r="H58" s="148">
        <v>378190.73</v>
      </c>
      <c r="I58" s="148">
        <v>378190.73</v>
      </c>
      <c r="J58" s="148">
        <v>356017.37</v>
      </c>
      <c r="K58" s="148">
        <v>329056.77</v>
      </c>
      <c r="L58" s="148">
        <v>429513.53</v>
      </c>
      <c r="M58" s="148">
        <v>314726.23</v>
      </c>
      <c r="N58" s="148">
        <v>2027840.79</v>
      </c>
      <c r="O58" s="148">
        <v>2308356.61</v>
      </c>
      <c r="P58" s="147">
        <v>2019814.35</v>
      </c>
      <c r="Q58" s="147">
        <f t="shared" si="0"/>
        <v>9734855.9299999997</v>
      </c>
      <c r="R58" s="245"/>
      <c r="S58" s="245"/>
      <c r="T58" s="5"/>
      <c r="U58" s="5"/>
      <c r="V58" s="5"/>
      <c r="W58" s="88"/>
    </row>
    <row r="59" spans="2:23">
      <c r="B59" s="22" t="s">
        <v>61</v>
      </c>
      <c r="C59" s="143">
        <f>C60+C63+C69+C73+C79+C83</f>
        <v>125574448607</v>
      </c>
      <c r="D59" s="143">
        <v>139654712667.85999</v>
      </c>
      <c r="E59" s="143">
        <v>6201945882.8599997</v>
      </c>
      <c r="F59" s="143">
        <v>6905946410.1099997</v>
      </c>
      <c r="G59" s="143">
        <v>6835232397.3500013</v>
      </c>
      <c r="H59" s="143">
        <v>8097502610.2099991</v>
      </c>
      <c r="I59" s="143">
        <v>7793890850.7699995</v>
      </c>
      <c r="J59" s="143">
        <v>7554987430.7799997</v>
      </c>
      <c r="K59" s="143">
        <v>7629385914.8099995</v>
      </c>
      <c r="L59" s="143">
        <v>7331571958.5900002</v>
      </c>
      <c r="M59" s="143">
        <v>7772665125.1199989</v>
      </c>
      <c r="N59" s="143">
        <v>7855692638.1399994</v>
      </c>
      <c r="O59" s="143">
        <v>9390537681.6900005</v>
      </c>
      <c r="P59" s="143">
        <v>13564056124.98</v>
      </c>
      <c r="Q59" s="143">
        <f t="shared" si="0"/>
        <v>96933415025.409988</v>
      </c>
      <c r="R59" s="245"/>
      <c r="S59" s="245"/>
      <c r="W59" s="88"/>
    </row>
    <row r="60" spans="2:23">
      <c r="B60" s="25" t="s">
        <v>62</v>
      </c>
      <c r="C60" s="146">
        <f>SUM(C61:C62)</f>
        <v>4056993025</v>
      </c>
      <c r="D60" s="146">
        <v>4442877367.2799997</v>
      </c>
      <c r="E60" s="146">
        <v>7400985.9199999999</v>
      </c>
      <c r="F60" s="146">
        <v>7300503.0700000003</v>
      </c>
      <c r="G60" s="146">
        <v>7335568.0099999998</v>
      </c>
      <c r="H60" s="146">
        <v>12628536.529999999</v>
      </c>
      <c r="I60" s="146">
        <v>11208055.18</v>
      </c>
      <c r="J60" s="146">
        <v>14422109.200000001</v>
      </c>
      <c r="K60" s="146">
        <v>41725221.100000001</v>
      </c>
      <c r="L60" s="146">
        <v>11266397.379999999</v>
      </c>
      <c r="M60" s="146">
        <v>7375046.6200000001</v>
      </c>
      <c r="N60" s="146">
        <v>7207684.5499999998</v>
      </c>
      <c r="O60" s="146">
        <v>14478037.529999999</v>
      </c>
      <c r="P60" s="146">
        <v>32507361.34</v>
      </c>
      <c r="Q60" s="145">
        <f t="shared" si="0"/>
        <v>174855506.43000001</v>
      </c>
      <c r="R60" s="245"/>
      <c r="S60" s="245"/>
      <c r="W60" s="88"/>
    </row>
    <row r="61" spans="2:23">
      <c r="B61" s="26" t="s">
        <v>63</v>
      </c>
      <c r="C61" s="147">
        <v>144144665</v>
      </c>
      <c r="D61" s="147">
        <v>450080194.10000002</v>
      </c>
      <c r="E61" s="148">
        <v>7400985.9199999999</v>
      </c>
      <c r="F61" s="148">
        <v>7300503.0700000003</v>
      </c>
      <c r="G61" s="148">
        <v>7335568.0099999998</v>
      </c>
      <c r="H61" s="148">
        <v>12628536.529999999</v>
      </c>
      <c r="I61" s="148">
        <v>11208055.18</v>
      </c>
      <c r="J61" s="148">
        <v>12884609.460000001</v>
      </c>
      <c r="K61" s="148">
        <v>41725221.100000001</v>
      </c>
      <c r="L61" s="148">
        <v>11266397.379999999</v>
      </c>
      <c r="M61" s="148">
        <v>7375046.6200000001</v>
      </c>
      <c r="N61" s="148">
        <v>7207684.5499999998</v>
      </c>
      <c r="O61" s="148">
        <v>14478037.529999999</v>
      </c>
      <c r="P61" s="147">
        <v>32507361.34</v>
      </c>
      <c r="Q61" s="147">
        <f t="shared" si="0"/>
        <v>173318006.69</v>
      </c>
      <c r="R61" s="245"/>
      <c r="S61" s="245"/>
      <c r="W61" s="88"/>
    </row>
    <row r="62" spans="2:23">
      <c r="B62" s="26" t="s">
        <v>64</v>
      </c>
      <c r="C62" s="147">
        <v>3912848360</v>
      </c>
      <c r="D62" s="147">
        <v>3992797173.1799998</v>
      </c>
      <c r="E62" s="148">
        <v>0</v>
      </c>
      <c r="F62" s="148">
        <v>0</v>
      </c>
      <c r="G62" s="148">
        <v>0</v>
      </c>
      <c r="H62" s="148">
        <v>0</v>
      </c>
      <c r="I62" s="148">
        <v>0</v>
      </c>
      <c r="J62" s="148">
        <v>1537499.74</v>
      </c>
      <c r="K62" s="148">
        <v>0</v>
      </c>
      <c r="L62" s="148">
        <v>0</v>
      </c>
      <c r="M62" s="148">
        <v>0</v>
      </c>
      <c r="N62" s="148">
        <v>0</v>
      </c>
      <c r="O62" s="148">
        <v>0</v>
      </c>
      <c r="P62" s="147">
        <v>0</v>
      </c>
      <c r="Q62" s="147">
        <f t="shared" si="0"/>
        <v>1537499.74</v>
      </c>
      <c r="R62" s="245"/>
      <c r="S62" s="245"/>
      <c r="W62" s="88"/>
    </row>
    <row r="63" spans="2:23">
      <c r="B63" s="25" t="s">
        <v>65</v>
      </c>
      <c r="C63" s="146">
        <f>SUM(C64:C68)</f>
        <v>86160990183</v>
      </c>
      <c r="D63" s="146">
        <v>98270935377.059998</v>
      </c>
      <c r="E63" s="146">
        <v>5582661289.54</v>
      </c>
      <c r="F63" s="146">
        <v>6137010686.4899998</v>
      </c>
      <c r="G63" s="146">
        <v>5874009457.46</v>
      </c>
      <c r="H63" s="146">
        <v>7248929321.1999989</v>
      </c>
      <c r="I63" s="146">
        <v>6461687994.1400003</v>
      </c>
      <c r="J63" s="146">
        <v>6498389725.4799995</v>
      </c>
      <c r="K63" s="146">
        <v>6720113578.6599998</v>
      </c>
      <c r="L63" s="146">
        <v>6458123126.9400005</v>
      </c>
      <c r="M63" s="146">
        <v>6946895235.789999</v>
      </c>
      <c r="N63" s="146">
        <v>6840024792.1799994</v>
      </c>
      <c r="O63" s="146">
        <v>7939688676.8300009</v>
      </c>
      <c r="P63" s="146">
        <v>11392222752.310001</v>
      </c>
      <c r="Q63" s="145">
        <f t="shared" si="0"/>
        <v>84099756637.020004</v>
      </c>
      <c r="R63" s="245"/>
      <c r="S63" s="245"/>
      <c r="W63" s="88"/>
    </row>
    <row r="64" spans="2:23">
      <c r="B64" s="26" t="s">
        <v>98</v>
      </c>
      <c r="C64" s="147">
        <v>4360666469</v>
      </c>
      <c r="D64" s="147">
        <v>3719112319.54</v>
      </c>
      <c r="E64" s="148">
        <v>0</v>
      </c>
      <c r="F64" s="148">
        <v>0</v>
      </c>
      <c r="G64" s="148">
        <v>180639056.94</v>
      </c>
      <c r="H64" s="148">
        <v>334821874.63999999</v>
      </c>
      <c r="I64" s="148">
        <v>349378678.34999996</v>
      </c>
      <c r="J64" s="148">
        <v>294158553.56999999</v>
      </c>
      <c r="K64" s="148">
        <v>334546013.91999996</v>
      </c>
      <c r="L64" s="148">
        <v>447391863.85999995</v>
      </c>
      <c r="M64" s="148">
        <v>312087447.54000002</v>
      </c>
      <c r="N64" s="148">
        <v>399448407.78000003</v>
      </c>
      <c r="O64" s="148">
        <v>580620647.47000003</v>
      </c>
      <c r="P64" s="147">
        <v>334199520.43000001</v>
      </c>
      <c r="Q64" s="147">
        <f t="shared" si="0"/>
        <v>3567292064.5000005</v>
      </c>
      <c r="R64" s="245"/>
      <c r="S64" s="245"/>
      <c r="W64" s="88"/>
    </row>
    <row r="65" spans="2:23">
      <c r="B65" s="26" t="s">
        <v>99</v>
      </c>
      <c r="C65" s="147">
        <v>17409055184</v>
      </c>
      <c r="D65" s="147">
        <v>18255296164.450001</v>
      </c>
      <c r="E65" s="148">
        <v>710962389.05000007</v>
      </c>
      <c r="F65" s="148">
        <v>803518769.55999994</v>
      </c>
      <c r="G65" s="148">
        <v>854474369.00999999</v>
      </c>
      <c r="H65" s="148">
        <v>888820420.25</v>
      </c>
      <c r="I65" s="148">
        <v>866178858.96000004</v>
      </c>
      <c r="J65" s="148">
        <v>835158334.51999998</v>
      </c>
      <c r="K65" s="148">
        <v>809476522.1500001</v>
      </c>
      <c r="L65" s="148">
        <v>877730026.99000001</v>
      </c>
      <c r="M65" s="148">
        <v>879809887.48000002</v>
      </c>
      <c r="N65" s="148">
        <v>969244891.25</v>
      </c>
      <c r="O65" s="148">
        <v>1270480588.9100001</v>
      </c>
      <c r="P65" s="147">
        <v>1248800835.27</v>
      </c>
      <c r="Q65" s="147">
        <f t="shared" si="0"/>
        <v>11014655893.4</v>
      </c>
      <c r="R65" s="245"/>
      <c r="S65" s="245"/>
      <c r="W65" s="88"/>
    </row>
    <row r="66" spans="2:23">
      <c r="B66" s="26" t="s">
        <v>66</v>
      </c>
      <c r="C66" s="147">
        <v>2737467778</v>
      </c>
      <c r="D66" s="147">
        <v>3222667971.8199997</v>
      </c>
      <c r="E66" s="148">
        <v>38061047.75</v>
      </c>
      <c r="F66" s="148">
        <v>88332739.040000007</v>
      </c>
      <c r="G66" s="148">
        <v>98711900.030000001</v>
      </c>
      <c r="H66" s="148">
        <v>116937570.81999999</v>
      </c>
      <c r="I66" s="148">
        <v>191806728.94</v>
      </c>
      <c r="J66" s="148">
        <v>129655460.35000001</v>
      </c>
      <c r="K66" s="148">
        <v>224355686.87</v>
      </c>
      <c r="L66" s="148">
        <v>186983864.44999999</v>
      </c>
      <c r="M66" s="148">
        <v>421079918.19</v>
      </c>
      <c r="N66" s="148">
        <v>309784377.39999998</v>
      </c>
      <c r="O66" s="148">
        <v>257199120.5</v>
      </c>
      <c r="P66" s="147">
        <v>166670882.04999998</v>
      </c>
      <c r="Q66" s="147">
        <f t="shared" si="0"/>
        <v>2229579296.3900003</v>
      </c>
      <c r="R66" s="245"/>
      <c r="S66" s="245"/>
      <c r="W66" s="88"/>
    </row>
    <row r="67" spans="2:23">
      <c r="B67" s="26" t="s">
        <v>178</v>
      </c>
      <c r="C67" s="147">
        <v>44371091</v>
      </c>
      <c r="D67" s="147">
        <v>229034170.19</v>
      </c>
      <c r="E67" s="147">
        <v>0</v>
      </c>
      <c r="F67" s="148">
        <v>13750</v>
      </c>
      <c r="G67" s="148">
        <v>13060229.59</v>
      </c>
      <c r="H67" s="148">
        <v>20536464.030000001</v>
      </c>
      <c r="I67" s="148">
        <v>25163855.549999997</v>
      </c>
      <c r="J67" s="148">
        <v>15481998.559999999</v>
      </c>
      <c r="K67" s="148">
        <v>16962827.609999999</v>
      </c>
      <c r="L67" s="148">
        <v>21310517.939999998</v>
      </c>
      <c r="M67" s="148">
        <v>15887290.48</v>
      </c>
      <c r="N67" s="148">
        <v>15938848.640000001</v>
      </c>
      <c r="O67" s="148">
        <v>26537020.829999998</v>
      </c>
      <c r="P67" s="147">
        <v>19899459.25</v>
      </c>
      <c r="Q67" s="147">
        <f t="shared" si="0"/>
        <v>190792262.48000002</v>
      </c>
      <c r="R67" s="245"/>
      <c r="S67" s="245"/>
      <c r="W67" s="88"/>
    </row>
    <row r="68" spans="2:23">
      <c r="B68" s="26" t="s">
        <v>67</v>
      </c>
      <c r="C68" s="147">
        <v>61609429661</v>
      </c>
      <c r="D68" s="147">
        <v>72844824751.059998</v>
      </c>
      <c r="E68" s="147">
        <v>4833637852.7399998</v>
      </c>
      <c r="F68" s="148">
        <v>5245145427.8900003</v>
      </c>
      <c r="G68" s="148">
        <v>4727123901.8900003</v>
      </c>
      <c r="H68" s="148">
        <v>5887812991.4599991</v>
      </c>
      <c r="I68" s="148">
        <v>5029159872.3400002</v>
      </c>
      <c r="J68" s="148">
        <v>5223935378.4799995</v>
      </c>
      <c r="K68" s="148">
        <v>5334772528.1099997</v>
      </c>
      <c r="L68" s="148">
        <v>4924706853.7000008</v>
      </c>
      <c r="M68" s="148">
        <v>5318030692.0999994</v>
      </c>
      <c r="N68" s="148">
        <v>5145608267.1099997</v>
      </c>
      <c r="O68" s="148">
        <v>5804851299.1200008</v>
      </c>
      <c r="P68" s="147">
        <v>9622652055.3100014</v>
      </c>
      <c r="Q68" s="147">
        <f t="shared" si="0"/>
        <v>67097437120.25</v>
      </c>
      <c r="R68" s="245"/>
      <c r="S68" s="245"/>
      <c r="W68" s="88"/>
    </row>
    <row r="69" spans="2:23">
      <c r="B69" s="25" t="s">
        <v>68</v>
      </c>
      <c r="C69" s="145">
        <f>SUM(C70:C72)</f>
        <v>683497811</v>
      </c>
      <c r="D69" s="145">
        <v>857206282.54999995</v>
      </c>
      <c r="E69" s="145">
        <v>28499648.550000001</v>
      </c>
      <c r="F69" s="145">
        <v>27153968.07</v>
      </c>
      <c r="G69" s="145">
        <v>42872984.269999996</v>
      </c>
      <c r="H69" s="145">
        <v>39206850.57</v>
      </c>
      <c r="I69" s="145">
        <v>73452259.950000003</v>
      </c>
      <c r="J69" s="145">
        <v>44885297.769999996</v>
      </c>
      <c r="K69" s="145">
        <v>42889793.450000003</v>
      </c>
      <c r="L69" s="145">
        <v>43090167.010000005</v>
      </c>
      <c r="M69" s="145">
        <v>39113356.109999999</v>
      </c>
      <c r="N69" s="145">
        <v>101119472.27000001</v>
      </c>
      <c r="O69" s="145">
        <v>80722671.089999989</v>
      </c>
      <c r="P69" s="145">
        <v>89924585.479999989</v>
      </c>
      <c r="Q69" s="145">
        <f t="shared" si="0"/>
        <v>652931054.59000003</v>
      </c>
      <c r="R69" s="245"/>
      <c r="S69" s="245"/>
      <c r="W69" s="88"/>
    </row>
    <row r="70" spans="2:23">
      <c r="B70" s="26" t="s">
        <v>100</v>
      </c>
      <c r="C70" s="147">
        <v>25000000</v>
      </c>
      <c r="D70" s="147">
        <v>25000000</v>
      </c>
      <c r="E70" s="147">
        <v>0</v>
      </c>
      <c r="F70" s="148">
        <v>0</v>
      </c>
      <c r="G70" s="148">
        <v>0</v>
      </c>
      <c r="H70" s="148">
        <v>0</v>
      </c>
      <c r="I70" s="148">
        <v>0</v>
      </c>
      <c r="J70" s="148">
        <v>0</v>
      </c>
      <c r="K70" s="148">
        <v>0</v>
      </c>
      <c r="L70" s="148">
        <v>0</v>
      </c>
      <c r="M70" s="148">
        <v>0</v>
      </c>
      <c r="N70" s="148">
        <v>0</v>
      </c>
      <c r="O70" s="148">
        <v>0</v>
      </c>
      <c r="P70" s="147">
        <v>0</v>
      </c>
      <c r="Q70" s="147">
        <f t="shared" si="0"/>
        <v>0</v>
      </c>
      <c r="R70" s="245"/>
      <c r="S70" s="245"/>
      <c r="T70" s="91"/>
      <c r="U70" s="91"/>
      <c r="W70" s="88"/>
    </row>
    <row r="71" spans="2:23">
      <c r="B71" s="26" t="s">
        <v>101</v>
      </c>
      <c r="C71" s="147">
        <v>643497811</v>
      </c>
      <c r="D71" s="147">
        <v>817206282.54999995</v>
      </c>
      <c r="E71" s="147">
        <v>28499648.550000001</v>
      </c>
      <c r="F71" s="148">
        <v>27153968.07</v>
      </c>
      <c r="G71" s="148">
        <v>42872984.269999996</v>
      </c>
      <c r="H71" s="148">
        <v>39206850.57</v>
      </c>
      <c r="I71" s="148">
        <v>73452259.950000003</v>
      </c>
      <c r="J71" s="148">
        <v>44885297.769999996</v>
      </c>
      <c r="K71" s="148">
        <v>42889793.450000003</v>
      </c>
      <c r="L71" s="148">
        <v>43090167.010000005</v>
      </c>
      <c r="M71" s="148">
        <v>39113356.109999999</v>
      </c>
      <c r="N71" s="148">
        <v>101119472.27000001</v>
      </c>
      <c r="O71" s="148">
        <v>80722671.089999989</v>
      </c>
      <c r="P71" s="147">
        <v>89924585.479999989</v>
      </c>
      <c r="Q71" s="147">
        <f t="shared" si="0"/>
        <v>652931054.59000003</v>
      </c>
      <c r="R71" s="245"/>
      <c r="S71" s="245"/>
      <c r="T71" s="91"/>
      <c r="U71" s="91"/>
      <c r="W71" s="88"/>
    </row>
    <row r="72" spans="2:23">
      <c r="B72" s="26" t="s">
        <v>102</v>
      </c>
      <c r="C72" s="147">
        <v>15000000</v>
      </c>
      <c r="D72" s="147">
        <v>15000000</v>
      </c>
      <c r="E72" s="147">
        <v>0</v>
      </c>
      <c r="F72" s="148">
        <v>0</v>
      </c>
      <c r="G72" s="148">
        <v>0</v>
      </c>
      <c r="H72" s="148">
        <v>0</v>
      </c>
      <c r="I72" s="148">
        <v>0</v>
      </c>
      <c r="J72" s="148">
        <v>0</v>
      </c>
      <c r="K72" s="148">
        <v>0</v>
      </c>
      <c r="L72" s="148">
        <v>0</v>
      </c>
      <c r="M72" s="148">
        <v>0</v>
      </c>
      <c r="N72" s="148">
        <v>0</v>
      </c>
      <c r="O72" s="148">
        <v>0</v>
      </c>
      <c r="P72" s="147">
        <v>0</v>
      </c>
      <c r="Q72" s="147">
        <f t="shared" si="0"/>
        <v>0</v>
      </c>
      <c r="R72" s="245"/>
      <c r="S72" s="245"/>
      <c r="T72" s="91"/>
      <c r="U72" s="91"/>
      <c r="W72" s="88"/>
    </row>
    <row r="73" spans="2:23">
      <c r="B73" s="25" t="s">
        <v>71</v>
      </c>
      <c r="C73" s="145">
        <f>SUM(C74:C78)</f>
        <v>28122501631</v>
      </c>
      <c r="D73" s="145">
        <v>28416698021.029999</v>
      </c>
      <c r="E73" s="145">
        <v>298510514.89999998</v>
      </c>
      <c r="F73" s="145">
        <v>369177055.05999994</v>
      </c>
      <c r="G73" s="145">
        <v>383689097.48000002</v>
      </c>
      <c r="H73" s="145">
        <v>349615965.29000002</v>
      </c>
      <c r="I73" s="145">
        <v>584109289.17000008</v>
      </c>
      <c r="J73" s="145">
        <v>436822697.51999998</v>
      </c>
      <c r="K73" s="145">
        <v>372272945.76999998</v>
      </c>
      <c r="L73" s="145">
        <v>379749684.94999999</v>
      </c>
      <c r="M73" s="145">
        <v>326388395.81</v>
      </c>
      <c r="N73" s="145">
        <v>349887980.82000005</v>
      </c>
      <c r="O73" s="145">
        <v>698377192.83999991</v>
      </c>
      <c r="P73" s="145">
        <v>912276598.22000003</v>
      </c>
      <c r="Q73" s="145">
        <f t="shared" si="0"/>
        <v>5460877417.8299999</v>
      </c>
      <c r="R73" s="245"/>
      <c r="S73" s="245"/>
      <c r="W73" s="93"/>
    </row>
    <row r="74" spans="2:23">
      <c r="B74" s="26" t="s">
        <v>179</v>
      </c>
      <c r="C74" s="152">
        <v>6736476835</v>
      </c>
      <c r="D74" s="152">
        <v>5690708225.0300007</v>
      </c>
      <c r="E74" s="152">
        <v>298431153.64999998</v>
      </c>
      <c r="F74" s="152">
        <v>369153201.47999996</v>
      </c>
      <c r="G74" s="152">
        <v>383681597.48000002</v>
      </c>
      <c r="H74" s="152">
        <v>349615965.29000002</v>
      </c>
      <c r="I74" s="152">
        <v>584109289.17000008</v>
      </c>
      <c r="J74" s="152">
        <v>436798843.94</v>
      </c>
      <c r="K74" s="152">
        <v>372214105.76999998</v>
      </c>
      <c r="L74" s="152">
        <v>379749684.94999999</v>
      </c>
      <c r="M74" s="152">
        <v>326291720.81</v>
      </c>
      <c r="N74" s="152">
        <v>349887980.82000005</v>
      </c>
      <c r="O74" s="152">
        <v>698377192.83999991</v>
      </c>
      <c r="P74" s="152">
        <v>912276598.22000003</v>
      </c>
      <c r="Q74" s="152">
        <f t="shared" si="0"/>
        <v>5460587334.4200001</v>
      </c>
      <c r="R74" s="245"/>
      <c r="S74" s="245"/>
      <c r="W74" s="93"/>
    </row>
    <row r="75" spans="2:23">
      <c r="B75" s="26" t="s">
        <v>72</v>
      </c>
      <c r="C75" s="147">
        <v>14724717374</v>
      </c>
      <c r="D75" s="147">
        <v>15944717374</v>
      </c>
      <c r="E75" s="147">
        <v>0</v>
      </c>
      <c r="F75" s="148">
        <v>0</v>
      </c>
      <c r="G75" s="148">
        <v>0</v>
      </c>
      <c r="H75" s="148">
        <v>0</v>
      </c>
      <c r="I75" s="148">
        <v>0</v>
      </c>
      <c r="J75" s="148">
        <v>0</v>
      </c>
      <c r="K75" s="148">
        <v>0</v>
      </c>
      <c r="L75" s="148">
        <v>0</v>
      </c>
      <c r="M75" s="148">
        <v>0</v>
      </c>
      <c r="N75" s="148">
        <v>0</v>
      </c>
      <c r="O75" s="148">
        <v>0</v>
      </c>
      <c r="P75" s="147">
        <v>0</v>
      </c>
      <c r="Q75" s="147">
        <f t="shared" ref="Q75:Q88" si="10">SUM(E75:P75)</f>
        <v>0</v>
      </c>
      <c r="R75" s="245"/>
      <c r="S75" s="245"/>
      <c r="W75" s="93"/>
    </row>
    <row r="76" spans="2:23">
      <c r="B76" s="26" t="s">
        <v>73</v>
      </c>
      <c r="C76" s="147">
        <v>6659271422</v>
      </c>
      <c r="D76" s="147">
        <v>6779271422</v>
      </c>
      <c r="E76" s="147">
        <v>0</v>
      </c>
      <c r="F76" s="148">
        <v>0</v>
      </c>
      <c r="G76" s="148">
        <v>0</v>
      </c>
      <c r="H76" s="148">
        <v>0</v>
      </c>
      <c r="I76" s="148">
        <v>0</v>
      </c>
      <c r="J76" s="148">
        <v>0</v>
      </c>
      <c r="K76" s="148">
        <v>0</v>
      </c>
      <c r="L76" s="148">
        <v>0</v>
      </c>
      <c r="M76" s="148">
        <v>0</v>
      </c>
      <c r="N76" s="148">
        <v>0</v>
      </c>
      <c r="O76" s="148">
        <v>0</v>
      </c>
      <c r="P76" s="147">
        <v>0</v>
      </c>
      <c r="Q76" s="147">
        <f t="shared" si="10"/>
        <v>0</v>
      </c>
      <c r="R76" s="245"/>
      <c r="S76" s="245"/>
      <c r="W76" s="93"/>
    </row>
    <row r="77" spans="2:23">
      <c r="B77" s="26" t="s">
        <v>136</v>
      </c>
      <c r="C77" s="147">
        <v>400000</v>
      </c>
      <c r="D77" s="147">
        <v>400000</v>
      </c>
      <c r="E77" s="147">
        <v>0</v>
      </c>
      <c r="F77" s="148">
        <v>0</v>
      </c>
      <c r="G77" s="148">
        <v>0</v>
      </c>
      <c r="H77" s="148">
        <v>0</v>
      </c>
      <c r="I77" s="148">
        <v>0</v>
      </c>
      <c r="J77" s="148">
        <v>0</v>
      </c>
      <c r="K77" s="148">
        <v>0</v>
      </c>
      <c r="L77" s="148">
        <v>0</v>
      </c>
      <c r="M77" s="148">
        <v>0</v>
      </c>
      <c r="N77" s="148">
        <v>0</v>
      </c>
      <c r="O77" s="148">
        <v>0</v>
      </c>
      <c r="P77" s="147">
        <v>0</v>
      </c>
      <c r="Q77" s="147">
        <f t="shared" si="10"/>
        <v>0</v>
      </c>
      <c r="R77" s="245"/>
      <c r="S77" s="245"/>
      <c r="W77" s="93"/>
    </row>
    <row r="78" spans="2:23">
      <c r="B78" s="26" t="s">
        <v>74</v>
      </c>
      <c r="C78" s="147">
        <v>1636000</v>
      </c>
      <c r="D78" s="147">
        <v>1601000</v>
      </c>
      <c r="E78" s="147">
        <v>79361.25</v>
      </c>
      <c r="F78" s="148">
        <v>23853.58</v>
      </c>
      <c r="G78" s="148">
        <v>7500</v>
      </c>
      <c r="H78" s="148">
        <v>0</v>
      </c>
      <c r="I78" s="148">
        <v>0</v>
      </c>
      <c r="J78" s="148">
        <v>23853.58</v>
      </c>
      <c r="K78" s="148">
        <v>58840</v>
      </c>
      <c r="L78" s="148">
        <v>0</v>
      </c>
      <c r="M78" s="148">
        <v>96675</v>
      </c>
      <c r="N78" s="148">
        <v>0</v>
      </c>
      <c r="O78" s="148">
        <v>0</v>
      </c>
      <c r="P78" s="147">
        <v>0</v>
      </c>
      <c r="Q78" s="147">
        <f t="shared" si="10"/>
        <v>290083.41000000003</v>
      </c>
      <c r="R78" s="245"/>
      <c r="S78" s="245"/>
      <c r="W78" s="93"/>
    </row>
    <row r="79" spans="2:23">
      <c r="B79" s="25" t="s">
        <v>75</v>
      </c>
      <c r="C79" s="145">
        <f>SUM(C80:C82)</f>
        <v>2091488952</v>
      </c>
      <c r="D79" s="145">
        <v>2868405434.48</v>
      </c>
      <c r="E79" s="145">
        <v>98862126.199999988</v>
      </c>
      <c r="F79" s="145">
        <v>131180714.11999999</v>
      </c>
      <c r="G79" s="145">
        <v>244191826.86000001</v>
      </c>
      <c r="H79" s="145">
        <v>149221740.75999999</v>
      </c>
      <c r="I79" s="145">
        <v>244420348.75</v>
      </c>
      <c r="J79" s="145">
        <v>198272636.46000001</v>
      </c>
      <c r="K79" s="145">
        <v>146853886.56</v>
      </c>
      <c r="L79" s="145">
        <v>156827845.62</v>
      </c>
      <c r="M79" s="145">
        <v>202825172.64999998</v>
      </c>
      <c r="N79" s="145">
        <v>248248099.70999998</v>
      </c>
      <c r="O79" s="145">
        <v>207642234.14999998</v>
      </c>
      <c r="P79" s="145">
        <v>456727655.06</v>
      </c>
      <c r="Q79" s="145">
        <f t="shared" si="10"/>
        <v>2485274286.9000001</v>
      </c>
      <c r="R79" s="245"/>
      <c r="S79" s="245"/>
      <c r="W79" s="93"/>
    </row>
    <row r="80" spans="2:23">
      <c r="B80" s="26" t="s">
        <v>105</v>
      </c>
      <c r="C80" s="147">
        <v>293623009</v>
      </c>
      <c r="D80" s="147">
        <v>487697822.43000001</v>
      </c>
      <c r="E80" s="147">
        <v>5937267.8600000003</v>
      </c>
      <c r="F80" s="148">
        <v>31981704.539999999</v>
      </c>
      <c r="G80" s="148">
        <v>18687994.91</v>
      </c>
      <c r="H80" s="148">
        <v>22268269.699999999</v>
      </c>
      <c r="I80" s="148">
        <v>23540833.739999998</v>
      </c>
      <c r="J80" s="148">
        <v>19310495.02</v>
      </c>
      <c r="K80" s="148">
        <v>20907812.98</v>
      </c>
      <c r="L80" s="148">
        <v>18768748.32</v>
      </c>
      <c r="M80" s="148">
        <v>20685259.579999998</v>
      </c>
      <c r="N80" s="148">
        <v>32335201.079999998</v>
      </c>
      <c r="O80" s="148">
        <v>25323352.030000001</v>
      </c>
      <c r="P80" s="147">
        <v>25035805.260000002</v>
      </c>
      <c r="Q80" s="152">
        <f t="shared" si="10"/>
        <v>264782745.01999995</v>
      </c>
      <c r="R80" s="245"/>
      <c r="S80" s="245"/>
      <c r="W80" s="93"/>
    </row>
    <row r="81" spans="2:38">
      <c r="B81" s="26" t="s">
        <v>76</v>
      </c>
      <c r="C81" s="147">
        <v>1632865943</v>
      </c>
      <c r="D81" s="147">
        <v>2243707612.0500002</v>
      </c>
      <c r="E81" s="147">
        <v>90688088.339999989</v>
      </c>
      <c r="F81" s="148">
        <v>96334237.039999992</v>
      </c>
      <c r="G81" s="148">
        <v>218278848.84</v>
      </c>
      <c r="H81" s="148">
        <v>122832445.06</v>
      </c>
      <c r="I81" s="148">
        <v>218714599.31</v>
      </c>
      <c r="J81" s="148">
        <v>177022769.97999999</v>
      </c>
      <c r="K81" s="148">
        <v>121540393.58</v>
      </c>
      <c r="L81" s="148">
        <v>132040917.3</v>
      </c>
      <c r="M81" s="148">
        <v>181789702.06999999</v>
      </c>
      <c r="N81" s="148">
        <v>213754898.63</v>
      </c>
      <c r="O81" s="148">
        <v>178248510.97999999</v>
      </c>
      <c r="P81" s="147">
        <v>424491709.81</v>
      </c>
      <c r="Q81" s="152">
        <f t="shared" si="10"/>
        <v>2175737120.9400001</v>
      </c>
      <c r="R81" s="245"/>
      <c r="S81" s="245"/>
      <c r="W81" s="93"/>
    </row>
    <row r="82" spans="2:38">
      <c r="B82" s="7" t="s">
        <v>77</v>
      </c>
      <c r="C82" s="147">
        <v>165000000</v>
      </c>
      <c r="D82" s="147">
        <v>137000000</v>
      </c>
      <c r="E82" s="147">
        <v>2236770</v>
      </c>
      <c r="F82" s="148">
        <v>2864772.54</v>
      </c>
      <c r="G82" s="148">
        <v>7224983.1100000003</v>
      </c>
      <c r="H82" s="148">
        <v>4121026</v>
      </c>
      <c r="I82" s="148">
        <v>2164915.7000000002</v>
      </c>
      <c r="J82" s="148">
        <v>1939371.46</v>
      </c>
      <c r="K82" s="148">
        <v>4405680</v>
      </c>
      <c r="L82" s="148">
        <v>6018180</v>
      </c>
      <c r="M82" s="148">
        <v>350211</v>
      </c>
      <c r="N82" s="148">
        <v>2158000</v>
      </c>
      <c r="O82" s="148">
        <v>4070371.14</v>
      </c>
      <c r="P82" s="147">
        <v>7200139.9900000002</v>
      </c>
      <c r="Q82" s="152">
        <f t="shared" si="10"/>
        <v>44754420.940000005</v>
      </c>
      <c r="R82" s="245"/>
      <c r="S82" s="245"/>
      <c r="W82" s="93"/>
    </row>
    <row r="83" spans="2:38">
      <c r="B83" s="25" t="s">
        <v>196</v>
      </c>
      <c r="C83" s="145">
        <f>SUM(C84:C85)</f>
        <v>4458977005</v>
      </c>
      <c r="D83" s="145">
        <v>4798590185.46</v>
      </c>
      <c r="E83" s="145">
        <v>186011317.75</v>
      </c>
      <c r="F83" s="145">
        <v>234123483.30000001</v>
      </c>
      <c r="G83" s="145">
        <v>283133463.27000004</v>
      </c>
      <c r="H83" s="145">
        <v>297900195.86000001</v>
      </c>
      <c r="I83" s="145">
        <v>419012903.57999998</v>
      </c>
      <c r="J83" s="145">
        <v>362194964.34999996</v>
      </c>
      <c r="K83" s="145">
        <v>305530489.26999998</v>
      </c>
      <c r="L83" s="145">
        <v>282514736.69</v>
      </c>
      <c r="M83" s="145">
        <v>250067918.13999999</v>
      </c>
      <c r="N83" s="145">
        <v>309204608.61000001</v>
      </c>
      <c r="O83" s="145">
        <v>449628869.25</v>
      </c>
      <c r="P83" s="145">
        <v>680397172.56999993</v>
      </c>
      <c r="Q83" s="145">
        <f t="shared" si="10"/>
        <v>4059720122.6399994</v>
      </c>
      <c r="R83" s="245"/>
      <c r="S83" s="245"/>
      <c r="W83" s="93"/>
    </row>
    <row r="84" spans="2:38">
      <c r="B84" s="7" t="s">
        <v>197</v>
      </c>
      <c r="C84" s="147">
        <v>4458609715</v>
      </c>
      <c r="D84" s="147">
        <v>4798222895.46</v>
      </c>
      <c r="E84" s="147">
        <v>186011317.75</v>
      </c>
      <c r="F84" s="148">
        <v>234123483.30000001</v>
      </c>
      <c r="G84" s="148">
        <v>283131463.27000004</v>
      </c>
      <c r="H84" s="148">
        <v>297887695.86000001</v>
      </c>
      <c r="I84" s="148">
        <v>419002553.57999998</v>
      </c>
      <c r="J84" s="148">
        <v>362192814.34999996</v>
      </c>
      <c r="K84" s="148">
        <v>305526199.26999998</v>
      </c>
      <c r="L84" s="148">
        <v>282463639.69</v>
      </c>
      <c r="M84" s="148">
        <v>250049155.94</v>
      </c>
      <c r="N84" s="148">
        <v>309183008.61000001</v>
      </c>
      <c r="O84" s="148">
        <v>449625469.25</v>
      </c>
      <c r="P84" s="147">
        <v>680397172.56999993</v>
      </c>
      <c r="Q84" s="152">
        <f t="shared" si="10"/>
        <v>4059593973.4399996</v>
      </c>
      <c r="R84" s="245"/>
      <c r="S84" s="245"/>
      <c r="W84" s="93"/>
    </row>
    <row r="85" spans="2:38">
      <c r="B85" s="7" t="s">
        <v>198</v>
      </c>
      <c r="C85" s="147">
        <v>367290</v>
      </c>
      <c r="D85" s="147">
        <v>367290</v>
      </c>
      <c r="E85" s="147">
        <v>0</v>
      </c>
      <c r="F85" s="148">
        <v>0</v>
      </c>
      <c r="G85" s="148">
        <v>2000</v>
      </c>
      <c r="H85" s="148">
        <v>12500</v>
      </c>
      <c r="I85" s="148">
        <v>10350</v>
      </c>
      <c r="J85" s="148">
        <v>2150</v>
      </c>
      <c r="K85" s="148">
        <v>4290</v>
      </c>
      <c r="L85" s="148">
        <v>51097</v>
      </c>
      <c r="M85" s="148">
        <v>18762.2</v>
      </c>
      <c r="N85" s="148">
        <v>21600</v>
      </c>
      <c r="O85" s="148">
        <v>3400</v>
      </c>
      <c r="P85" s="147">
        <v>0</v>
      </c>
      <c r="Q85" s="152">
        <f t="shared" si="10"/>
        <v>126149.2</v>
      </c>
      <c r="R85" s="245"/>
      <c r="S85" s="245"/>
      <c r="W85" s="93"/>
    </row>
    <row r="86" spans="2:38">
      <c r="B86" s="22" t="s">
        <v>79</v>
      </c>
      <c r="C86" s="143">
        <f>C87</f>
        <v>1435924</v>
      </c>
      <c r="D86" s="143">
        <v>1435924</v>
      </c>
      <c r="E86" s="143">
        <v>0</v>
      </c>
      <c r="F86" s="143">
        <v>0</v>
      </c>
      <c r="G86" s="143">
        <v>0</v>
      </c>
      <c r="H86" s="143">
        <v>0</v>
      </c>
      <c r="I86" s="143">
        <v>0</v>
      </c>
      <c r="J86" s="143">
        <v>0</v>
      </c>
      <c r="K86" s="143">
        <v>0</v>
      </c>
      <c r="L86" s="143">
        <v>0</v>
      </c>
      <c r="M86" s="143">
        <v>0</v>
      </c>
      <c r="N86" s="143">
        <v>0</v>
      </c>
      <c r="O86" s="143">
        <v>0</v>
      </c>
      <c r="P86" s="143">
        <v>0</v>
      </c>
      <c r="Q86" s="143">
        <f t="shared" si="10"/>
        <v>0</v>
      </c>
      <c r="R86" s="245"/>
      <c r="S86" s="245"/>
      <c r="W86" s="93"/>
    </row>
    <row r="87" spans="2:38">
      <c r="B87" s="25" t="s">
        <v>80</v>
      </c>
      <c r="C87" s="145">
        <f>SUM(C88)</f>
        <v>1435924</v>
      </c>
      <c r="D87" s="145">
        <v>1435924</v>
      </c>
      <c r="E87" s="145">
        <v>0</v>
      </c>
      <c r="F87" s="145">
        <v>0</v>
      </c>
      <c r="G87" s="145">
        <v>0</v>
      </c>
      <c r="H87" s="145">
        <v>0</v>
      </c>
      <c r="I87" s="145">
        <v>0</v>
      </c>
      <c r="J87" s="145">
        <v>0</v>
      </c>
      <c r="K87" s="145">
        <v>0</v>
      </c>
      <c r="L87" s="145">
        <v>0</v>
      </c>
      <c r="M87" s="145">
        <v>0</v>
      </c>
      <c r="N87" s="145">
        <v>0</v>
      </c>
      <c r="O87" s="145">
        <v>0</v>
      </c>
      <c r="P87" s="145">
        <v>0</v>
      </c>
      <c r="Q87" s="145">
        <f t="shared" si="10"/>
        <v>0</v>
      </c>
      <c r="R87" s="245"/>
      <c r="S87" s="245"/>
      <c r="W87" s="93"/>
    </row>
    <row r="88" spans="2:38">
      <c r="B88" s="7" t="s">
        <v>81</v>
      </c>
      <c r="C88" s="147">
        <v>1435924</v>
      </c>
      <c r="D88" s="147">
        <v>1435924</v>
      </c>
      <c r="E88" s="147">
        <v>0</v>
      </c>
      <c r="F88" s="148">
        <v>0</v>
      </c>
      <c r="G88" s="148">
        <v>0</v>
      </c>
      <c r="H88" s="148">
        <v>0</v>
      </c>
      <c r="I88" s="148">
        <v>0</v>
      </c>
      <c r="J88" s="148">
        <v>0</v>
      </c>
      <c r="K88" s="148">
        <v>0</v>
      </c>
      <c r="L88" s="148">
        <v>0</v>
      </c>
      <c r="M88" s="148">
        <v>0</v>
      </c>
      <c r="N88" s="148">
        <v>0</v>
      </c>
      <c r="O88" s="148">
        <v>0</v>
      </c>
      <c r="P88" s="147">
        <v>0</v>
      </c>
      <c r="Q88" s="152">
        <f t="shared" si="10"/>
        <v>0</v>
      </c>
      <c r="R88" s="245"/>
      <c r="S88" s="245"/>
      <c r="W88" s="93"/>
    </row>
    <row r="89" spans="2:38">
      <c r="B89" s="130" t="s">
        <v>142</v>
      </c>
      <c r="C89" s="150">
        <f>C10+C23+C45+C59+C86</f>
        <v>182201222621</v>
      </c>
      <c r="D89" s="150">
        <f>D10+D23+D45+D59+D86</f>
        <v>204835176955.14999</v>
      </c>
      <c r="E89" s="151">
        <f t="shared" ref="E89:P89" si="11">E59+E45+E10+E23</f>
        <v>7688149192.3899994</v>
      </c>
      <c r="F89" s="151">
        <f t="shared" si="11"/>
        <v>8678944969</v>
      </c>
      <c r="G89" s="151">
        <f t="shared" si="11"/>
        <v>10364519613.700001</v>
      </c>
      <c r="H89" s="151">
        <f t="shared" si="11"/>
        <v>11109981017.909998</v>
      </c>
      <c r="I89" s="151">
        <f t="shared" si="11"/>
        <v>11413632951.18</v>
      </c>
      <c r="J89" s="151">
        <f t="shared" si="11"/>
        <v>9997655700.9300003</v>
      </c>
      <c r="K89" s="151">
        <f t="shared" si="11"/>
        <v>10143726770.200001</v>
      </c>
      <c r="L89" s="151">
        <f t="shared" si="11"/>
        <v>11059140677.77</v>
      </c>
      <c r="M89" s="151">
        <f t="shared" si="11"/>
        <v>10302291908.83</v>
      </c>
      <c r="N89" s="151">
        <f t="shared" si="11"/>
        <v>10617089509.389999</v>
      </c>
      <c r="O89" s="151">
        <f t="shared" si="11"/>
        <v>13036639180.07</v>
      </c>
      <c r="P89" s="151">
        <f t="shared" si="11"/>
        <v>18682165431.619999</v>
      </c>
      <c r="Q89" s="151">
        <f>Q10+Q23+Q45+Q59</f>
        <v>133093936922.98999</v>
      </c>
      <c r="R89" s="245"/>
      <c r="S89" s="245"/>
      <c r="T89" s="88"/>
      <c r="U89" s="88"/>
      <c r="V89" s="88"/>
    </row>
    <row r="90" spans="2:38">
      <c r="B90" s="26"/>
      <c r="C90" s="15"/>
      <c r="D90" s="15"/>
      <c r="E90" s="235"/>
      <c r="F90" s="236"/>
      <c r="G90" s="236"/>
      <c r="H90" s="236"/>
      <c r="I90" s="236"/>
      <c r="J90" s="236"/>
      <c r="K90" s="236"/>
      <c r="L90" s="236"/>
      <c r="M90" s="236"/>
      <c r="N90" s="236"/>
      <c r="O90" s="236"/>
      <c r="P90" s="236"/>
      <c r="Q90" s="236"/>
      <c r="R90" s="154"/>
      <c r="S90" s="5"/>
    </row>
    <row r="91" spans="2:38">
      <c r="B91" s="130"/>
      <c r="C91" s="21"/>
      <c r="D91" s="79"/>
      <c r="E91" s="12" t="str">
        <f t="shared" ref="E91:Q91" si="12">+E9</f>
        <v>ENERO</v>
      </c>
      <c r="F91" s="12" t="str">
        <f t="shared" si="12"/>
        <v>FEBRERO</v>
      </c>
      <c r="G91" s="12" t="str">
        <f t="shared" si="12"/>
        <v>MARZO</v>
      </c>
      <c r="H91" s="12" t="str">
        <f t="shared" si="12"/>
        <v>ABRIL</v>
      </c>
      <c r="I91" s="12" t="str">
        <f t="shared" si="12"/>
        <v>MAYO</v>
      </c>
      <c r="J91" s="12" t="str">
        <f t="shared" si="12"/>
        <v>JUNIO</v>
      </c>
      <c r="K91" s="12" t="str">
        <f t="shared" si="12"/>
        <v>JULIO</v>
      </c>
      <c r="L91" s="12" t="str">
        <f t="shared" si="12"/>
        <v>AGOSTO</v>
      </c>
      <c r="M91" s="12" t="str">
        <f t="shared" si="12"/>
        <v>SEPTIEMBRE</v>
      </c>
      <c r="N91" s="12" t="str">
        <f t="shared" si="12"/>
        <v>OCTUBRE</v>
      </c>
      <c r="O91" s="12" t="str">
        <f t="shared" si="12"/>
        <v>NOVIEMBRE</v>
      </c>
      <c r="P91" s="12" t="str">
        <f t="shared" si="12"/>
        <v>DICIEMBRE</v>
      </c>
      <c r="Q91" s="12" t="str">
        <f t="shared" si="12"/>
        <v>TOTAL</v>
      </c>
      <c r="R91" s="154"/>
      <c r="S91" s="5"/>
      <c r="T91" s="88"/>
      <c r="U91" s="88"/>
      <c r="V91" s="88"/>
    </row>
    <row r="92" spans="2:38">
      <c r="B92" s="27" t="s">
        <v>23</v>
      </c>
      <c r="C92" s="113">
        <f>C93</f>
        <v>1333308604</v>
      </c>
      <c r="D92" s="113">
        <v>4248008604</v>
      </c>
      <c r="E92" s="143">
        <v>0</v>
      </c>
      <c r="F92" s="143">
        <v>0</v>
      </c>
      <c r="G92" s="143">
        <v>0</v>
      </c>
      <c r="H92" s="143">
        <v>0</v>
      </c>
      <c r="I92" s="143">
        <v>0</v>
      </c>
      <c r="J92" s="143">
        <v>0</v>
      </c>
      <c r="K92" s="143">
        <v>0</v>
      </c>
      <c r="L92" s="143">
        <v>0</v>
      </c>
      <c r="M92" s="143">
        <v>0</v>
      </c>
      <c r="N92" s="143">
        <v>0</v>
      </c>
      <c r="O92" s="143">
        <v>0</v>
      </c>
      <c r="P92" s="143">
        <v>0</v>
      </c>
      <c r="Q92" s="143">
        <f t="shared" ref="Q92:Q97" si="13">SUM(E92:P92)</f>
        <v>0</v>
      </c>
      <c r="R92" s="154"/>
      <c r="T92" s="11"/>
      <c r="U92" s="11"/>
      <c r="V92" s="11"/>
      <c r="W92" s="11"/>
      <c r="AL92" s="88"/>
    </row>
    <row r="93" spans="2:38">
      <c r="B93" s="28" t="s">
        <v>24</v>
      </c>
      <c r="C93" s="121">
        <f>C94</f>
        <v>1333308604</v>
      </c>
      <c r="D93" s="121">
        <v>4248008604</v>
      </c>
      <c r="E93" s="237">
        <v>0</v>
      </c>
      <c r="F93" s="237">
        <v>0</v>
      </c>
      <c r="G93" s="237">
        <v>0</v>
      </c>
      <c r="H93" s="237">
        <v>0</v>
      </c>
      <c r="I93" s="237">
        <v>0</v>
      </c>
      <c r="J93" s="237">
        <v>0</v>
      </c>
      <c r="K93" s="237">
        <v>0</v>
      </c>
      <c r="L93" s="237">
        <v>0</v>
      </c>
      <c r="M93" s="237">
        <v>0</v>
      </c>
      <c r="N93" s="237">
        <v>0</v>
      </c>
      <c r="O93" s="237">
        <v>0</v>
      </c>
      <c r="P93" s="237">
        <v>0</v>
      </c>
      <c r="Q93" s="145">
        <f t="shared" si="13"/>
        <v>0</v>
      </c>
      <c r="R93" s="154"/>
      <c r="S93" s="88"/>
      <c r="T93" s="11"/>
      <c r="U93" s="11"/>
      <c r="V93" s="11"/>
      <c r="W93" s="11"/>
      <c r="Z93" s="88"/>
      <c r="AA93" s="88"/>
      <c r="AB93" s="88"/>
      <c r="AC93" s="88"/>
      <c r="AD93" s="88"/>
      <c r="AE93" s="88"/>
      <c r="AF93" s="88"/>
      <c r="AG93" s="88"/>
      <c r="AH93" s="88"/>
      <c r="AI93" s="88"/>
    </row>
    <row r="94" spans="2:38">
      <c r="B94" s="29" t="s">
        <v>25</v>
      </c>
      <c r="C94" s="115">
        <v>1333308604</v>
      </c>
      <c r="D94" s="115">
        <v>4248008604</v>
      </c>
      <c r="E94" s="147">
        <v>0</v>
      </c>
      <c r="F94" s="147">
        <v>0</v>
      </c>
      <c r="G94" s="147">
        <v>0</v>
      </c>
      <c r="H94" s="237">
        <v>0</v>
      </c>
      <c r="I94" s="237">
        <v>0</v>
      </c>
      <c r="J94" s="237">
        <v>0</v>
      </c>
      <c r="K94" s="237">
        <v>0</v>
      </c>
      <c r="L94" s="237">
        <v>0</v>
      </c>
      <c r="M94" s="237">
        <v>0</v>
      </c>
      <c r="N94" s="147">
        <v>0</v>
      </c>
      <c r="O94" s="147">
        <v>0</v>
      </c>
      <c r="P94" s="147">
        <v>0</v>
      </c>
      <c r="Q94" s="152">
        <f t="shared" si="13"/>
        <v>0</v>
      </c>
      <c r="R94" s="154"/>
      <c r="S94" s="11"/>
      <c r="T94" s="11"/>
      <c r="U94" s="11"/>
      <c r="V94" s="11"/>
      <c r="W94" s="11"/>
      <c r="Z94" s="88"/>
      <c r="AA94" s="88"/>
      <c r="AB94" s="88"/>
      <c r="AC94" s="88"/>
      <c r="AD94" s="88"/>
      <c r="AE94" s="88"/>
      <c r="AF94" s="88"/>
      <c r="AG94" s="88"/>
      <c r="AH94" s="88"/>
      <c r="AI94" s="88"/>
    </row>
    <row r="95" spans="2:38">
      <c r="B95" s="27" t="s">
        <v>79</v>
      </c>
      <c r="C95" s="113">
        <f>C96</f>
        <v>30897342</v>
      </c>
      <c r="D95" s="113">
        <v>30897342</v>
      </c>
      <c r="E95" s="143">
        <v>0</v>
      </c>
      <c r="F95" s="143">
        <v>0</v>
      </c>
      <c r="G95" s="143">
        <v>0</v>
      </c>
      <c r="H95" s="143">
        <v>0</v>
      </c>
      <c r="I95" s="143">
        <v>0</v>
      </c>
      <c r="J95" s="143">
        <v>0</v>
      </c>
      <c r="K95" s="143">
        <v>0</v>
      </c>
      <c r="L95" s="143">
        <v>0</v>
      </c>
      <c r="M95" s="143">
        <v>0</v>
      </c>
      <c r="N95" s="143">
        <v>0</v>
      </c>
      <c r="O95" s="143">
        <v>0</v>
      </c>
      <c r="P95" s="143">
        <v>0</v>
      </c>
      <c r="Q95" s="143">
        <f t="shared" si="13"/>
        <v>0</v>
      </c>
      <c r="R95" s="154"/>
      <c r="S95" s="11"/>
      <c r="T95" s="11"/>
      <c r="U95" s="11"/>
      <c r="V95" s="11"/>
      <c r="W95" s="11"/>
      <c r="Z95" s="88"/>
      <c r="AA95" s="88"/>
      <c r="AB95" s="88"/>
      <c r="AC95" s="88"/>
      <c r="AD95" s="88"/>
      <c r="AE95" s="88"/>
      <c r="AF95" s="88"/>
      <c r="AG95" s="88"/>
      <c r="AH95" s="88"/>
      <c r="AI95" s="88"/>
    </row>
    <row r="96" spans="2:38">
      <c r="B96" s="28" t="s">
        <v>80</v>
      </c>
      <c r="C96" s="121">
        <f>C97</f>
        <v>30897342</v>
      </c>
      <c r="D96" s="121">
        <v>30897342</v>
      </c>
      <c r="E96" s="237">
        <v>0</v>
      </c>
      <c r="F96" s="237">
        <v>0</v>
      </c>
      <c r="G96" s="237">
        <v>0</v>
      </c>
      <c r="H96" s="237">
        <v>0</v>
      </c>
      <c r="I96" s="237">
        <v>0</v>
      </c>
      <c r="J96" s="237">
        <v>0</v>
      </c>
      <c r="K96" s="237">
        <v>0</v>
      </c>
      <c r="L96" s="237">
        <v>0</v>
      </c>
      <c r="M96" s="237">
        <v>0</v>
      </c>
      <c r="N96" s="237">
        <v>0</v>
      </c>
      <c r="O96" s="237">
        <v>0</v>
      </c>
      <c r="P96" s="237">
        <v>0</v>
      </c>
      <c r="Q96" s="145">
        <f t="shared" si="13"/>
        <v>0</v>
      </c>
      <c r="R96" s="154"/>
      <c r="S96" s="11"/>
      <c r="T96" s="11"/>
      <c r="U96" s="11"/>
      <c r="V96" s="11"/>
      <c r="W96" s="11"/>
      <c r="Z96" s="88"/>
      <c r="AA96" s="88"/>
      <c r="AB96" s="88"/>
      <c r="AC96" s="88"/>
      <c r="AD96" s="88"/>
      <c r="AE96" s="88"/>
      <c r="AF96" s="88"/>
      <c r="AG96" s="88"/>
      <c r="AH96" s="88"/>
      <c r="AI96" s="88"/>
    </row>
    <row r="97" spans="2:35">
      <c r="B97" s="29" t="s">
        <v>81</v>
      </c>
      <c r="C97" s="115">
        <v>30897342</v>
      </c>
      <c r="D97" s="115">
        <v>30897342</v>
      </c>
      <c r="E97" s="147">
        <v>0</v>
      </c>
      <c r="F97" s="147">
        <v>0</v>
      </c>
      <c r="G97" s="147">
        <v>0</v>
      </c>
      <c r="H97" s="237">
        <v>0</v>
      </c>
      <c r="I97" s="237">
        <v>0</v>
      </c>
      <c r="J97" s="237">
        <v>0</v>
      </c>
      <c r="K97" s="237">
        <v>0</v>
      </c>
      <c r="L97" s="237">
        <v>0</v>
      </c>
      <c r="M97" s="237">
        <v>0</v>
      </c>
      <c r="N97" s="147">
        <v>0</v>
      </c>
      <c r="O97" s="147">
        <v>0</v>
      </c>
      <c r="P97" s="147">
        <v>0</v>
      </c>
      <c r="Q97" s="152">
        <f t="shared" si="13"/>
        <v>0</v>
      </c>
      <c r="R97" s="154"/>
      <c r="S97" s="11"/>
      <c r="T97" s="11"/>
      <c r="U97" s="11"/>
      <c r="V97" s="11"/>
      <c r="W97" s="11"/>
      <c r="Z97" s="88"/>
      <c r="AA97" s="88"/>
      <c r="AB97" s="88"/>
      <c r="AC97" s="88"/>
      <c r="AD97" s="88"/>
      <c r="AE97" s="88"/>
      <c r="AF97" s="88"/>
      <c r="AG97" s="88"/>
      <c r="AH97" s="88"/>
      <c r="AI97" s="88"/>
    </row>
    <row r="98" spans="2:35">
      <c r="B98" s="130" t="s">
        <v>87</v>
      </c>
      <c r="C98" s="120">
        <f>C92+C95</f>
        <v>1364205946</v>
      </c>
      <c r="D98" s="120">
        <f>D92+D95</f>
        <v>4278905946</v>
      </c>
      <c r="E98" s="151">
        <f>E92+E95</f>
        <v>0</v>
      </c>
      <c r="F98" s="151">
        <f>F92+F95</f>
        <v>0</v>
      </c>
      <c r="G98" s="151">
        <f>G92+G95</f>
        <v>0</v>
      </c>
      <c r="H98" s="151">
        <f t="shared" ref="H98:P98" si="14">H92+H95</f>
        <v>0</v>
      </c>
      <c r="I98" s="151">
        <f t="shared" si="14"/>
        <v>0</v>
      </c>
      <c r="J98" s="151">
        <f t="shared" si="14"/>
        <v>0</v>
      </c>
      <c r="K98" s="151">
        <f t="shared" si="14"/>
        <v>0</v>
      </c>
      <c r="L98" s="151">
        <f t="shared" si="14"/>
        <v>0</v>
      </c>
      <c r="M98" s="151">
        <f t="shared" si="14"/>
        <v>0</v>
      </c>
      <c r="N98" s="151">
        <f t="shared" si="14"/>
        <v>0</v>
      </c>
      <c r="O98" s="151">
        <f t="shared" si="14"/>
        <v>0</v>
      </c>
      <c r="P98" s="151">
        <f t="shared" si="14"/>
        <v>0</v>
      </c>
      <c r="Q98" s="151">
        <f>Q92+Q95</f>
        <v>0</v>
      </c>
      <c r="S98" s="11"/>
      <c r="T98" s="11"/>
      <c r="U98" s="11"/>
      <c r="V98" s="11"/>
      <c r="W98" s="11"/>
      <c r="Z98" s="88"/>
      <c r="AA98" s="88"/>
      <c r="AB98" s="88"/>
      <c r="AC98" s="88"/>
      <c r="AD98" s="88"/>
      <c r="AE98" s="88"/>
      <c r="AF98" s="88"/>
      <c r="AG98" s="88"/>
      <c r="AH98" s="88"/>
    </row>
    <row r="99" spans="2:35">
      <c r="B99" s="26"/>
      <c r="C99" s="11"/>
      <c r="D99" s="11"/>
      <c r="E99" s="238"/>
      <c r="F99" s="238"/>
      <c r="G99" s="239"/>
      <c r="H99" s="239"/>
      <c r="I99" s="239"/>
      <c r="J99" s="239"/>
      <c r="K99" s="239"/>
      <c r="L99" s="239"/>
      <c r="M99" s="239"/>
      <c r="N99" s="239"/>
      <c r="O99" s="239"/>
      <c r="P99" s="239"/>
      <c r="Q99" s="240"/>
      <c r="R99" s="88"/>
      <c r="S99" s="11"/>
      <c r="W99" s="88"/>
      <c r="Z99" s="88"/>
      <c r="AA99" s="88"/>
      <c r="AB99" s="88"/>
      <c r="AC99" s="88"/>
      <c r="AD99" s="88"/>
      <c r="AE99" s="88"/>
      <c r="AF99" s="88"/>
      <c r="AG99" s="88"/>
    </row>
    <row r="100" spans="2:35">
      <c r="B100" s="130" t="s">
        <v>88</v>
      </c>
      <c r="C100" s="120">
        <f>C89+C98</f>
        <v>183565428567</v>
      </c>
      <c r="D100" s="120">
        <f>D89+D98</f>
        <v>209114082901.14999</v>
      </c>
      <c r="E100" s="241">
        <f>E98+E89</f>
        <v>7688149192.3899994</v>
      </c>
      <c r="F100" s="241">
        <f t="shared" ref="F100:Q100" si="15">F98+F89</f>
        <v>8678944969</v>
      </c>
      <c r="G100" s="241">
        <f t="shared" si="15"/>
        <v>10364519613.700001</v>
      </c>
      <c r="H100" s="241">
        <f t="shared" si="15"/>
        <v>11109981017.909998</v>
      </c>
      <c r="I100" s="241">
        <f>I98+I89</f>
        <v>11413632951.18</v>
      </c>
      <c r="J100" s="241">
        <f t="shared" si="15"/>
        <v>9997655700.9300003</v>
      </c>
      <c r="K100" s="241">
        <f t="shared" si="15"/>
        <v>10143726770.200001</v>
      </c>
      <c r="L100" s="241">
        <f t="shared" si="15"/>
        <v>11059140677.77</v>
      </c>
      <c r="M100" s="241">
        <f t="shared" si="15"/>
        <v>10302291908.83</v>
      </c>
      <c r="N100" s="241">
        <f t="shared" si="15"/>
        <v>10617089509.389999</v>
      </c>
      <c r="O100" s="241">
        <f t="shared" si="15"/>
        <v>13036639180.07</v>
      </c>
      <c r="P100" s="241">
        <f t="shared" si="15"/>
        <v>18682165431.619999</v>
      </c>
      <c r="Q100" s="241">
        <f t="shared" si="15"/>
        <v>133093936922.98999</v>
      </c>
      <c r="R100" s="11"/>
      <c r="S100" s="11"/>
      <c r="T100" s="11"/>
      <c r="U100" s="11"/>
      <c r="V100" s="11"/>
      <c r="W100" s="88"/>
      <c r="Z100" s="88"/>
      <c r="AA100" s="88"/>
      <c r="AB100" s="88"/>
      <c r="AC100" s="88"/>
      <c r="AD100" s="88"/>
      <c r="AE100" s="88"/>
      <c r="AF100" s="88"/>
      <c r="AG100" s="88"/>
    </row>
    <row r="101" spans="2:35" ht="30">
      <c r="B101" s="110" t="s">
        <v>199</v>
      </c>
      <c r="N101" s="153"/>
      <c r="O101" s="153"/>
      <c r="P101" s="153"/>
      <c r="Q101" s="153"/>
      <c r="R101" s="11"/>
      <c r="T101" s="11"/>
      <c r="U101" s="11"/>
    </row>
    <row r="102" spans="2:35">
      <c r="R102" s="11"/>
      <c r="T102" s="11"/>
      <c r="U102" s="11"/>
      <c r="V102" s="11"/>
    </row>
    <row r="103" spans="2:35">
      <c r="R103" s="11"/>
    </row>
    <row r="104" spans="2:35">
      <c r="E104" s="69"/>
      <c r="F104" s="69"/>
      <c r="G104" s="69"/>
      <c r="H104" s="69"/>
      <c r="I104" s="69"/>
      <c r="J104" s="69"/>
      <c r="K104" s="69"/>
      <c r="L104" s="69"/>
      <c r="M104" s="69"/>
      <c r="R104" s="11"/>
    </row>
    <row r="105" spans="2:35">
      <c r="E105" s="69"/>
      <c r="F105" s="69"/>
      <c r="G105" s="69"/>
      <c r="H105" s="69"/>
      <c r="I105" s="69"/>
      <c r="J105" s="69"/>
      <c r="K105" s="69"/>
      <c r="L105" s="69"/>
      <c r="M105" s="69"/>
    </row>
    <row r="106" spans="2:35">
      <c r="E106" s="69"/>
      <c r="F106" s="69"/>
      <c r="G106" s="69"/>
      <c r="H106" s="69"/>
      <c r="I106" s="69"/>
      <c r="J106" s="69"/>
      <c r="K106" s="69"/>
      <c r="L106" s="69"/>
      <c r="M106" s="69"/>
      <c r="R106" s="11"/>
    </row>
    <row r="107" spans="2:35">
      <c r="E107" s="69"/>
      <c r="F107" s="69"/>
      <c r="G107" s="69"/>
      <c r="H107" s="69"/>
      <c r="I107" s="69"/>
      <c r="J107" s="69"/>
      <c r="K107" s="69"/>
      <c r="L107" s="69"/>
      <c r="M107" s="69"/>
      <c r="N107" s="69"/>
      <c r="O107" s="69"/>
      <c r="P107" s="69"/>
    </row>
    <row r="108" spans="2:35">
      <c r="N108" s="69"/>
      <c r="O108" s="69"/>
      <c r="P108" s="69"/>
      <c r="R108" s="11"/>
    </row>
    <row r="109" spans="2:35">
      <c r="N109" s="69"/>
      <c r="O109" s="69"/>
      <c r="P109" s="69"/>
      <c r="R109" s="11"/>
    </row>
    <row r="110" spans="2:35">
      <c r="E110" s="69"/>
      <c r="F110" s="69"/>
      <c r="G110" s="69"/>
      <c r="H110" s="69"/>
      <c r="I110" s="69"/>
      <c r="J110" s="69"/>
      <c r="K110" s="69"/>
      <c r="L110" s="69"/>
      <c r="M110" s="69"/>
      <c r="N110" s="69"/>
      <c r="O110" s="69"/>
      <c r="P110" s="69"/>
      <c r="R110" s="11"/>
    </row>
    <row r="111" spans="2:35">
      <c r="E111" s="69"/>
      <c r="F111" s="69"/>
      <c r="G111" s="69"/>
      <c r="H111" s="69"/>
      <c r="I111" s="69"/>
      <c r="J111" s="69"/>
      <c r="K111" s="69"/>
      <c r="L111" s="69"/>
      <c r="M111" s="69"/>
    </row>
    <row r="112" spans="2:35">
      <c r="E112" s="69"/>
      <c r="F112" s="69"/>
      <c r="G112" s="69"/>
      <c r="H112" s="69"/>
      <c r="I112" s="69"/>
      <c r="J112" s="69"/>
      <c r="K112" s="69"/>
      <c r="L112" s="69"/>
      <c r="M112" s="69"/>
    </row>
    <row r="113" spans="1:43">
      <c r="N113" s="69"/>
      <c r="O113" s="69"/>
      <c r="P113" s="69"/>
    </row>
    <row r="114" spans="1:43">
      <c r="E114" s="69"/>
      <c r="F114" s="69"/>
      <c r="G114" s="69"/>
      <c r="H114" s="69"/>
      <c r="I114" s="69"/>
      <c r="J114" s="69"/>
      <c r="K114" s="69"/>
      <c r="L114" s="69"/>
      <c r="M114" s="69"/>
      <c r="N114" s="69"/>
      <c r="O114" s="69"/>
      <c r="P114" s="69"/>
    </row>
    <row r="115" spans="1:43">
      <c r="E115" s="69"/>
      <c r="F115" s="69"/>
      <c r="G115" s="69"/>
      <c r="H115" s="69"/>
      <c r="I115" s="69"/>
      <c r="J115" s="69"/>
      <c r="K115" s="69"/>
      <c r="L115" s="69"/>
      <c r="M115" s="69"/>
      <c r="N115" s="69"/>
      <c r="O115" s="69"/>
      <c r="P115" s="69"/>
    </row>
    <row r="116" spans="1:43">
      <c r="E116" s="69"/>
      <c r="F116" s="69"/>
      <c r="G116" s="69"/>
      <c r="H116" s="69"/>
      <c r="I116" s="69"/>
      <c r="J116" s="69"/>
      <c r="K116" s="69"/>
      <c r="L116" s="69"/>
      <c r="M116" s="69"/>
    </row>
    <row r="117" spans="1:43">
      <c r="E117" s="69"/>
      <c r="F117" s="69"/>
      <c r="G117" s="69"/>
      <c r="H117" s="69"/>
      <c r="I117" s="69"/>
      <c r="J117" s="69"/>
      <c r="K117" s="69"/>
      <c r="L117" s="69"/>
      <c r="M117" s="69"/>
      <c r="N117" s="69"/>
      <c r="O117" s="69"/>
      <c r="P117" s="69"/>
    </row>
    <row r="118" spans="1:43" s="11" customFormat="1">
      <c r="A118"/>
      <c r="B118"/>
      <c r="C118" s="69"/>
      <c r="D118" s="69"/>
      <c r="E118" s="69"/>
      <c r="F118" s="69"/>
      <c r="G118" s="69"/>
      <c r="H118" s="69"/>
      <c r="I118" s="69"/>
      <c r="J118" s="69"/>
      <c r="K118" s="69"/>
      <c r="L118" s="69"/>
      <c r="M118" s="69"/>
      <c r="N118" s="69"/>
      <c r="O118" s="69"/>
      <c r="P118" s="69"/>
      <c r="R118"/>
      <c r="S118"/>
      <c r="T118"/>
      <c r="U118"/>
      <c r="V118"/>
      <c r="W118"/>
      <c r="X118"/>
      <c r="Y118"/>
      <c r="Z118"/>
      <c r="AA118"/>
      <c r="AB118"/>
      <c r="AC118"/>
      <c r="AD118"/>
      <c r="AE118"/>
      <c r="AF118"/>
      <c r="AG118"/>
      <c r="AH118"/>
      <c r="AI118"/>
      <c r="AJ118"/>
      <c r="AK118"/>
      <c r="AL118"/>
      <c r="AM118"/>
      <c r="AN118"/>
      <c r="AO118"/>
      <c r="AP118"/>
      <c r="AQ118"/>
    </row>
    <row r="119" spans="1:43" s="11" customFormat="1">
      <c r="A119"/>
      <c r="B119"/>
      <c r="C119" s="69"/>
      <c r="D119" s="69"/>
      <c r="E119" s="69"/>
      <c r="F119" s="69"/>
      <c r="G119" s="69"/>
      <c r="H119" s="69"/>
      <c r="I119" s="69"/>
      <c r="J119" s="69"/>
      <c r="K119" s="69"/>
      <c r="L119" s="69"/>
      <c r="M119" s="69"/>
      <c r="N119" s="69"/>
      <c r="O119" s="69"/>
      <c r="P119" s="69"/>
      <c r="R119"/>
      <c r="S119"/>
      <c r="T119"/>
      <c r="U119"/>
      <c r="V119"/>
      <c r="W119"/>
      <c r="X119"/>
      <c r="Y119"/>
      <c r="Z119"/>
      <c r="AA119"/>
      <c r="AB119"/>
      <c r="AC119"/>
      <c r="AD119"/>
      <c r="AE119"/>
      <c r="AF119"/>
      <c r="AG119"/>
      <c r="AH119"/>
      <c r="AI119"/>
      <c r="AJ119"/>
      <c r="AK119"/>
      <c r="AL119"/>
      <c r="AM119"/>
      <c r="AN119"/>
      <c r="AO119"/>
      <c r="AP119"/>
      <c r="AQ119"/>
    </row>
    <row r="120" spans="1:43" s="11" customFormat="1">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c r="AN120"/>
      <c r="AO120"/>
      <c r="AP120"/>
      <c r="AQ120"/>
    </row>
    <row r="121" spans="1:43" s="11" customFormat="1">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c r="AN121"/>
      <c r="AO121"/>
      <c r="AP121"/>
      <c r="AQ121"/>
    </row>
    <row r="122" spans="1:43" s="11" customFormat="1">
      <c r="A122"/>
      <c r="B122"/>
      <c r="C122" s="69"/>
      <c r="D122" s="69"/>
      <c r="N122" s="69"/>
      <c r="O122" s="69"/>
      <c r="P122" s="69"/>
      <c r="R122"/>
      <c r="S122"/>
      <c r="T122"/>
      <c r="U122"/>
      <c r="V122"/>
      <c r="W122"/>
      <c r="X122"/>
      <c r="Y122"/>
      <c r="Z122"/>
      <c r="AA122"/>
      <c r="AB122"/>
      <c r="AC122"/>
      <c r="AD122"/>
      <c r="AE122"/>
      <c r="AF122"/>
      <c r="AG122"/>
      <c r="AH122"/>
      <c r="AI122"/>
      <c r="AJ122"/>
      <c r="AK122"/>
      <c r="AL122"/>
      <c r="AM122"/>
      <c r="AN122"/>
      <c r="AO122"/>
      <c r="AP122"/>
      <c r="AQ122"/>
    </row>
    <row r="123" spans="1:43" s="11" customFormat="1">
      <c r="A123"/>
      <c r="B123"/>
      <c r="C123" s="69"/>
      <c r="D123" s="69"/>
      <c r="E123" s="69"/>
      <c r="F123" s="69"/>
      <c r="G123" s="69"/>
      <c r="H123" s="69"/>
      <c r="I123" s="69"/>
      <c r="J123" s="69"/>
      <c r="K123" s="69"/>
      <c r="L123" s="69"/>
      <c r="M123" s="69"/>
      <c r="N123" s="69"/>
      <c r="O123" s="69"/>
      <c r="P123" s="69"/>
      <c r="R123"/>
      <c r="S123"/>
      <c r="T123"/>
      <c r="U123"/>
      <c r="V123"/>
      <c r="W123"/>
      <c r="X123"/>
      <c r="Y123"/>
      <c r="Z123"/>
      <c r="AA123"/>
      <c r="AB123"/>
      <c r="AC123"/>
      <c r="AD123"/>
      <c r="AE123"/>
      <c r="AF123"/>
      <c r="AG123"/>
      <c r="AH123"/>
      <c r="AI123"/>
      <c r="AJ123"/>
      <c r="AK123"/>
      <c r="AL123"/>
      <c r="AM123"/>
      <c r="AN123"/>
      <c r="AO123"/>
      <c r="AP123"/>
      <c r="AQ123"/>
    </row>
    <row r="124" spans="1:43" s="11" customFormat="1">
      <c r="A124"/>
      <c r="B124"/>
      <c r="C124" s="69"/>
      <c r="D124" s="69"/>
      <c r="E124" s="69"/>
      <c r="F124" s="69"/>
      <c r="G124" s="69"/>
      <c r="H124" s="69"/>
      <c r="I124" s="69"/>
      <c r="J124" s="69"/>
      <c r="K124" s="69"/>
      <c r="L124" s="69"/>
      <c r="M124" s="69"/>
      <c r="N124" s="69"/>
      <c r="O124" s="69"/>
      <c r="P124" s="69"/>
      <c r="R124"/>
      <c r="S124"/>
      <c r="T124"/>
      <c r="U124"/>
      <c r="V124"/>
      <c r="W124"/>
      <c r="X124"/>
      <c r="Y124"/>
      <c r="Z124"/>
      <c r="AA124"/>
      <c r="AB124"/>
      <c r="AC124"/>
      <c r="AD124"/>
      <c r="AE124"/>
      <c r="AF124"/>
      <c r="AG124"/>
      <c r="AH124"/>
      <c r="AI124"/>
      <c r="AJ124"/>
      <c r="AK124"/>
      <c r="AL124"/>
      <c r="AM124"/>
      <c r="AN124"/>
      <c r="AO124"/>
      <c r="AP124"/>
      <c r="AQ124"/>
    </row>
    <row r="125" spans="1:43">
      <c r="E125" s="69"/>
      <c r="F125" s="69"/>
      <c r="G125" s="69"/>
      <c r="H125" s="69"/>
      <c r="I125" s="69"/>
      <c r="J125" s="69"/>
      <c r="K125" s="69"/>
      <c r="L125" s="69"/>
      <c r="M125" s="69"/>
    </row>
    <row r="126" spans="1:43" s="11" customFormat="1">
      <c r="A126"/>
      <c r="B126"/>
      <c r="C126" s="69"/>
      <c r="D126" s="69"/>
      <c r="E126" s="69"/>
      <c r="F126" s="69"/>
      <c r="G126" s="69"/>
      <c r="H126" s="69"/>
      <c r="I126" s="69"/>
      <c r="J126" s="69"/>
      <c r="K126" s="69"/>
      <c r="L126" s="69"/>
      <c r="M126" s="69"/>
      <c r="N126" s="69"/>
      <c r="O126" s="69"/>
      <c r="P126" s="69"/>
      <c r="R126"/>
      <c r="S126"/>
      <c r="T126"/>
      <c r="U126"/>
      <c r="V126"/>
      <c r="W126"/>
      <c r="X126"/>
      <c r="Y126"/>
      <c r="Z126"/>
      <c r="AA126"/>
      <c r="AB126"/>
      <c r="AC126"/>
      <c r="AD126"/>
      <c r="AE126"/>
      <c r="AF126"/>
      <c r="AG126"/>
      <c r="AH126"/>
      <c r="AI126"/>
      <c r="AJ126"/>
      <c r="AK126"/>
      <c r="AL126"/>
      <c r="AM126"/>
      <c r="AN126"/>
      <c r="AO126"/>
      <c r="AP126"/>
      <c r="AQ126"/>
    </row>
    <row r="127" spans="1:43" s="11" customFormat="1">
      <c r="A127"/>
      <c r="B127"/>
      <c r="C127" s="69"/>
      <c r="D127" s="69"/>
      <c r="E127" s="69"/>
      <c r="F127" s="69"/>
      <c r="G127" s="69"/>
      <c r="H127" s="69"/>
      <c r="I127" s="69"/>
      <c r="J127" s="69"/>
      <c r="K127" s="69"/>
      <c r="L127" s="69"/>
      <c r="M127" s="69"/>
      <c r="N127" s="69"/>
      <c r="O127" s="69"/>
      <c r="P127" s="69"/>
      <c r="R127"/>
      <c r="S127"/>
      <c r="T127"/>
      <c r="U127"/>
      <c r="V127"/>
      <c r="W127"/>
      <c r="X127"/>
      <c r="Y127"/>
      <c r="Z127"/>
      <c r="AA127"/>
      <c r="AB127"/>
      <c r="AC127"/>
      <c r="AD127"/>
      <c r="AE127"/>
      <c r="AF127"/>
      <c r="AG127"/>
      <c r="AH127"/>
      <c r="AI127"/>
      <c r="AJ127"/>
      <c r="AK127"/>
      <c r="AL127"/>
      <c r="AM127"/>
      <c r="AN127"/>
      <c r="AO127"/>
      <c r="AP127"/>
      <c r="AQ127"/>
    </row>
    <row r="128" spans="1:43" s="11" customFormat="1">
      <c r="A128"/>
      <c r="B128"/>
      <c r="C128" s="69"/>
      <c r="D128" s="69"/>
      <c r="N128" s="69"/>
      <c r="O128" s="69"/>
      <c r="P128" s="69"/>
      <c r="R128"/>
      <c r="S128"/>
      <c r="T128"/>
      <c r="U128"/>
      <c r="V128"/>
      <c r="W128"/>
      <c r="X128"/>
      <c r="Y128"/>
      <c r="Z128"/>
      <c r="AA128"/>
      <c r="AB128"/>
      <c r="AC128"/>
      <c r="AD128"/>
      <c r="AE128"/>
      <c r="AF128"/>
      <c r="AG128"/>
      <c r="AH128"/>
      <c r="AI128"/>
      <c r="AJ128"/>
      <c r="AK128"/>
      <c r="AL128"/>
      <c r="AM128"/>
      <c r="AN128"/>
      <c r="AO128"/>
      <c r="AP128"/>
      <c r="AQ128"/>
    </row>
    <row r="129" spans="1:43" s="11" customFormat="1">
      <c r="A129"/>
      <c r="B129"/>
      <c r="C129" s="69"/>
      <c r="D129" s="69"/>
      <c r="N129" s="69"/>
      <c r="O129" s="69"/>
      <c r="P129" s="69"/>
      <c r="R129"/>
      <c r="S129"/>
      <c r="T129"/>
      <c r="U129"/>
      <c r="V129"/>
      <c r="W129"/>
      <c r="X129"/>
      <c r="Y129"/>
      <c r="Z129"/>
      <c r="AA129"/>
      <c r="AB129"/>
      <c r="AC129"/>
      <c r="AD129"/>
      <c r="AE129"/>
      <c r="AF129"/>
      <c r="AG129"/>
      <c r="AH129"/>
      <c r="AI129"/>
      <c r="AJ129"/>
      <c r="AK129"/>
      <c r="AL129"/>
      <c r="AM129"/>
      <c r="AN129"/>
      <c r="AO129"/>
      <c r="AP129"/>
      <c r="AQ129"/>
    </row>
    <row r="130" spans="1:43" s="11" customFormat="1">
      <c r="A130"/>
      <c r="B130"/>
      <c r="C130" s="69"/>
      <c r="D130" s="69"/>
      <c r="N130" s="69"/>
      <c r="O130" s="69"/>
      <c r="P130" s="69"/>
      <c r="R130"/>
      <c r="S130"/>
      <c r="T130"/>
      <c r="U130"/>
      <c r="V130"/>
      <c r="W130"/>
      <c r="X130"/>
      <c r="Y130"/>
      <c r="Z130"/>
      <c r="AA130"/>
      <c r="AB130"/>
      <c r="AC130"/>
      <c r="AD130"/>
      <c r="AE130"/>
      <c r="AF130"/>
      <c r="AG130"/>
      <c r="AH130"/>
      <c r="AI130"/>
      <c r="AJ130"/>
      <c r="AK130"/>
      <c r="AL130"/>
      <c r="AM130"/>
      <c r="AN130"/>
      <c r="AO130"/>
      <c r="AP130"/>
      <c r="AQ130"/>
    </row>
    <row r="131" spans="1:43">
      <c r="E131" s="69"/>
      <c r="F131" s="69"/>
      <c r="G131" s="69"/>
      <c r="H131" s="69"/>
      <c r="I131" s="69"/>
      <c r="J131" s="69"/>
      <c r="K131" s="69"/>
      <c r="L131" s="69"/>
      <c r="M131" s="69"/>
    </row>
    <row r="132" spans="1:43">
      <c r="E132" s="69"/>
      <c r="F132" s="69"/>
      <c r="G132" s="69"/>
      <c r="H132" s="69"/>
      <c r="I132" s="69"/>
      <c r="J132" s="69"/>
      <c r="K132" s="69"/>
      <c r="L132" s="69"/>
      <c r="M132" s="69"/>
    </row>
    <row r="133" spans="1:43">
      <c r="E133" s="69"/>
      <c r="F133" s="69"/>
      <c r="G133" s="69"/>
      <c r="H133" s="69"/>
      <c r="I133" s="69"/>
      <c r="J133" s="69"/>
      <c r="K133" s="69"/>
      <c r="L133" s="69"/>
      <c r="M133" s="69"/>
    </row>
    <row r="134" spans="1:43" s="11" customFormat="1">
      <c r="A134"/>
      <c r="B134"/>
      <c r="C134" s="69"/>
      <c r="D134" s="69"/>
      <c r="E134" s="69"/>
      <c r="F134" s="69"/>
      <c r="G134" s="69"/>
      <c r="H134" s="69"/>
      <c r="I134" s="69"/>
      <c r="J134" s="69"/>
      <c r="K134" s="69"/>
      <c r="L134" s="69"/>
      <c r="M134" s="69"/>
      <c r="N134" s="69"/>
      <c r="O134" s="69"/>
      <c r="P134" s="69"/>
      <c r="R134"/>
      <c r="S134"/>
      <c r="T134"/>
      <c r="U134"/>
      <c r="V134"/>
      <c r="W134"/>
      <c r="X134"/>
      <c r="Y134"/>
      <c r="Z134"/>
      <c r="AA134"/>
      <c r="AB134"/>
      <c r="AC134"/>
      <c r="AD134"/>
      <c r="AE134"/>
      <c r="AF134"/>
      <c r="AG134"/>
      <c r="AH134"/>
      <c r="AI134"/>
      <c r="AJ134"/>
      <c r="AK134"/>
      <c r="AL134"/>
      <c r="AM134"/>
      <c r="AN134"/>
      <c r="AO134"/>
      <c r="AP134"/>
      <c r="AQ134"/>
    </row>
    <row r="135" spans="1:43" s="11" customFormat="1">
      <c r="A135"/>
      <c r="B135"/>
      <c r="C135" s="69"/>
      <c r="D135" s="69"/>
      <c r="E135" s="69"/>
      <c r="F135" s="69"/>
      <c r="G135" s="69"/>
      <c r="H135" s="69"/>
      <c r="I135" s="69"/>
      <c r="J135" s="69"/>
      <c r="K135" s="69"/>
      <c r="L135" s="69"/>
      <c r="M135" s="69"/>
      <c r="N135" s="69"/>
      <c r="O135" s="69"/>
      <c r="P135" s="69"/>
      <c r="R135"/>
      <c r="S135"/>
      <c r="T135"/>
      <c r="U135"/>
      <c r="V135"/>
      <c r="W135"/>
      <c r="X135"/>
      <c r="Y135"/>
      <c r="Z135"/>
      <c r="AA135"/>
      <c r="AB135"/>
      <c r="AC135"/>
      <c r="AD135"/>
      <c r="AE135"/>
      <c r="AF135"/>
      <c r="AG135"/>
      <c r="AH135"/>
      <c r="AI135"/>
      <c r="AJ135"/>
      <c r="AK135"/>
      <c r="AL135"/>
      <c r="AM135"/>
      <c r="AN135"/>
      <c r="AO135"/>
      <c r="AP135"/>
      <c r="AQ135"/>
    </row>
    <row r="136" spans="1:43" s="11" customFormat="1">
      <c r="A136"/>
      <c r="B136"/>
      <c r="C136" s="69"/>
      <c r="D136" s="69"/>
      <c r="E136" s="69"/>
      <c r="F136" s="69"/>
      <c r="G136" s="69"/>
      <c r="H136" s="69"/>
      <c r="I136" s="69"/>
      <c r="J136" s="69"/>
      <c r="K136" s="69"/>
      <c r="L136" s="69"/>
      <c r="M136" s="69"/>
      <c r="N136" s="69"/>
      <c r="O136" s="69"/>
      <c r="P136" s="69"/>
      <c r="R136"/>
      <c r="S136"/>
      <c r="T136"/>
      <c r="U136"/>
      <c r="V136"/>
      <c r="W136"/>
      <c r="X136"/>
      <c r="Y136"/>
      <c r="Z136"/>
      <c r="AA136"/>
      <c r="AB136"/>
      <c r="AC136"/>
      <c r="AD136"/>
      <c r="AE136"/>
      <c r="AF136"/>
      <c r="AG136"/>
      <c r="AH136"/>
      <c r="AI136"/>
      <c r="AJ136"/>
      <c r="AK136"/>
      <c r="AL136"/>
      <c r="AM136"/>
      <c r="AN136"/>
      <c r="AO136"/>
      <c r="AP136"/>
      <c r="AQ136"/>
    </row>
    <row r="137" spans="1:43" s="11" customFormat="1">
      <c r="A137"/>
      <c r="B137"/>
      <c r="C137" s="69"/>
      <c r="D137" s="69"/>
      <c r="E137" s="69"/>
      <c r="F137" s="69"/>
      <c r="G137" s="69"/>
      <c r="H137" s="69"/>
      <c r="I137" s="69"/>
      <c r="J137" s="69"/>
      <c r="K137" s="69"/>
      <c r="L137" s="69"/>
      <c r="M137" s="69"/>
      <c r="N137" s="69"/>
      <c r="O137" s="69"/>
      <c r="P137" s="69"/>
      <c r="R137"/>
      <c r="S137"/>
      <c r="T137"/>
      <c r="U137"/>
      <c r="V137"/>
      <c r="W137"/>
      <c r="X137"/>
      <c r="Y137"/>
      <c r="Z137"/>
      <c r="AA137"/>
      <c r="AB137"/>
      <c r="AC137"/>
      <c r="AD137"/>
      <c r="AE137"/>
      <c r="AF137"/>
      <c r="AG137"/>
      <c r="AH137"/>
      <c r="AI137"/>
      <c r="AJ137"/>
      <c r="AK137"/>
      <c r="AL137"/>
      <c r="AM137"/>
      <c r="AN137"/>
      <c r="AO137"/>
      <c r="AP137"/>
      <c r="AQ137"/>
    </row>
    <row r="138" spans="1:43" s="11" customFormat="1">
      <c r="A138"/>
      <c r="B138"/>
      <c r="C138" s="69"/>
      <c r="D138" s="69"/>
      <c r="N138" s="69"/>
      <c r="O138" s="69"/>
      <c r="P138" s="69"/>
      <c r="R138"/>
      <c r="S138"/>
      <c r="T138"/>
      <c r="U138"/>
      <c r="V138"/>
      <c r="W138"/>
      <c r="X138"/>
      <c r="Y138"/>
      <c r="Z138"/>
      <c r="AA138"/>
      <c r="AB138"/>
      <c r="AC138"/>
      <c r="AD138"/>
      <c r="AE138"/>
      <c r="AF138"/>
      <c r="AG138"/>
      <c r="AH138"/>
      <c r="AI138"/>
      <c r="AJ138"/>
      <c r="AK138"/>
      <c r="AL138"/>
      <c r="AM138"/>
      <c r="AN138"/>
      <c r="AO138"/>
      <c r="AP138"/>
      <c r="AQ138"/>
    </row>
    <row r="139" spans="1:43" s="11" customFormat="1">
      <c r="A139"/>
      <c r="B139"/>
      <c r="C139" s="69"/>
      <c r="D139" s="69"/>
      <c r="N139" s="69"/>
      <c r="O139" s="69"/>
      <c r="P139" s="69"/>
      <c r="R139"/>
      <c r="S139"/>
      <c r="T139"/>
      <c r="U139"/>
      <c r="V139"/>
      <c r="W139"/>
      <c r="X139"/>
      <c r="Y139"/>
      <c r="Z139"/>
      <c r="AA139"/>
      <c r="AB139"/>
      <c r="AC139"/>
      <c r="AD139"/>
      <c r="AE139"/>
      <c r="AF139"/>
      <c r="AG139"/>
      <c r="AH139"/>
      <c r="AI139"/>
      <c r="AJ139"/>
      <c r="AK139"/>
      <c r="AL139"/>
      <c r="AM139"/>
      <c r="AN139"/>
      <c r="AO139"/>
      <c r="AP139"/>
      <c r="AQ139"/>
    </row>
    <row r="140" spans="1:43" s="11" customFormat="1">
      <c r="A140"/>
      <c r="B140"/>
      <c r="C140" s="69"/>
      <c r="D140" s="69"/>
      <c r="N140" s="69"/>
      <c r="O140" s="69"/>
      <c r="P140" s="69"/>
      <c r="R140"/>
      <c r="S140"/>
      <c r="T140"/>
      <c r="U140"/>
      <c r="V140"/>
      <c r="W140"/>
      <c r="X140"/>
      <c r="Y140"/>
      <c r="Z140"/>
      <c r="AA140"/>
      <c r="AB140"/>
      <c r="AC140"/>
      <c r="AD140"/>
      <c r="AE140"/>
      <c r="AF140"/>
      <c r="AG140"/>
      <c r="AH140"/>
      <c r="AI140"/>
      <c r="AJ140"/>
      <c r="AK140"/>
      <c r="AL140"/>
      <c r="AM140"/>
      <c r="AN140"/>
      <c r="AO140"/>
      <c r="AP140"/>
      <c r="AQ140"/>
    </row>
    <row r="150" spans="1:43">
      <c r="E150" s="69"/>
      <c r="F150" s="69"/>
      <c r="G150" s="69"/>
      <c r="H150" s="69"/>
      <c r="I150" s="69"/>
      <c r="J150" s="69"/>
      <c r="K150" s="69"/>
      <c r="L150" s="69"/>
      <c r="M150" s="69"/>
    </row>
    <row r="153" spans="1:43" s="11" customFormat="1">
      <c r="A153"/>
      <c r="B153"/>
      <c r="C153" s="69"/>
      <c r="D153" s="69"/>
      <c r="E153" s="69"/>
      <c r="F153" s="69"/>
      <c r="G153" s="69"/>
      <c r="H153" s="69"/>
      <c r="I153" s="69"/>
      <c r="J153" s="69"/>
      <c r="K153" s="69"/>
      <c r="L153" s="69"/>
      <c r="M153" s="69"/>
      <c r="N153" s="69"/>
      <c r="O153" s="69"/>
      <c r="P153" s="69"/>
      <c r="R153"/>
      <c r="S153"/>
      <c r="T153"/>
      <c r="U153"/>
      <c r="V153"/>
      <c r="W153"/>
      <c r="X153"/>
      <c r="Y153"/>
      <c r="Z153"/>
      <c r="AA153"/>
      <c r="AB153"/>
      <c r="AC153"/>
      <c r="AD153"/>
      <c r="AE153"/>
      <c r="AF153"/>
      <c r="AG153"/>
      <c r="AH153"/>
      <c r="AI153"/>
      <c r="AJ153"/>
      <c r="AK153"/>
      <c r="AL153"/>
      <c r="AM153"/>
      <c r="AN153"/>
      <c r="AO153"/>
      <c r="AP153"/>
      <c r="AQ153"/>
    </row>
    <row r="154" spans="1:43">
      <c r="E154" s="69"/>
      <c r="F154" s="69"/>
      <c r="G154" s="69"/>
      <c r="H154" s="69"/>
      <c r="I154" s="69"/>
      <c r="J154" s="69"/>
      <c r="K154" s="69"/>
      <c r="L154" s="69"/>
      <c r="M154" s="69"/>
    </row>
    <row r="155" spans="1:43">
      <c r="E155" s="69"/>
      <c r="F155" s="69"/>
      <c r="G155" s="69"/>
      <c r="H155" s="69"/>
      <c r="I155" s="69"/>
      <c r="J155" s="69"/>
      <c r="K155" s="69"/>
      <c r="L155" s="69"/>
      <c r="M155" s="69"/>
    </row>
    <row r="156" spans="1:43" s="11" customFormat="1">
      <c r="A156"/>
      <c r="B156"/>
      <c r="C156" s="69"/>
      <c r="D156" s="69"/>
      <c r="E156" s="69"/>
      <c r="F156" s="69"/>
      <c r="G156" s="69"/>
      <c r="H156" s="69"/>
      <c r="I156" s="69"/>
      <c r="J156" s="69"/>
      <c r="K156" s="69"/>
      <c r="L156" s="69"/>
      <c r="M156" s="69"/>
      <c r="N156" s="69"/>
      <c r="O156" s="69"/>
      <c r="P156" s="69"/>
      <c r="R156"/>
      <c r="S156"/>
      <c r="T156"/>
      <c r="U156"/>
      <c r="V156"/>
      <c r="W156"/>
      <c r="X156"/>
      <c r="Y156"/>
      <c r="Z156"/>
      <c r="AA156"/>
      <c r="AB156"/>
      <c r="AC156"/>
      <c r="AD156"/>
      <c r="AE156"/>
      <c r="AF156"/>
      <c r="AG156"/>
      <c r="AH156"/>
      <c r="AI156"/>
      <c r="AJ156"/>
      <c r="AK156"/>
      <c r="AL156"/>
      <c r="AM156"/>
      <c r="AN156"/>
      <c r="AO156"/>
      <c r="AP156"/>
      <c r="AQ156"/>
    </row>
    <row r="157" spans="1:43" s="11" customFormat="1">
      <c r="A157"/>
      <c r="B157"/>
      <c r="C157" s="69"/>
      <c r="D157" s="69"/>
      <c r="E157" s="69"/>
      <c r="F157" s="69"/>
      <c r="G157" s="69"/>
      <c r="H157" s="69"/>
      <c r="I157" s="69"/>
      <c r="J157" s="69"/>
      <c r="K157" s="69"/>
      <c r="L157" s="69"/>
      <c r="M157" s="69"/>
      <c r="N157" s="69"/>
      <c r="O157" s="69"/>
      <c r="P157" s="69"/>
      <c r="R157"/>
      <c r="S157"/>
      <c r="T157"/>
      <c r="U157"/>
      <c r="V157"/>
      <c r="W157"/>
      <c r="X157"/>
      <c r="Y157"/>
      <c r="Z157"/>
      <c r="AA157"/>
      <c r="AB157"/>
      <c r="AC157"/>
      <c r="AD157"/>
      <c r="AE157"/>
      <c r="AF157"/>
      <c r="AG157"/>
      <c r="AH157"/>
      <c r="AI157"/>
      <c r="AJ157"/>
      <c r="AK157"/>
      <c r="AL157"/>
      <c r="AM157"/>
      <c r="AN157"/>
      <c r="AO157"/>
      <c r="AP157"/>
      <c r="AQ157"/>
    </row>
    <row r="158" spans="1:43" s="11" customFormat="1">
      <c r="A158"/>
      <c r="B158"/>
      <c r="C158" s="69"/>
      <c r="D158" s="69"/>
      <c r="E158" s="69"/>
      <c r="F158" s="69"/>
      <c r="G158" s="69"/>
      <c r="H158" s="69"/>
      <c r="I158" s="69"/>
      <c r="J158" s="69"/>
      <c r="K158" s="69"/>
      <c r="L158" s="69"/>
      <c r="M158" s="69"/>
      <c r="N158" s="69"/>
      <c r="O158" s="69"/>
      <c r="P158" s="69"/>
      <c r="R158"/>
      <c r="S158"/>
      <c r="T158"/>
      <c r="U158"/>
      <c r="V158"/>
      <c r="W158"/>
      <c r="X158"/>
      <c r="Y158"/>
      <c r="Z158"/>
      <c r="AA158"/>
      <c r="AB158"/>
      <c r="AC158"/>
      <c r="AD158"/>
      <c r="AE158"/>
      <c r="AF158"/>
      <c r="AG158"/>
      <c r="AH158"/>
      <c r="AI158"/>
      <c r="AJ158"/>
      <c r="AK158"/>
      <c r="AL158"/>
      <c r="AM158"/>
      <c r="AN158"/>
      <c r="AO158"/>
      <c r="AP158"/>
      <c r="AQ158"/>
    </row>
    <row r="159" spans="1:43" s="11" customFormat="1">
      <c r="A159"/>
      <c r="B159"/>
      <c r="C159" s="69"/>
      <c r="D159" s="69"/>
      <c r="E159" s="69"/>
      <c r="F159" s="69"/>
      <c r="G159" s="69"/>
      <c r="H159" s="69"/>
      <c r="I159" s="69"/>
      <c r="J159" s="69"/>
      <c r="K159" s="69"/>
      <c r="L159" s="69"/>
      <c r="M159" s="69"/>
      <c r="N159" s="69"/>
      <c r="O159" s="69"/>
      <c r="P159" s="69"/>
      <c r="R159"/>
      <c r="S159"/>
      <c r="T159"/>
      <c r="U159"/>
      <c r="V159"/>
      <c r="W159"/>
      <c r="X159"/>
      <c r="Y159"/>
      <c r="Z159"/>
      <c r="AA159"/>
      <c r="AB159"/>
      <c r="AC159"/>
      <c r="AD159"/>
      <c r="AE159"/>
      <c r="AF159"/>
      <c r="AG159"/>
      <c r="AH159"/>
      <c r="AI159"/>
      <c r="AJ159"/>
      <c r="AK159"/>
      <c r="AL159"/>
      <c r="AM159"/>
      <c r="AN159"/>
      <c r="AO159"/>
      <c r="AP159"/>
      <c r="AQ159"/>
    </row>
    <row r="160" spans="1:43" s="11" customFormat="1">
      <c r="A160"/>
      <c r="B160"/>
      <c r="C160" s="69"/>
      <c r="D160" s="69"/>
      <c r="E160" s="69"/>
      <c r="F160" s="69"/>
      <c r="G160" s="69"/>
      <c r="H160" s="69"/>
      <c r="I160" s="69"/>
      <c r="J160" s="69"/>
      <c r="K160" s="69"/>
      <c r="L160" s="69"/>
      <c r="M160" s="69"/>
      <c r="N160" s="69"/>
      <c r="O160" s="69"/>
      <c r="P160" s="69"/>
      <c r="R160"/>
      <c r="S160"/>
      <c r="T160"/>
      <c r="U160"/>
      <c r="V160"/>
      <c r="W160"/>
      <c r="X160"/>
      <c r="Y160"/>
      <c r="Z160"/>
      <c r="AA160"/>
      <c r="AB160"/>
      <c r="AC160"/>
      <c r="AD160"/>
      <c r="AE160"/>
      <c r="AF160"/>
      <c r="AG160"/>
      <c r="AH160"/>
      <c r="AI160"/>
      <c r="AJ160"/>
      <c r="AK160"/>
      <c r="AL160"/>
      <c r="AM160"/>
      <c r="AN160"/>
      <c r="AO160"/>
      <c r="AP160"/>
      <c r="AQ160"/>
    </row>
    <row r="161" spans="1:43" s="11" customFormat="1">
      <c r="A161"/>
      <c r="B161"/>
      <c r="C161" s="69"/>
      <c r="D161" s="69"/>
      <c r="E161" s="69"/>
      <c r="F161" s="69"/>
      <c r="G161" s="69"/>
      <c r="H161" s="69"/>
      <c r="I161" s="69"/>
      <c r="J161" s="69"/>
      <c r="K161" s="69"/>
      <c r="L161" s="69"/>
      <c r="M161" s="69"/>
      <c r="N161" s="69"/>
      <c r="O161" s="69"/>
      <c r="P161" s="69"/>
      <c r="R161"/>
      <c r="S161"/>
      <c r="T161"/>
      <c r="U161"/>
      <c r="V161"/>
      <c r="W161"/>
      <c r="X161"/>
      <c r="Y161"/>
      <c r="Z161"/>
      <c r="AA161"/>
      <c r="AB161"/>
      <c r="AC161"/>
      <c r="AD161"/>
      <c r="AE161"/>
      <c r="AF161"/>
      <c r="AG161"/>
      <c r="AH161"/>
      <c r="AI161"/>
      <c r="AJ161"/>
      <c r="AK161"/>
      <c r="AL161"/>
      <c r="AM161"/>
      <c r="AN161"/>
      <c r="AO161"/>
      <c r="AP161"/>
      <c r="AQ161"/>
    </row>
    <row r="162" spans="1:43" s="11" customFormat="1">
      <c r="A162"/>
      <c r="B162"/>
      <c r="C162" s="69"/>
      <c r="D162" s="69"/>
      <c r="N162" s="69"/>
      <c r="O162" s="69"/>
      <c r="P162" s="69"/>
      <c r="R162"/>
      <c r="S162"/>
      <c r="T162"/>
      <c r="U162"/>
      <c r="V162"/>
      <c r="W162"/>
      <c r="X162"/>
      <c r="Y162"/>
      <c r="Z162"/>
      <c r="AA162"/>
      <c r="AB162"/>
      <c r="AC162"/>
      <c r="AD162"/>
      <c r="AE162"/>
      <c r="AF162"/>
      <c r="AG162"/>
      <c r="AH162"/>
      <c r="AI162"/>
      <c r="AJ162"/>
      <c r="AK162"/>
      <c r="AL162"/>
      <c r="AM162"/>
      <c r="AN162"/>
      <c r="AO162"/>
      <c r="AP162"/>
      <c r="AQ162"/>
    </row>
    <row r="163" spans="1:43" s="11" customFormat="1">
      <c r="A163"/>
      <c r="B163"/>
      <c r="C163" s="69"/>
      <c r="D163" s="69"/>
      <c r="N163" s="69"/>
      <c r="O163" s="69"/>
      <c r="P163" s="69"/>
      <c r="R163"/>
      <c r="S163"/>
      <c r="T163"/>
      <c r="U163"/>
      <c r="V163"/>
      <c r="W163"/>
      <c r="X163"/>
      <c r="Y163"/>
      <c r="Z163"/>
      <c r="AA163"/>
      <c r="AB163"/>
      <c r="AC163"/>
      <c r="AD163"/>
      <c r="AE163"/>
      <c r="AF163"/>
      <c r="AG163"/>
      <c r="AH163"/>
      <c r="AI163"/>
      <c r="AJ163"/>
      <c r="AK163"/>
      <c r="AL163"/>
      <c r="AM163"/>
      <c r="AN163"/>
      <c r="AO163"/>
      <c r="AP163"/>
      <c r="AQ163"/>
    </row>
    <row r="164" spans="1:43" s="11" customFormat="1">
      <c r="A164"/>
      <c r="B164"/>
      <c r="C164" s="69"/>
      <c r="D164" s="69"/>
      <c r="N164" s="69"/>
      <c r="O164" s="69"/>
      <c r="P164" s="69"/>
      <c r="R164"/>
      <c r="S164"/>
      <c r="T164"/>
      <c r="U164"/>
      <c r="V164"/>
      <c r="W164"/>
      <c r="X164"/>
      <c r="Y164"/>
      <c r="Z164"/>
      <c r="AA164"/>
      <c r="AB164"/>
      <c r="AC164"/>
      <c r="AD164"/>
      <c r="AE164"/>
      <c r="AF164"/>
      <c r="AG164"/>
      <c r="AH164"/>
      <c r="AI164"/>
      <c r="AJ164"/>
      <c r="AK164"/>
      <c r="AL164"/>
      <c r="AM164"/>
      <c r="AN164"/>
      <c r="AO164"/>
      <c r="AP164"/>
      <c r="AQ164"/>
    </row>
  </sheetData>
  <mergeCells count="7">
    <mergeCell ref="B8:B9"/>
    <mergeCell ref="E8:Q8"/>
    <mergeCell ref="B2:Q2"/>
    <mergeCell ref="B3:Q3"/>
    <mergeCell ref="B4:Q4"/>
    <mergeCell ref="B5:Q5"/>
    <mergeCell ref="B6:Q6"/>
  </mergeCells>
  <conditionalFormatting sqref="R90:R92">
    <cfRule type="containsText" dxfId="8" priority="3" operator="containsText" text="Missing">
      <formula>NOT(ISERROR(SEARCH("Missing",R90)))</formula>
    </cfRule>
  </conditionalFormatting>
  <conditionalFormatting sqref="R90:R1048576 R1:R9">
    <cfRule type="containsText" dxfId="7" priority="4" operator="containsText" text="Missing">
      <formula>NOT(ISERROR(SEARCH("Missing",R1)))</formula>
    </cfRule>
  </conditionalFormatting>
  <conditionalFormatting sqref="R1:W1048576 AL92">
    <cfRule type="containsText" dxfId="6" priority="2" operator="containsText" text="Missing">
      <formula>NOT(ISERROR(SEARCH("Missing",R1)))</formula>
    </cfRule>
  </conditionalFormatting>
  <pageMargins left="0.25" right="0.25" top="0.75" bottom="0.75" header="0.3" footer="0.3"/>
  <pageSetup scale="24" fitToHeight="0" orientation="landscape" r:id="rId1"/>
  <ignoredErrors>
    <ignoredError sqref="C16 Q94:Q97 Q92:Q93 Q14:Q86 Q87:Q88 Q10:Q13"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3D0A0-E06D-4B11-842C-2821E1A73948}">
  <sheetPr>
    <pageSetUpPr fitToPage="1"/>
  </sheetPr>
  <dimension ref="A2:AM158"/>
  <sheetViews>
    <sheetView showGridLines="0" tabSelected="1" zoomScale="60" zoomScaleNormal="60" workbookViewId="0">
      <selection activeCell="A95" sqref="A95:XFD95"/>
    </sheetView>
  </sheetViews>
  <sheetFormatPr defaultColWidth="11.42578125" defaultRowHeight="15"/>
  <cols>
    <col min="1" max="1" width="7.7109375" customWidth="1"/>
    <col min="2" max="2" width="81.42578125" customWidth="1"/>
    <col min="3" max="3" width="28" style="69" customWidth="1"/>
    <col min="4" max="4" width="23.42578125" style="69" customWidth="1"/>
    <col min="5" max="5" width="18.85546875" style="11" customWidth="1"/>
    <col min="6" max="12" width="15.28515625" style="11" customWidth="1"/>
    <col min="13" max="13" width="21.28515625" style="11" customWidth="1"/>
    <col min="14" max="14" width="16" style="11" customWidth="1"/>
    <col min="15" max="15" width="19.85546875" style="11" customWidth="1"/>
    <col min="16" max="16" width="19" style="11" customWidth="1"/>
    <col min="17" max="17" width="20.140625" style="11" bestFit="1" customWidth="1"/>
    <col min="18" max="18" width="18.85546875" bestFit="1" customWidth="1"/>
    <col min="19" max="19" width="18.85546875" customWidth="1"/>
    <col min="20" max="23" width="20.7109375" customWidth="1"/>
    <col min="24" max="24" width="33.7109375" bestFit="1" customWidth="1"/>
  </cols>
  <sheetData>
    <row r="2" spans="1:34" ht="28.5">
      <c r="B2" s="271" t="s">
        <v>0</v>
      </c>
      <c r="C2" s="260"/>
      <c r="D2" s="260"/>
      <c r="E2" s="260"/>
      <c r="F2" s="260"/>
      <c r="G2" s="260"/>
      <c r="H2" s="260"/>
      <c r="I2" s="260"/>
      <c r="J2" s="260"/>
      <c r="K2" s="260"/>
      <c r="L2" s="260"/>
      <c r="M2" s="260"/>
      <c r="N2" s="260"/>
      <c r="O2" s="260"/>
      <c r="P2" s="260"/>
      <c r="Q2" s="260"/>
      <c r="R2" s="1"/>
    </row>
    <row r="3" spans="1:34" ht="21">
      <c r="A3" s="2"/>
      <c r="B3" s="272" t="s">
        <v>1</v>
      </c>
      <c r="C3" s="261"/>
      <c r="D3" s="261"/>
      <c r="E3" s="261"/>
      <c r="F3" s="261"/>
      <c r="G3" s="261"/>
      <c r="H3" s="261"/>
      <c r="I3" s="261"/>
      <c r="J3" s="261"/>
      <c r="K3" s="261"/>
      <c r="L3" s="261"/>
      <c r="M3" s="261"/>
      <c r="N3" s="261"/>
      <c r="O3" s="261"/>
      <c r="P3" s="261"/>
      <c r="Q3" s="261"/>
      <c r="R3" s="3"/>
    </row>
    <row r="4" spans="1:34" ht="15.75">
      <c r="A4" s="2"/>
      <c r="B4" s="273" t="s">
        <v>138</v>
      </c>
      <c r="C4" s="262"/>
      <c r="D4" s="262"/>
      <c r="E4" s="262"/>
      <c r="F4" s="262"/>
      <c r="G4" s="262"/>
      <c r="H4" s="262"/>
      <c r="I4" s="262"/>
      <c r="J4" s="262"/>
      <c r="K4" s="262"/>
      <c r="L4" s="262"/>
      <c r="M4" s="262"/>
      <c r="N4" s="262"/>
      <c r="O4" s="262"/>
      <c r="P4" s="262"/>
      <c r="Q4" s="262"/>
      <c r="R4" s="3"/>
    </row>
    <row r="5" spans="1:34" ht="15.75">
      <c r="A5" s="2"/>
      <c r="B5" s="295" t="s">
        <v>3</v>
      </c>
      <c r="C5" s="295"/>
      <c r="D5" s="295"/>
      <c r="E5" s="295"/>
      <c r="F5" s="295"/>
      <c r="G5" s="295"/>
      <c r="H5" s="295"/>
      <c r="I5" s="295"/>
      <c r="J5" s="295"/>
      <c r="K5" s="295"/>
      <c r="L5" s="295"/>
      <c r="M5" s="295"/>
      <c r="N5" s="295"/>
      <c r="O5" s="295"/>
      <c r="P5" s="295"/>
      <c r="Q5" s="295"/>
      <c r="R5" s="3"/>
    </row>
    <row r="6" spans="1:34">
      <c r="A6" s="2"/>
      <c r="B6" s="269"/>
      <c r="C6" s="270"/>
      <c r="D6" s="270"/>
      <c r="E6" s="270"/>
      <c r="F6" s="270"/>
      <c r="G6" s="270"/>
      <c r="H6" s="270"/>
      <c r="I6" s="270"/>
      <c r="J6" s="270"/>
      <c r="K6" s="270"/>
      <c r="L6" s="270"/>
      <c r="M6" s="270"/>
      <c r="N6" s="270"/>
      <c r="O6" s="270"/>
      <c r="P6" s="270"/>
      <c r="Q6" s="270"/>
      <c r="R6" s="3"/>
    </row>
    <row r="7" spans="1:34">
      <c r="A7" s="2"/>
      <c r="B7" s="4" t="s">
        <v>200</v>
      </c>
      <c r="C7" s="68"/>
      <c r="D7" s="68"/>
      <c r="Q7" s="15" t="s">
        <v>5</v>
      </c>
    </row>
    <row r="8" spans="1:34" ht="29.45" customHeight="1">
      <c r="B8" s="285" t="s">
        <v>6</v>
      </c>
      <c r="C8" s="136" t="s">
        <v>148</v>
      </c>
      <c r="D8" s="136" t="s">
        <v>188</v>
      </c>
      <c r="E8" s="294" t="s">
        <v>9</v>
      </c>
      <c r="F8" s="294"/>
      <c r="G8" s="294"/>
      <c r="H8" s="294"/>
      <c r="I8" s="294"/>
      <c r="J8" s="294"/>
      <c r="K8" s="294"/>
      <c r="L8" s="294"/>
      <c r="M8" s="294"/>
      <c r="N8" s="294"/>
      <c r="O8" s="294"/>
      <c r="P8" s="294"/>
      <c r="Q8" s="294"/>
    </row>
    <row r="9" spans="1:34" ht="17.45" customHeight="1">
      <c r="B9" s="286"/>
      <c r="C9" s="133" t="s">
        <v>201</v>
      </c>
      <c r="D9" s="133" t="s">
        <v>190</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4">
      <c r="B10" s="22" t="s">
        <v>26</v>
      </c>
      <c r="C10" s="144">
        <v>18598429625</v>
      </c>
      <c r="D10" s="144">
        <v>21098274623.959999</v>
      </c>
      <c r="E10" s="144">
        <v>370369068.19999999</v>
      </c>
      <c r="F10" s="144">
        <v>412257816.51999998</v>
      </c>
      <c r="G10" s="144">
        <v>750277358.48000002</v>
      </c>
      <c r="H10" s="144">
        <v>517339705.67000002</v>
      </c>
      <c r="I10" s="144">
        <v>682361451.96999991</v>
      </c>
      <c r="J10" s="144">
        <v>433720199.17000002</v>
      </c>
      <c r="K10" s="144">
        <v>437630003.26999998</v>
      </c>
      <c r="L10" s="144">
        <v>456252222.82000005</v>
      </c>
      <c r="M10" s="144">
        <v>401660206.00999999</v>
      </c>
      <c r="N10" s="144">
        <v>489601404.07999998</v>
      </c>
      <c r="O10" s="144">
        <v>750952055.66999984</v>
      </c>
      <c r="P10" s="143">
        <v>860214305.62</v>
      </c>
      <c r="Q10" s="143">
        <f t="shared" ref="Q10:Q73" si="0">SUM(E10:P10)</f>
        <v>6562635797.4800005</v>
      </c>
      <c r="R10" s="245"/>
      <c r="S10" s="245"/>
      <c r="T10" s="154"/>
      <c r="U10" s="154"/>
      <c r="W10" s="5"/>
      <c r="Y10" s="88"/>
      <c r="Z10" s="88"/>
      <c r="AA10" s="88"/>
      <c r="AB10" s="88"/>
      <c r="AC10" s="88"/>
      <c r="AD10" s="88"/>
      <c r="AE10" s="88"/>
      <c r="AF10" s="88"/>
      <c r="AG10" s="88"/>
      <c r="AH10" s="88"/>
    </row>
    <row r="11" spans="1:34">
      <c r="B11" s="23" t="s">
        <v>27</v>
      </c>
      <c r="C11" s="146">
        <v>18590997625</v>
      </c>
      <c r="D11" s="146">
        <v>21090642623.959999</v>
      </c>
      <c r="E11" s="146">
        <v>370151633.40999997</v>
      </c>
      <c r="F11" s="146">
        <v>412257816.51999998</v>
      </c>
      <c r="G11" s="146">
        <v>749861503.96000004</v>
      </c>
      <c r="H11" s="146">
        <v>517339705.67000002</v>
      </c>
      <c r="I11" s="146">
        <v>682361451.96999991</v>
      </c>
      <c r="J11" s="146">
        <v>433720199.17000002</v>
      </c>
      <c r="K11" s="146">
        <v>437441240.38999999</v>
      </c>
      <c r="L11" s="146">
        <v>456252222.82000005</v>
      </c>
      <c r="M11" s="146">
        <v>401660206.00999999</v>
      </c>
      <c r="N11" s="146">
        <v>489559969.57999998</v>
      </c>
      <c r="O11" s="146">
        <v>750952055.66999984</v>
      </c>
      <c r="P11" s="146">
        <v>860214305.62</v>
      </c>
      <c r="Q11" s="145">
        <f t="shared" si="0"/>
        <v>6561772310.79</v>
      </c>
      <c r="R11" s="245"/>
      <c r="S11" s="245"/>
      <c r="T11" s="5"/>
      <c r="U11" s="5"/>
      <c r="V11" s="5"/>
      <c r="W11" s="88"/>
      <c r="Y11" s="88"/>
      <c r="Z11" s="88"/>
      <c r="AA11" s="88"/>
      <c r="AB11" s="88"/>
      <c r="AC11" s="88"/>
      <c r="AD11" s="88"/>
      <c r="AE11" s="88"/>
    </row>
    <row r="12" spans="1:34">
      <c r="B12" s="26" t="s">
        <v>28</v>
      </c>
      <c r="C12" s="147">
        <v>17343917880</v>
      </c>
      <c r="D12" s="147">
        <v>18881977736.799999</v>
      </c>
      <c r="E12" s="234">
        <v>298817179.45999998</v>
      </c>
      <c r="F12" s="148">
        <v>318307252.30000001</v>
      </c>
      <c r="G12" s="148">
        <v>328537812.42000002</v>
      </c>
      <c r="H12" s="148">
        <v>383200106.69</v>
      </c>
      <c r="I12" s="148">
        <v>563909741.93999994</v>
      </c>
      <c r="J12" s="148">
        <v>359866288.62</v>
      </c>
      <c r="K12" s="148">
        <v>351504915.69999999</v>
      </c>
      <c r="L12" s="148">
        <v>329187348.23000002</v>
      </c>
      <c r="M12" s="148">
        <v>336560025.69999999</v>
      </c>
      <c r="N12" s="148">
        <v>396679983.38999999</v>
      </c>
      <c r="O12" s="148">
        <v>606691234.4799999</v>
      </c>
      <c r="P12" s="147">
        <v>498360102.19</v>
      </c>
      <c r="Q12" s="147">
        <f t="shared" si="0"/>
        <v>4771621991.1199989</v>
      </c>
      <c r="R12" s="245"/>
      <c r="S12" s="245"/>
      <c r="T12" s="5"/>
      <c r="U12" s="5"/>
      <c r="V12" s="5"/>
      <c r="W12" s="88"/>
      <c r="Y12" s="88"/>
      <c r="Z12" s="88"/>
      <c r="AA12" s="88"/>
      <c r="AB12" s="88"/>
      <c r="AC12" s="88"/>
      <c r="AD12" s="88"/>
      <c r="AE12" s="88"/>
    </row>
    <row r="13" spans="1:34">
      <c r="B13" s="26" t="s">
        <v>84</v>
      </c>
      <c r="C13" s="147">
        <v>1244947745</v>
      </c>
      <c r="D13" s="147">
        <v>2206532887.1599998</v>
      </c>
      <c r="E13" s="234">
        <v>71334453.950000003</v>
      </c>
      <c r="F13" s="148">
        <v>93950564.219999999</v>
      </c>
      <c r="G13" s="148">
        <v>421323691.53999996</v>
      </c>
      <c r="H13" s="148">
        <v>134139598.98</v>
      </c>
      <c r="I13" s="148">
        <v>118451710.03</v>
      </c>
      <c r="J13" s="148">
        <v>73853910.549999997</v>
      </c>
      <c r="K13" s="148">
        <v>85856084.689999998</v>
      </c>
      <c r="L13" s="148">
        <v>127064874.59</v>
      </c>
      <c r="M13" s="148">
        <v>65100180.310000002</v>
      </c>
      <c r="N13" s="148">
        <v>92879986.189999998</v>
      </c>
      <c r="O13" s="148">
        <v>144260821.19</v>
      </c>
      <c r="P13" s="147">
        <v>361608205.29000002</v>
      </c>
      <c r="Q13" s="147">
        <f t="shared" si="0"/>
        <v>1789824081.53</v>
      </c>
      <c r="R13" s="245"/>
      <c r="S13" s="245"/>
      <c r="T13" s="5"/>
      <c r="U13" s="5"/>
      <c r="V13" s="5"/>
      <c r="W13" s="88"/>
      <c r="Y13" s="88"/>
      <c r="Z13" s="88"/>
      <c r="AA13" s="88"/>
      <c r="AB13" s="88"/>
      <c r="AC13" s="88"/>
      <c r="AD13" s="88"/>
      <c r="AE13" s="88"/>
    </row>
    <row r="14" spans="1:34">
      <c r="B14" s="26" t="s">
        <v>192</v>
      </c>
      <c r="C14" s="242">
        <v>2132000</v>
      </c>
      <c r="D14" s="242">
        <v>2132000</v>
      </c>
      <c r="E14" s="234">
        <v>0</v>
      </c>
      <c r="F14" s="243"/>
      <c r="G14" s="243"/>
      <c r="H14" s="243">
        <v>0</v>
      </c>
      <c r="I14" s="243"/>
      <c r="J14" s="243"/>
      <c r="K14" s="243">
        <v>80240</v>
      </c>
      <c r="L14" s="243">
        <v>0</v>
      </c>
      <c r="M14" s="243"/>
      <c r="N14" s="243">
        <v>0</v>
      </c>
      <c r="O14" s="243">
        <v>0</v>
      </c>
      <c r="P14" s="242">
        <v>245998.14</v>
      </c>
      <c r="Q14" s="242">
        <f t="shared" si="0"/>
        <v>326238.14</v>
      </c>
      <c r="R14" s="245"/>
      <c r="S14" s="245"/>
      <c r="T14" s="5"/>
      <c r="U14" s="5"/>
      <c r="V14" s="5"/>
      <c r="W14" s="88"/>
      <c r="Y14" s="88"/>
      <c r="Z14" s="88"/>
      <c r="AA14" s="88"/>
      <c r="AB14" s="88"/>
      <c r="AC14" s="88"/>
      <c r="AD14" s="88"/>
      <c r="AE14" s="88"/>
    </row>
    <row r="15" spans="1:34">
      <c r="B15" s="23" t="s">
        <v>30</v>
      </c>
      <c r="C15" s="146">
        <v>5800000</v>
      </c>
      <c r="D15" s="146">
        <v>6000000</v>
      </c>
      <c r="E15" s="146">
        <v>217434.79</v>
      </c>
      <c r="F15" s="146">
        <v>0</v>
      </c>
      <c r="G15" s="146">
        <v>415854.52</v>
      </c>
      <c r="H15" s="146"/>
      <c r="I15" s="146"/>
      <c r="J15" s="146"/>
      <c r="K15" s="146">
        <v>188762.88</v>
      </c>
      <c r="L15" s="146"/>
      <c r="M15" s="146"/>
      <c r="N15" s="146">
        <v>41434.5</v>
      </c>
      <c r="O15" s="146">
        <v>0</v>
      </c>
      <c r="P15" s="146"/>
      <c r="Q15" s="145">
        <f t="shared" si="0"/>
        <v>863486.69000000006</v>
      </c>
      <c r="R15" s="245"/>
      <c r="S15" s="245"/>
      <c r="T15" s="90"/>
      <c r="U15" s="90"/>
      <c r="V15" s="5"/>
      <c r="W15" s="88"/>
      <c r="Y15" s="88"/>
      <c r="Z15" s="88"/>
      <c r="AA15" s="88"/>
      <c r="AB15" s="88"/>
      <c r="AC15" s="88"/>
      <c r="AD15" s="88"/>
      <c r="AE15" s="88"/>
    </row>
    <row r="16" spans="1:34">
      <c r="B16" s="26" t="s">
        <v>92</v>
      </c>
      <c r="C16" s="147">
        <v>800000</v>
      </c>
      <c r="D16" s="147">
        <v>1000000</v>
      </c>
      <c r="E16" s="234">
        <v>217434.79</v>
      </c>
      <c r="F16" s="148">
        <v>0</v>
      </c>
      <c r="G16" s="148">
        <v>415854.52</v>
      </c>
      <c r="H16" s="148"/>
      <c r="I16" s="148"/>
      <c r="J16" s="148"/>
      <c r="K16" s="148">
        <v>188762.88</v>
      </c>
      <c r="L16" s="148"/>
      <c r="M16" s="148"/>
      <c r="N16" s="148">
        <v>41434.5</v>
      </c>
      <c r="O16" s="148">
        <v>0</v>
      </c>
      <c r="P16" s="147"/>
      <c r="Q16" s="147">
        <f t="shared" si="0"/>
        <v>863486.69000000006</v>
      </c>
      <c r="R16" s="245"/>
      <c r="S16" s="245"/>
      <c r="T16" s="89"/>
      <c r="U16" s="89"/>
      <c r="V16" s="5"/>
      <c r="W16" s="88"/>
      <c r="Y16" s="88"/>
      <c r="Z16" s="88"/>
      <c r="AA16" s="88"/>
      <c r="AB16" s="88"/>
      <c r="AC16" s="88"/>
      <c r="AD16" s="88"/>
      <c r="AE16" s="88"/>
    </row>
    <row r="17" spans="2:34">
      <c r="B17" s="26" t="s">
        <v>113</v>
      </c>
      <c r="C17" s="147">
        <v>5000000</v>
      </c>
      <c r="D17" s="147">
        <v>5000000</v>
      </c>
      <c r="E17" s="233">
        <v>0</v>
      </c>
      <c r="F17" s="148"/>
      <c r="G17" s="148"/>
      <c r="H17" s="148"/>
      <c r="I17" s="148"/>
      <c r="J17" s="148"/>
      <c r="K17" s="148"/>
      <c r="L17" s="148"/>
      <c r="M17" s="148"/>
      <c r="N17" s="148"/>
      <c r="O17" s="148"/>
      <c r="P17" s="147"/>
      <c r="Q17" s="147">
        <f t="shared" si="0"/>
        <v>0</v>
      </c>
      <c r="R17" s="245"/>
      <c r="S17" s="245"/>
      <c r="T17" s="89"/>
      <c r="U17" s="89"/>
      <c r="V17" s="5"/>
      <c r="W17" s="88"/>
      <c r="Y17" s="88"/>
      <c r="Z17" s="88"/>
      <c r="AA17" s="88"/>
      <c r="AB17" s="88"/>
      <c r="AC17" s="88"/>
      <c r="AD17" s="88"/>
      <c r="AE17" s="88"/>
    </row>
    <row r="18" spans="2:34">
      <c r="B18" s="23" t="s">
        <v>32</v>
      </c>
      <c r="C18" s="146">
        <v>1132000</v>
      </c>
      <c r="D18" s="146">
        <v>1132000</v>
      </c>
      <c r="E18" s="146">
        <v>0</v>
      </c>
      <c r="F18" s="146"/>
      <c r="G18" s="146"/>
      <c r="H18" s="146"/>
      <c r="I18" s="146"/>
      <c r="J18" s="146"/>
      <c r="K18" s="146"/>
      <c r="L18" s="146"/>
      <c r="M18" s="146"/>
      <c r="N18" s="146"/>
      <c r="O18" s="146"/>
      <c r="P18" s="146"/>
      <c r="Q18" s="145">
        <f t="shared" si="0"/>
        <v>0</v>
      </c>
      <c r="R18" s="245"/>
      <c r="S18" s="245"/>
      <c r="T18" s="90"/>
      <c r="U18" s="90"/>
      <c r="V18" s="5"/>
      <c r="W18" s="88"/>
      <c r="Y18" s="88"/>
      <c r="Z18" s="88"/>
      <c r="AA18" s="88"/>
      <c r="AB18" s="88"/>
      <c r="AC18" s="88"/>
      <c r="AD18" s="88"/>
      <c r="AE18" s="88"/>
    </row>
    <row r="19" spans="2:34">
      <c r="B19" s="26" t="s">
        <v>193</v>
      </c>
      <c r="C19" s="147">
        <v>1132000</v>
      </c>
      <c r="D19" s="147">
        <v>1132000</v>
      </c>
      <c r="E19" s="233">
        <v>0</v>
      </c>
      <c r="F19" s="146"/>
      <c r="G19" s="148"/>
      <c r="H19" s="148"/>
      <c r="I19" s="148"/>
      <c r="J19" s="148"/>
      <c r="K19" s="148"/>
      <c r="L19" s="148"/>
      <c r="M19" s="148"/>
      <c r="N19" s="148"/>
      <c r="O19" s="148"/>
      <c r="P19" s="147"/>
      <c r="Q19" s="147">
        <f t="shared" si="0"/>
        <v>0</v>
      </c>
      <c r="R19" s="245"/>
      <c r="S19" s="245"/>
      <c r="T19" s="89"/>
      <c r="U19" s="89"/>
      <c r="V19" s="5"/>
      <c r="W19" s="88"/>
      <c r="Y19" s="88"/>
      <c r="Z19" s="88"/>
      <c r="AA19" s="88"/>
      <c r="AB19" s="88"/>
      <c r="AC19" s="88"/>
      <c r="AD19" s="88"/>
      <c r="AE19" s="88"/>
    </row>
    <row r="20" spans="2:34">
      <c r="B20" s="23" t="s">
        <v>34</v>
      </c>
      <c r="C20" s="146">
        <v>500000</v>
      </c>
      <c r="D20" s="146">
        <v>500000</v>
      </c>
      <c r="E20" s="146">
        <v>0</v>
      </c>
      <c r="F20" s="146"/>
      <c r="G20" s="146"/>
      <c r="H20" s="146"/>
      <c r="I20" s="146"/>
      <c r="J20" s="146"/>
      <c r="K20" s="146"/>
      <c r="L20" s="146"/>
      <c r="M20" s="146"/>
      <c r="N20" s="146"/>
      <c r="O20" s="146"/>
      <c r="P20" s="146"/>
      <c r="Q20" s="145">
        <f t="shared" si="0"/>
        <v>0</v>
      </c>
      <c r="R20" s="245"/>
      <c r="S20" s="245"/>
      <c r="T20" s="5"/>
      <c r="U20" s="5"/>
      <c r="V20" s="5"/>
      <c r="W20" s="88"/>
      <c r="Y20" s="88"/>
      <c r="Z20" s="88"/>
      <c r="AA20" s="88"/>
      <c r="AB20" s="88"/>
      <c r="AC20" s="88"/>
      <c r="AD20" s="88"/>
      <c r="AE20" s="88"/>
    </row>
    <row r="21" spans="2:34">
      <c r="B21" s="26" t="s">
        <v>35</v>
      </c>
      <c r="C21" s="147">
        <v>500000</v>
      </c>
      <c r="D21" s="147">
        <v>500000</v>
      </c>
      <c r="E21" s="233">
        <v>0</v>
      </c>
      <c r="F21" s="146"/>
      <c r="G21" s="148"/>
      <c r="H21" s="148"/>
      <c r="I21" s="148"/>
      <c r="J21" s="148"/>
      <c r="K21" s="148"/>
      <c r="L21" s="148"/>
      <c r="M21" s="148"/>
      <c r="N21" s="148"/>
      <c r="O21" s="148"/>
      <c r="P21" s="147"/>
      <c r="Q21" s="147">
        <f t="shared" si="0"/>
        <v>0</v>
      </c>
      <c r="R21" s="245"/>
      <c r="S21" s="245"/>
      <c r="T21" s="5"/>
      <c r="U21" s="5"/>
      <c r="V21" s="5"/>
      <c r="W21" s="88"/>
      <c r="Y21" s="88"/>
      <c r="Z21" s="88"/>
      <c r="AA21" s="88"/>
      <c r="AB21" s="88"/>
      <c r="AC21" s="88"/>
      <c r="AD21" s="88"/>
      <c r="AE21" s="88"/>
    </row>
    <row r="22" spans="2:34">
      <c r="B22" s="22" t="s">
        <v>36</v>
      </c>
      <c r="C22" s="144">
        <v>38204528902</v>
      </c>
      <c r="D22" s="144">
        <v>42412216119.57</v>
      </c>
      <c r="E22" s="144">
        <v>1242446103.5999999</v>
      </c>
      <c r="F22" s="144">
        <v>1471197036.7299998</v>
      </c>
      <c r="G22" s="144">
        <v>2332488129.1900001</v>
      </c>
      <c r="H22" s="144">
        <v>2249479685.9900002</v>
      </c>
      <c r="I22" s="144">
        <v>2388499281.1599998</v>
      </c>
      <c r="J22" s="144">
        <v>2305146307.8599997</v>
      </c>
      <c r="K22" s="144">
        <v>2134557950.1500001</v>
      </c>
      <c r="L22" s="144">
        <v>2391835829.1800003</v>
      </c>
      <c r="M22" s="144">
        <v>2721820590.8899999</v>
      </c>
      <c r="N22" s="144">
        <v>2023050191.52</v>
      </c>
      <c r="O22" s="144">
        <v>3393466166.1999998</v>
      </c>
      <c r="P22" s="144">
        <v>5459338728.2000008</v>
      </c>
      <c r="Q22" s="143">
        <f t="shared" si="0"/>
        <v>30113326000.670002</v>
      </c>
      <c r="R22" s="245"/>
      <c r="S22" s="245"/>
      <c r="W22" s="88"/>
      <c r="Y22" s="88"/>
      <c r="Z22" s="88"/>
      <c r="AA22" s="88"/>
      <c r="AB22" s="88"/>
      <c r="AC22" s="88"/>
      <c r="AD22" s="88"/>
      <c r="AE22" s="88"/>
      <c r="AF22" s="88"/>
      <c r="AG22" s="88"/>
      <c r="AH22" s="88"/>
    </row>
    <row r="23" spans="2:34">
      <c r="B23" s="25" t="s">
        <v>85</v>
      </c>
      <c r="C23" s="146">
        <v>3073706102</v>
      </c>
      <c r="D23" s="146">
        <v>3525019970.0299997</v>
      </c>
      <c r="E23" s="146">
        <v>137541378.65000001</v>
      </c>
      <c r="F23" s="146">
        <v>206113427.12</v>
      </c>
      <c r="G23" s="146">
        <v>210180603.5</v>
      </c>
      <c r="H23" s="146">
        <v>216630168.56</v>
      </c>
      <c r="I23" s="146">
        <v>279012167.44999999</v>
      </c>
      <c r="J23" s="146">
        <v>241572345.85000002</v>
      </c>
      <c r="K23" s="146">
        <v>218502202.91999999</v>
      </c>
      <c r="L23" s="146">
        <v>227773190.52000001</v>
      </c>
      <c r="M23" s="146">
        <v>205182237.52000001</v>
      </c>
      <c r="N23" s="146">
        <v>262444095.94999999</v>
      </c>
      <c r="O23" s="146">
        <v>404585552.38</v>
      </c>
      <c r="P23" s="145">
        <v>441001449.79000002</v>
      </c>
      <c r="Q23" s="145">
        <f t="shared" si="0"/>
        <v>3050538820.21</v>
      </c>
      <c r="R23" s="245"/>
      <c r="S23" s="245"/>
      <c r="W23" s="88"/>
      <c r="Y23" s="88"/>
      <c r="Z23" s="88"/>
      <c r="AA23" s="88"/>
      <c r="AB23" s="88"/>
      <c r="AC23" s="88"/>
      <c r="AD23" s="88"/>
      <c r="AE23" s="88"/>
      <c r="AF23" s="88"/>
      <c r="AG23" s="88"/>
      <c r="AH23" s="88"/>
    </row>
    <row r="24" spans="2:34">
      <c r="B24" s="26" t="s">
        <v>38</v>
      </c>
      <c r="C24" s="147">
        <v>3070206102</v>
      </c>
      <c r="D24" s="147">
        <v>3518531470.0299997</v>
      </c>
      <c r="E24" s="147">
        <v>137541378.65000001</v>
      </c>
      <c r="F24" s="148">
        <v>206113427.12</v>
      </c>
      <c r="G24" s="148">
        <v>209604097.37</v>
      </c>
      <c r="H24" s="148">
        <v>216630168.56</v>
      </c>
      <c r="I24" s="148">
        <v>279012167.44999999</v>
      </c>
      <c r="J24" s="148">
        <v>240712347.85000002</v>
      </c>
      <c r="K24" s="148">
        <v>218502202.91999999</v>
      </c>
      <c r="L24" s="148">
        <v>227773190.52000001</v>
      </c>
      <c r="M24" s="148">
        <v>205182237.52000001</v>
      </c>
      <c r="N24" s="148">
        <v>260144095.94999999</v>
      </c>
      <c r="O24" s="148">
        <v>404385552.38</v>
      </c>
      <c r="P24" s="147">
        <v>440766449.79000002</v>
      </c>
      <c r="Q24" s="147">
        <f t="shared" si="0"/>
        <v>3046367316.0799999</v>
      </c>
      <c r="R24" s="245"/>
      <c r="S24" s="245"/>
      <c r="W24" s="88"/>
      <c r="Y24" s="88"/>
      <c r="Z24" s="88"/>
      <c r="AA24" s="88"/>
      <c r="AB24" s="88"/>
      <c r="AC24" s="88"/>
      <c r="AD24" s="88"/>
      <c r="AE24" s="88"/>
      <c r="AF24" s="88"/>
      <c r="AG24" s="88"/>
      <c r="AH24" s="88"/>
    </row>
    <row r="25" spans="2:34">
      <c r="B25" s="26" t="s">
        <v>202</v>
      </c>
      <c r="C25" s="147">
        <v>3500000</v>
      </c>
      <c r="D25" s="147">
        <v>6488500</v>
      </c>
      <c r="E25" s="147">
        <v>0</v>
      </c>
      <c r="F25" s="148">
        <v>0</v>
      </c>
      <c r="G25" s="148">
        <v>576506.13</v>
      </c>
      <c r="H25" s="148">
        <v>0</v>
      </c>
      <c r="I25" s="148">
        <v>0</v>
      </c>
      <c r="J25" s="148">
        <v>859998</v>
      </c>
      <c r="K25" s="148">
        <v>0</v>
      </c>
      <c r="L25" s="148">
        <v>0</v>
      </c>
      <c r="M25" s="148">
        <v>0</v>
      </c>
      <c r="N25" s="148">
        <v>2300000</v>
      </c>
      <c r="O25" s="148">
        <v>200000</v>
      </c>
      <c r="P25" s="147">
        <v>235000</v>
      </c>
      <c r="Q25" s="147">
        <f t="shared" si="0"/>
        <v>4171504.13</v>
      </c>
      <c r="R25" s="245"/>
      <c r="S25" s="245"/>
      <c r="W25" s="88"/>
      <c r="Y25" s="88"/>
      <c r="Z25" s="88"/>
      <c r="AA25" s="88"/>
      <c r="AB25" s="88"/>
      <c r="AC25" s="88"/>
      <c r="AD25" s="88"/>
      <c r="AE25" s="88"/>
      <c r="AF25" s="88"/>
      <c r="AG25" s="88"/>
      <c r="AH25" s="88"/>
    </row>
    <row r="26" spans="2:34">
      <c r="B26" s="25" t="s">
        <v>39</v>
      </c>
      <c r="C26" s="146">
        <v>4434144426</v>
      </c>
      <c r="D26" s="146">
        <v>4910261793.8500004</v>
      </c>
      <c r="E26" s="146">
        <v>248782200.52000001</v>
      </c>
      <c r="F26" s="146">
        <v>283268272.88</v>
      </c>
      <c r="G26" s="146">
        <v>320081562.09000003</v>
      </c>
      <c r="H26" s="146">
        <v>349629359.94</v>
      </c>
      <c r="I26" s="146">
        <v>390893736.81</v>
      </c>
      <c r="J26" s="146">
        <v>339526738.57999998</v>
      </c>
      <c r="K26" s="146">
        <v>330279633.05000007</v>
      </c>
      <c r="L26" s="146">
        <v>312138859.20999998</v>
      </c>
      <c r="M26" s="146">
        <v>339354936.38</v>
      </c>
      <c r="N26" s="146">
        <v>385739604.36000001</v>
      </c>
      <c r="O26" s="146">
        <v>370146842.74000001</v>
      </c>
      <c r="P26" s="146">
        <v>470949919.32999998</v>
      </c>
      <c r="Q26" s="145">
        <f t="shared" si="0"/>
        <v>4140791665.8900003</v>
      </c>
      <c r="R26" s="245"/>
      <c r="S26" s="245"/>
      <c r="W26" s="88"/>
      <c r="Y26" s="88"/>
      <c r="Z26" s="88"/>
      <c r="AA26" s="88"/>
      <c r="AB26" s="88"/>
      <c r="AC26" s="88"/>
      <c r="AD26" s="88"/>
      <c r="AE26" s="88"/>
      <c r="AF26" s="88"/>
      <c r="AG26" s="88"/>
      <c r="AH26" s="88"/>
    </row>
    <row r="27" spans="2:34">
      <c r="B27" s="26" t="s">
        <v>40</v>
      </c>
      <c r="C27" s="147">
        <v>3533026331</v>
      </c>
      <c r="D27" s="147">
        <v>3787009011.7200003</v>
      </c>
      <c r="E27" s="147">
        <v>187619772.61000001</v>
      </c>
      <c r="F27" s="148">
        <v>229875871.53999999</v>
      </c>
      <c r="G27" s="148">
        <v>265898979.04000002</v>
      </c>
      <c r="H27" s="148">
        <v>280275912.35000002</v>
      </c>
      <c r="I27" s="148">
        <v>246601308.31</v>
      </c>
      <c r="J27" s="148">
        <v>272820976.81</v>
      </c>
      <c r="K27" s="148">
        <v>270759709.05000001</v>
      </c>
      <c r="L27" s="148">
        <v>256854803.69</v>
      </c>
      <c r="M27" s="148">
        <v>272224352.84000003</v>
      </c>
      <c r="N27" s="148">
        <v>251511453.80000001</v>
      </c>
      <c r="O27" s="148">
        <v>292251991.63999999</v>
      </c>
      <c r="P27" s="147">
        <v>369024605.06999999</v>
      </c>
      <c r="Q27" s="147">
        <f t="shared" si="0"/>
        <v>3195719736.7500005</v>
      </c>
      <c r="R27" s="245"/>
      <c r="S27" s="245"/>
      <c r="W27" s="88"/>
      <c r="Y27" s="88"/>
      <c r="Z27" s="88"/>
      <c r="AA27" s="88"/>
      <c r="AB27" s="88"/>
      <c r="AC27" s="88"/>
      <c r="AD27" s="88"/>
      <c r="AE27" s="88"/>
      <c r="AF27" s="88"/>
      <c r="AG27" s="88"/>
      <c r="AH27" s="88"/>
    </row>
    <row r="28" spans="2:34">
      <c r="B28" s="26" t="s">
        <v>41</v>
      </c>
      <c r="C28" s="147">
        <v>276225000</v>
      </c>
      <c r="D28" s="147">
        <v>305739216</v>
      </c>
      <c r="E28" s="147">
        <v>13943791.619999999</v>
      </c>
      <c r="F28" s="148">
        <v>13826092.619999999</v>
      </c>
      <c r="G28" s="148">
        <v>18860934.039999999</v>
      </c>
      <c r="H28" s="148">
        <v>24349039.509999998</v>
      </c>
      <c r="I28" s="148">
        <v>27316611.940000001</v>
      </c>
      <c r="J28" s="148">
        <v>21576970.380000003</v>
      </c>
      <c r="K28" s="148">
        <v>18351721.280000001</v>
      </c>
      <c r="L28" s="148">
        <v>22503764.09</v>
      </c>
      <c r="M28" s="148">
        <v>22616671.280000001</v>
      </c>
      <c r="N28" s="148">
        <v>30925841.939999998</v>
      </c>
      <c r="O28" s="148">
        <v>35307976.969999999</v>
      </c>
      <c r="P28" s="147">
        <v>33779140.75</v>
      </c>
      <c r="Q28" s="147">
        <f t="shared" si="0"/>
        <v>283358556.41999996</v>
      </c>
      <c r="R28" s="245"/>
      <c r="S28" s="245"/>
      <c r="W28" s="88"/>
      <c r="Y28" s="88"/>
      <c r="Z28" s="88"/>
      <c r="AA28" s="88"/>
      <c r="AB28" s="88"/>
      <c r="AC28" s="88"/>
      <c r="AD28" s="88"/>
      <c r="AE28" s="88"/>
      <c r="AF28" s="88"/>
      <c r="AG28" s="88"/>
      <c r="AH28" s="88"/>
    </row>
    <row r="29" spans="2:34">
      <c r="B29" s="26" t="s">
        <v>167</v>
      </c>
      <c r="C29" s="147">
        <v>624893095</v>
      </c>
      <c r="D29" s="147">
        <v>817513566.13</v>
      </c>
      <c r="E29" s="147">
        <v>47218636.289999999</v>
      </c>
      <c r="F29" s="148">
        <v>39566308.719999999</v>
      </c>
      <c r="G29" s="148">
        <v>35321649.009999998</v>
      </c>
      <c r="H29" s="148">
        <v>45004408.079999998</v>
      </c>
      <c r="I29" s="148">
        <v>116975816.56</v>
      </c>
      <c r="J29" s="148">
        <v>45128791.390000001</v>
      </c>
      <c r="K29" s="148">
        <v>41168202.719999999</v>
      </c>
      <c r="L29" s="148">
        <v>32780291.43</v>
      </c>
      <c r="M29" s="148">
        <v>44513912.259999998</v>
      </c>
      <c r="N29" s="148">
        <v>103302308.62</v>
      </c>
      <c r="O29" s="148">
        <v>42586874.130000003</v>
      </c>
      <c r="P29" s="147">
        <v>68146173.510000005</v>
      </c>
      <c r="Q29" s="147">
        <f t="shared" si="0"/>
        <v>661713372.71999991</v>
      </c>
      <c r="R29" s="245"/>
      <c r="S29" s="245"/>
      <c r="W29" s="88"/>
      <c r="Y29" s="88"/>
      <c r="Z29" s="88"/>
      <c r="AA29" s="88"/>
      <c r="AB29" s="88"/>
      <c r="AC29" s="88"/>
      <c r="AD29" s="88"/>
      <c r="AE29" s="88"/>
      <c r="AF29" s="88"/>
      <c r="AG29" s="88"/>
      <c r="AH29" s="88"/>
    </row>
    <row r="30" spans="2:34">
      <c r="B30" s="25" t="s">
        <v>42</v>
      </c>
      <c r="C30" s="146">
        <v>6706789024</v>
      </c>
      <c r="D30" s="146">
        <v>8988272733.0799999</v>
      </c>
      <c r="E30" s="146">
        <v>147115579.58000001</v>
      </c>
      <c r="F30" s="146">
        <v>255443959.04000002</v>
      </c>
      <c r="G30" s="146">
        <v>318955624.04000002</v>
      </c>
      <c r="H30" s="146">
        <v>684320899.24000001</v>
      </c>
      <c r="I30" s="146">
        <v>639039484.49000001</v>
      </c>
      <c r="J30" s="146">
        <v>481096246.81000006</v>
      </c>
      <c r="K30" s="146">
        <v>482061497.41000003</v>
      </c>
      <c r="L30" s="146">
        <v>442077455.69999999</v>
      </c>
      <c r="M30" s="146">
        <v>1022834384.24</v>
      </c>
      <c r="N30" s="146">
        <v>518265320.48000002</v>
      </c>
      <c r="O30" s="146">
        <v>281437326.37</v>
      </c>
      <c r="P30" s="145">
        <v>1598019513.0599999</v>
      </c>
      <c r="Q30" s="145">
        <f t="shared" si="0"/>
        <v>6870667290.460001</v>
      </c>
      <c r="R30" s="245"/>
      <c r="S30" s="245"/>
      <c r="W30" s="88"/>
      <c r="Y30" s="88"/>
      <c r="Z30" s="88"/>
      <c r="AA30" s="88"/>
      <c r="AB30" s="88"/>
      <c r="AC30" s="88"/>
      <c r="AD30" s="88"/>
      <c r="AE30" s="88"/>
      <c r="AF30" s="88"/>
      <c r="AG30" s="88"/>
      <c r="AH30" s="88"/>
    </row>
    <row r="31" spans="2:34">
      <c r="B31" s="26" t="s">
        <v>43</v>
      </c>
      <c r="C31" s="147">
        <v>6706789024</v>
      </c>
      <c r="D31" s="147">
        <v>8988272733.0799999</v>
      </c>
      <c r="E31" s="147">
        <v>147115579.58000001</v>
      </c>
      <c r="F31" s="148">
        <v>255443959.04000002</v>
      </c>
      <c r="G31" s="148">
        <v>318955624.04000002</v>
      </c>
      <c r="H31" s="148">
        <v>684320899.24000001</v>
      </c>
      <c r="I31" s="148">
        <v>639039484.49000001</v>
      </c>
      <c r="J31" s="148">
        <v>481096246.81000006</v>
      </c>
      <c r="K31" s="148">
        <v>482061497.41000003</v>
      </c>
      <c r="L31" s="148">
        <v>442077455.69999999</v>
      </c>
      <c r="M31" s="148">
        <v>1022834384.24</v>
      </c>
      <c r="N31" s="148">
        <v>518265320.48000002</v>
      </c>
      <c r="O31" s="148">
        <v>281437326.37</v>
      </c>
      <c r="P31" s="147">
        <v>1598019513.0599999</v>
      </c>
      <c r="Q31" s="147">
        <f t="shared" si="0"/>
        <v>6870667290.460001</v>
      </c>
      <c r="R31" s="245"/>
      <c r="S31" s="245"/>
      <c r="W31" s="88"/>
      <c r="Y31" s="88"/>
      <c r="Z31" s="88"/>
      <c r="AA31" s="88"/>
      <c r="AB31" s="88"/>
      <c r="AC31" s="88"/>
      <c r="AD31" s="88"/>
      <c r="AE31" s="88"/>
      <c r="AF31" s="88"/>
      <c r="AG31" s="88"/>
      <c r="AH31" s="88"/>
    </row>
    <row r="32" spans="2:34">
      <c r="B32" s="25" t="s">
        <v>118</v>
      </c>
      <c r="C32" s="146">
        <v>3428308274</v>
      </c>
      <c r="D32" s="146">
        <v>3257415508.6999998</v>
      </c>
      <c r="E32" s="146">
        <v>56636766.279999994</v>
      </c>
      <c r="F32" s="146">
        <v>59095804.880000003</v>
      </c>
      <c r="G32" s="146">
        <v>55391878.770000003</v>
      </c>
      <c r="H32" s="146">
        <v>62439698.859999999</v>
      </c>
      <c r="I32" s="146">
        <v>66455135.659999996</v>
      </c>
      <c r="J32" s="146">
        <v>60624008.649999999</v>
      </c>
      <c r="K32" s="146">
        <v>77090440.210000008</v>
      </c>
      <c r="L32" s="146">
        <v>77020180.669999987</v>
      </c>
      <c r="M32" s="146">
        <v>79617921.439999998</v>
      </c>
      <c r="N32" s="146">
        <v>92347185.75</v>
      </c>
      <c r="O32" s="146">
        <v>98076212.280000001</v>
      </c>
      <c r="P32" s="146">
        <v>128040017.08999999</v>
      </c>
      <c r="Q32" s="145">
        <f t="shared" si="0"/>
        <v>912835250.54000008</v>
      </c>
      <c r="R32" s="245"/>
      <c r="S32" s="245"/>
      <c r="W32" s="88"/>
      <c r="Y32" s="88"/>
      <c r="Z32" s="88"/>
      <c r="AA32" s="88"/>
      <c r="AB32" s="88"/>
      <c r="AC32" s="88"/>
      <c r="AD32" s="88"/>
      <c r="AE32" s="88"/>
      <c r="AF32" s="88"/>
      <c r="AG32" s="88"/>
      <c r="AH32" s="88"/>
    </row>
    <row r="33" spans="2:34">
      <c r="B33" s="26" t="s">
        <v>168</v>
      </c>
      <c r="C33" s="147">
        <v>2797208274</v>
      </c>
      <c r="D33" s="147">
        <v>2833464307.1799998</v>
      </c>
      <c r="E33" s="147">
        <v>56636766.279999994</v>
      </c>
      <c r="F33" s="148">
        <v>59095804.880000003</v>
      </c>
      <c r="G33" s="148">
        <v>55391878.770000003</v>
      </c>
      <c r="H33" s="148">
        <v>62439698.859999999</v>
      </c>
      <c r="I33" s="148">
        <v>65158086.059999995</v>
      </c>
      <c r="J33" s="148">
        <v>60624008.649999999</v>
      </c>
      <c r="K33" s="148">
        <v>76418125.710000008</v>
      </c>
      <c r="L33" s="148">
        <v>74998577.569999993</v>
      </c>
      <c r="M33" s="148">
        <v>78763492.939999998</v>
      </c>
      <c r="N33" s="148">
        <v>92347185.75</v>
      </c>
      <c r="O33" s="148">
        <v>96244722.329999998</v>
      </c>
      <c r="P33" s="147">
        <v>126924652.28999999</v>
      </c>
      <c r="Q33" s="147">
        <f t="shared" si="0"/>
        <v>905043000.09000003</v>
      </c>
      <c r="R33" s="245"/>
      <c r="S33" s="245"/>
      <c r="W33" s="88"/>
      <c r="Y33" s="88"/>
      <c r="Z33" s="88"/>
      <c r="AA33" s="88"/>
      <c r="AB33" s="88"/>
      <c r="AC33" s="88"/>
      <c r="AD33" s="88"/>
      <c r="AE33" s="88"/>
      <c r="AF33" s="88"/>
      <c r="AG33" s="88"/>
      <c r="AH33" s="88"/>
    </row>
    <row r="34" spans="2:34">
      <c r="B34" s="26" t="s">
        <v>194</v>
      </c>
      <c r="C34" s="147">
        <v>631100000</v>
      </c>
      <c r="D34" s="147">
        <v>423951201.51999998</v>
      </c>
      <c r="E34" s="147">
        <v>0</v>
      </c>
      <c r="F34" s="148">
        <v>0</v>
      </c>
      <c r="G34" s="148">
        <v>0</v>
      </c>
      <c r="H34" s="148">
        <v>0</v>
      </c>
      <c r="I34" s="148">
        <v>1297049.6000000001</v>
      </c>
      <c r="J34" s="148"/>
      <c r="K34" s="148">
        <v>672314.5</v>
      </c>
      <c r="L34" s="148">
        <v>2021603.1</v>
      </c>
      <c r="M34" s="148">
        <v>854428.5</v>
      </c>
      <c r="N34" s="148">
        <v>0</v>
      </c>
      <c r="O34" s="148">
        <v>1831489.95</v>
      </c>
      <c r="P34" s="147">
        <v>1115364.8</v>
      </c>
      <c r="Q34" s="147">
        <f t="shared" si="0"/>
        <v>7792250.4500000002</v>
      </c>
      <c r="R34" s="245"/>
      <c r="S34" s="245"/>
      <c r="W34" s="88"/>
      <c r="Y34" s="88"/>
      <c r="Z34" s="88"/>
      <c r="AA34" s="88"/>
      <c r="AB34" s="88"/>
      <c r="AC34" s="88"/>
      <c r="AD34" s="88"/>
      <c r="AE34" s="88"/>
      <c r="AF34" s="88"/>
      <c r="AG34" s="88"/>
      <c r="AH34" s="88"/>
    </row>
    <row r="35" spans="2:34">
      <c r="B35" s="25" t="s">
        <v>143</v>
      </c>
      <c r="C35" s="146">
        <v>14259627452</v>
      </c>
      <c r="D35" s="146">
        <v>15319117938.23</v>
      </c>
      <c r="E35" s="146">
        <v>392351761.37</v>
      </c>
      <c r="F35" s="146">
        <v>422844115.44999999</v>
      </c>
      <c r="G35" s="146">
        <v>1026436438.1399999</v>
      </c>
      <c r="H35" s="146">
        <v>718662145.80999994</v>
      </c>
      <c r="I35" s="146">
        <v>562084073.29999995</v>
      </c>
      <c r="J35" s="146">
        <v>571346117.57000005</v>
      </c>
      <c r="K35" s="146">
        <v>607974365.76999998</v>
      </c>
      <c r="L35" s="146">
        <v>604279209.16999996</v>
      </c>
      <c r="M35" s="146">
        <v>641400206.78999996</v>
      </c>
      <c r="N35" s="146">
        <v>638347972.06000006</v>
      </c>
      <c r="O35" s="146">
        <v>1978847659.97</v>
      </c>
      <c r="P35" s="145">
        <v>2571111175.9100003</v>
      </c>
      <c r="Q35" s="145">
        <f t="shared" si="0"/>
        <v>10735685241.310001</v>
      </c>
      <c r="R35" s="245"/>
      <c r="S35" s="245"/>
      <c r="W35" s="88"/>
      <c r="Y35" s="88"/>
      <c r="Z35" s="88"/>
      <c r="AA35" s="88"/>
      <c r="AB35" s="88"/>
      <c r="AC35" s="88"/>
      <c r="AD35" s="88"/>
      <c r="AE35" s="88"/>
      <c r="AF35" s="88"/>
      <c r="AG35" s="88"/>
      <c r="AH35" s="88"/>
    </row>
    <row r="36" spans="2:34" ht="15.75" customHeight="1">
      <c r="B36" s="26" t="s">
        <v>114</v>
      </c>
      <c r="C36" s="147">
        <v>4245358180</v>
      </c>
      <c r="D36" s="147">
        <v>5304848666.2299995</v>
      </c>
      <c r="E36" s="147">
        <v>96130251.270000011</v>
      </c>
      <c r="F36" s="148">
        <v>61772207.190000005</v>
      </c>
      <c r="G36" s="148">
        <v>647225469.81999993</v>
      </c>
      <c r="H36" s="148">
        <v>239764277.38</v>
      </c>
      <c r="I36" s="148">
        <v>132186644.06999999</v>
      </c>
      <c r="J36" s="148">
        <v>241661767.61000001</v>
      </c>
      <c r="K36" s="148">
        <v>113178212.43000001</v>
      </c>
      <c r="L36" s="148">
        <v>150126166.22</v>
      </c>
      <c r="M36" s="148">
        <v>204512672.99000001</v>
      </c>
      <c r="N36" s="148">
        <v>102906563.04000002</v>
      </c>
      <c r="O36" s="148">
        <v>177901357.75999999</v>
      </c>
      <c r="P36" s="147">
        <v>1153851140.1100001</v>
      </c>
      <c r="Q36" s="152">
        <f t="shared" si="0"/>
        <v>3321216729.8900003</v>
      </c>
      <c r="R36" s="245"/>
      <c r="S36" s="245"/>
      <c r="W36" s="88"/>
      <c r="Y36" s="88"/>
      <c r="Z36" s="88"/>
      <c r="AA36" s="88"/>
      <c r="AB36" s="88"/>
      <c r="AC36" s="88"/>
      <c r="AD36" s="88"/>
      <c r="AE36" s="88"/>
      <c r="AF36" s="88"/>
      <c r="AG36" s="88"/>
      <c r="AH36" s="88"/>
    </row>
    <row r="37" spans="2:34">
      <c r="B37" s="26" t="s">
        <v>97</v>
      </c>
      <c r="C37" s="147">
        <v>10014269272</v>
      </c>
      <c r="D37" s="147">
        <v>10014269272</v>
      </c>
      <c r="E37" s="147">
        <v>296221510.10000002</v>
      </c>
      <c r="F37" s="148">
        <v>361071908.25999999</v>
      </c>
      <c r="G37" s="148">
        <v>379210968.31999999</v>
      </c>
      <c r="H37" s="148">
        <v>478897868.42999995</v>
      </c>
      <c r="I37" s="148">
        <v>429897429.22999996</v>
      </c>
      <c r="J37" s="148">
        <v>329684349.96000004</v>
      </c>
      <c r="K37" s="148">
        <v>494796153.33999997</v>
      </c>
      <c r="L37" s="148">
        <v>454153042.94999999</v>
      </c>
      <c r="M37" s="148">
        <v>436887533.79999995</v>
      </c>
      <c r="N37" s="148">
        <v>535441409.02000004</v>
      </c>
      <c r="O37" s="148">
        <v>1800946302.21</v>
      </c>
      <c r="P37" s="147">
        <v>1417260035.8000002</v>
      </c>
      <c r="Q37" s="147">
        <f t="shared" si="0"/>
        <v>7414468511.420001</v>
      </c>
      <c r="R37" s="245"/>
      <c r="S37" s="245"/>
      <c r="T37" s="91"/>
      <c r="U37" s="91"/>
      <c r="W37" s="88"/>
      <c r="Y37" s="88"/>
      <c r="Z37" s="88"/>
      <c r="AA37" s="88"/>
      <c r="AB37" s="88"/>
      <c r="AC37" s="88"/>
      <c r="AD37" s="88"/>
      <c r="AE37" s="88"/>
      <c r="AF37" s="88"/>
      <c r="AG37" s="88"/>
      <c r="AH37" s="88"/>
    </row>
    <row r="38" spans="2:34">
      <c r="B38" s="25" t="s">
        <v>115</v>
      </c>
      <c r="C38" s="146">
        <v>5413292391</v>
      </c>
      <c r="D38" s="146">
        <v>5413292391</v>
      </c>
      <c r="E38" s="146">
        <v>209086642.25999999</v>
      </c>
      <c r="F38" s="146">
        <v>187165423.34</v>
      </c>
      <c r="G38" s="146">
        <v>339317718.28999996</v>
      </c>
      <c r="H38" s="146">
        <v>163910422.44</v>
      </c>
      <c r="I38" s="146">
        <v>359582774.14999998</v>
      </c>
      <c r="J38" s="146">
        <v>552198061.38999999</v>
      </c>
      <c r="K38" s="146">
        <v>347639948.56</v>
      </c>
      <c r="L38" s="146">
        <v>655451915.61000001</v>
      </c>
      <c r="M38" s="146">
        <v>380761242.28999996</v>
      </c>
      <c r="N38" s="146">
        <v>32042591.899999999</v>
      </c>
      <c r="O38" s="146">
        <v>170160507.28</v>
      </c>
      <c r="P38" s="145">
        <v>128113376.91</v>
      </c>
      <c r="Q38" s="145">
        <f t="shared" si="0"/>
        <v>3525430624.4200001</v>
      </c>
      <c r="R38" s="245"/>
      <c r="S38" s="245"/>
      <c r="T38" s="92"/>
      <c r="U38" s="92"/>
      <c r="W38" s="88"/>
      <c r="Y38" s="88"/>
      <c r="Z38" s="88"/>
      <c r="AA38" s="88"/>
      <c r="AB38" s="88"/>
      <c r="AC38" s="88"/>
      <c r="AD38" s="88"/>
      <c r="AE38" s="88"/>
      <c r="AF38" s="88"/>
      <c r="AG38" s="88"/>
      <c r="AH38" s="88"/>
    </row>
    <row r="39" spans="2:34">
      <c r="B39" s="26" t="s">
        <v>154</v>
      </c>
      <c r="C39" s="147">
        <v>5413292391</v>
      </c>
      <c r="D39" s="147">
        <v>5413292391</v>
      </c>
      <c r="E39" s="147">
        <v>209086642.25999999</v>
      </c>
      <c r="F39" s="148">
        <v>187165423.34</v>
      </c>
      <c r="G39" s="148">
        <v>339317718.28999996</v>
      </c>
      <c r="H39" s="148">
        <v>163910422.44</v>
      </c>
      <c r="I39" s="148">
        <v>359582774.14999998</v>
      </c>
      <c r="J39" s="148">
        <v>552198061.38999999</v>
      </c>
      <c r="K39" s="148">
        <v>347639948.56</v>
      </c>
      <c r="L39" s="148">
        <v>655451915.61000001</v>
      </c>
      <c r="M39" s="148">
        <v>380761242.28999996</v>
      </c>
      <c r="N39" s="148">
        <v>32042591.899999999</v>
      </c>
      <c r="O39" s="148">
        <v>170160507.28</v>
      </c>
      <c r="P39" s="147">
        <v>128113376.91</v>
      </c>
      <c r="Q39" s="147">
        <f t="shared" si="0"/>
        <v>3525430624.4200001</v>
      </c>
      <c r="R39" s="245"/>
      <c r="S39" s="245"/>
      <c r="T39" s="87"/>
      <c r="U39" s="87"/>
      <c r="W39" s="88"/>
      <c r="Y39" s="88"/>
      <c r="Z39" s="88"/>
      <c r="AA39" s="88"/>
      <c r="AB39" s="88"/>
      <c r="AC39" s="88"/>
      <c r="AD39" s="88"/>
      <c r="AE39" s="88"/>
      <c r="AF39" s="88"/>
      <c r="AG39" s="88"/>
      <c r="AH39" s="88"/>
    </row>
    <row r="40" spans="2:34">
      <c r="B40" s="25" t="s">
        <v>50</v>
      </c>
      <c r="C40" s="146">
        <v>692073784</v>
      </c>
      <c r="D40" s="146">
        <v>790110913.54999995</v>
      </c>
      <c r="E40" s="146">
        <v>39868725.950000003</v>
      </c>
      <c r="F40" s="146">
        <v>45477629.219999999</v>
      </c>
      <c r="G40" s="146">
        <v>46658642.399999999</v>
      </c>
      <c r="H40" s="146">
        <v>37358603.780000001</v>
      </c>
      <c r="I40" s="146">
        <v>78016526.549999997</v>
      </c>
      <c r="J40" s="146">
        <v>45052722.560000002</v>
      </c>
      <c r="K40" s="146">
        <v>50889956.100000001</v>
      </c>
      <c r="L40" s="146">
        <v>55448895.149999999</v>
      </c>
      <c r="M40" s="146">
        <v>38391368.189999998</v>
      </c>
      <c r="N40" s="146">
        <v>76804132.979999989</v>
      </c>
      <c r="O40" s="146">
        <v>74659148.470000014</v>
      </c>
      <c r="P40" s="145">
        <v>98828595.75999999</v>
      </c>
      <c r="Q40" s="145">
        <f t="shared" si="0"/>
        <v>687454947.11000001</v>
      </c>
      <c r="R40" s="245"/>
      <c r="S40" s="245"/>
      <c r="T40" s="92"/>
      <c r="U40" s="92"/>
      <c r="W40" s="88"/>
      <c r="Y40" s="88"/>
      <c r="Z40" s="88"/>
      <c r="AA40" s="88"/>
      <c r="AB40" s="88"/>
      <c r="AC40" s="88"/>
      <c r="AD40" s="88"/>
      <c r="AE40" s="88"/>
      <c r="AF40" s="88"/>
      <c r="AG40" s="88"/>
      <c r="AH40" s="88"/>
    </row>
    <row r="41" spans="2:34">
      <c r="B41" s="26" t="s">
        <v>51</v>
      </c>
      <c r="C41" s="147">
        <v>692073784</v>
      </c>
      <c r="D41" s="147">
        <v>790110913.54999995</v>
      </c>
      <c r="E41" s="147">
        <v>39868725.950000003</v>
      </c>
      <c r="F41" s="148">
        <v>45477629.219999999</v>
      </c>
      <c r="G41" s="148">
        <v>46658642.399999999</v>
      </c>
      <c r="H41" s="148">
        <v>37358603.780000001</v>
      </c>
      <c r="I41" s="148">
        <v>78016526.549999997</v>
      </c>
      <c r="J41" s="148">
        <v>45052722.560000002</v>
      </c>
      <c r="K41" s="148">
        <v>50889956.100000001</v>
      </c>
      <c r="L41" s="148">
        <v>55448895.149999999</v>
      </c>
      <c r="M41" s="148">
        <v>38391368.189999998</v>
      </c>
      <c r="N41" s="148">
        <v>76804132.979999989</v>
      </c>
      <c r="O41" s="148">
        <v>74659148.470000014</v>
      </c>
      <c r="P41" s="147">
        <v>98828595.75999999</v>
      </c>
      <c r="Q41" s="152">
        <f t="shared" si="0"/>
        <v>687454947.11000001</v>
      </c>
      <c r="R41" s="245"/>
      <c r="S41" s="245"/>
      <c r="T41" s="91"/>
      <c r="U41" s="91"/>
      <c r="W41" s="88"/>
      <c r="Y41" s="88"/>
      <c r="Z41" s="88"/>
      <c r="AA41" s="88"/>
      <c r="AB41" s="88"/>
      <c r="AC41" s="88"/>
      <c r="AD41" s="88"/>
      <c r="AE41" s="88"/>
      <c r="AF41" s="88"/>
      <c r="AG41" s="88"/>
      <c r="AH41" s="88"/>
    </row>
    <row r="42" spans="2:34">
      <c r="B42" s="25" t="s">
        <v>53</v>
      </c>
      <c r="C42" s="149">
        <v>196587449</v>
      </c>
      <c r="D42" s="149">
        <v>208724871.13</v>
      </c>
      <c r="E42" s="146">
        <v>11063048.99</v>
      </c>
      <c r="F42" s="146">
        <v>11788404.799999999</v>
      </c>
      <c r="G42" s="146">
        <v>15465661.960000001</v>
      </c>
      <c r="H42" s="146">
        <v>16528387.359999999</v>
      </c>
      <c r="I42" s="146">
        <v>13415382.75</v>
      </c>
      <c r="J42" s="146">
        <v>13730066.449999999</v>
      </c>
      <c r="K42" s="146">
        <v>20119906.129999999</v>
      </c>
      <c r="L42" s="146">
        <v>17646123.149999999</v>
      </c>
      <c r="M42" s="146">
        <v>14278294.040000001</v>
      </c>
      <c r="N42" s="146">
        <v>17059288.039999999</v>
      </c>
      <c r="O42" s="146">
        <v>15552916.709999999</v>
      </c>
      <c r="P42" s="145">
        <v>23274680.349999998</v>
      </c>
      <c r="Q42" s="145">
        <f t="shared" si="0"/>
        <v>189922160.73000002</v>
      </c>
      <c r="R42" s="245"/>
      <c r="S42" s="245"/>
      <c r="W42" s="88"/>
      <c r="Y42" s="88"/>
      <c r="Z42" s="88"/>
      <c r="AA42" s="88"/>
      <c r="AB42" s="88"/>
      <c r="AC42" s="88"/>
      <c r="AD42" s="88"/>
      <c r="AE42" s="88"/>
      <c r="AF42" s="88"/>
      <c r="AG42" s="88"/>
      <c r="AH42" s="88"/>
    </row>
    <row r="43" spans="2:34">
      <c r="B43" s="7" t="s">
        <v>55</v>
      </c>
      <c r="C43" s="147">
        <v>196587449</v>
      </c>
      <c r="D43" s="147">
        <v>208724871.13</v>
      </c>
      <c r="E43" s="147">
        <v>11063048.99</v>
      </c>
      <c r="F43" s="148">
        <v>11788404.799999999</v>
      </c>
      <c r="G43" s="148">
        <v>15465661.960000001</v>
      </c>
      <c r="H43" s="148">
        <v>16528387.359999999</v>
      </c>
      <c r="I43" s="148">
        <v>13415382.75</v>
      </c>
      <c r="J43" s="148">
        <v>13730066.449999999</v>
      </c>
      <c r="K43" s="148">
        <v>20119906.129999999</v>
      </c>
      <c r="L43" s="148">
        <v>17646123.149999999</v>
      </c>
      <c r="M43" s="148">
        <v>14278294.040000001</v>
      </c>
      <c r="N43" s="148">
        <v>17059288.039999999</v>
      </c>
      <c r="O43" s="148">
        <v>15552916.709999999</v>
      </c>
      <c r="P43" s="147">
        <v>23274680.349999998</v>
      </c>
      <c r="Q43" s="147">
        <f t="shared" si="0"/>
        <v>189922160.73000002</v>
      </c>
      <c r="R43" s="245"/>
      <c r="S43" s="245"/>
      <c r="T43" s="5"/>
      <c r="U43" s="5"/>
      <c r="V43" s="5"/>
      <c r="W43" s="88"/>
      <c r="Y43" s="88"/>
      <c r="Z43" s="88"/>
      <c r="AA43" s="88"/>
      <c r="AB43" s="88"/>
      <c r="AC43" s="88"/>
      <c r="AD43" s="88"/>
      <c r="AE43" s="88"/>
      <c r="AF43" s="88"/>
      <c r="AG43" s="88"/>
    </row>
    <row r="44" spans="2:34">
      <c r="B44" s="22" t="s">
        <v>56</v>
      </c>
      <c r="C44" s="144">
        <v>1962421901</v>
      </c>
      <c r="D44" s="144">
        <v>1954824992.8899999</v>
      </c>
      <c r="E44" s="144">
        <v>61421093.829999998</v>
      </c>
      <c r="F44" s="144">
        <v>64418631.539999992</v>
      </c>
      <c r="G44" s="144">
        <v>90013138.590000004</v>
      </c>
      <c r="H44" s="144">
        <v>90549008.290000007</v>
      </c>
      <c r="I44" s="144">
        <v>98619748.730000004</v>
      </c>
      <c r="J44" s="144">
        <v>92720320.060000002</v>
      </c>
      <c r="K44" s="144">
        <v>80038709.180000007</v>
      </c>
      <c r="L44" s="144">
        <v>85604177.310000002</v>
      </c>
      <c r="M44" s="144">
        <v>80273680.460000008</v>
      </c>
      <c r="N44" s="144">
        <v>100022740.79000001</v>
      </c>
      <c r="O44" s="144">
        <v>129400661.74000001</v>
      </c>
      <c r="P44" s="144">
        <v>187640391.47000003</v>
      </c>
      <c r="Q44" s="143">
        <f t="shared" si="0"/>
        <v>1160722301.99</v>
      </c>
      <c r="R44" s="245"/>
      <c r="S44" s="245"/>
      <c r="T44" s="5"/>
      <c r="U44" s="5"/>
      <c r="V44" s="5"/>
      <c r="W44" s="88"/>
      <c r="Y44" s="88"/>
      <c r="Z44" s="88"/>
      <c r="AA44" s="88"/>
      <c r="AB44" s="88"/>
      <c r="AC44" s="88"/>
      <c r="AD44" s="88"/>
      <c r="AE44" s="88"/>
      <c r="AF44" s="88"/>
      <c r="AG44" s="88"/>
    </row>
    <row r="45" spans="2:34">
      <c r="B45" s="25" t="s">
        <v>155</v>
      </c>
      <c r="C45" s="145">
        <v>902365921</v>
      </c>
      <c r="D45" s="145">
        <v>663794451.77999997</v>
      </c>
      <c r="E45" s="145">
        <v>2511327.63</v>
      </c>
      <c r="F45" s="145">
        <v>2448232.7400000002</v>
      </c>
      <c r="G45" s="145">
        <v>3729548.33</v>
      </c>
      <c r="H45" s="145">
        <v>4721931.83</v>
      </c>
      <c r="I45" s="145">
        <v>2908745.57</v>
      </c>
      <c r="J45" s="145">
        <v>5603050.1399999997</v>
      </c>
      <c r="K45" s="145">
        <v>2878622.82</v>
      </c>
      <c r="L45" s="145">
        <v>4376361.6100000003</v>
      </c>
      <c r="M45" s="145">
        <v>3667267.52</v>
      </c>
      <c r="N45" s="145">
        <v>5063956.7</v>
      </c>
      <c r="O45" s="145">
        <v>6500732.0800000001</v>
      </c>
      <c r="P45" s="145">
        <v>17023645.600000001</v>
      </c>
      <c r="Q45" s="145">
        <f t="shared" si="0"/>
        <v>61433422.57</v>
      </c>
      <c r="R45" s="245"/>
      <c r="S45" s="245"/>
      <c r="T45" s="5"/>
      <c r="U45" s="5"/>
      <c r="V45" s="5"/>
      <c r="W45" s="88"/>
      <c r="Y45" s="88"/>
      <c r="Z45" s="88"/>
      <c r="AA45" s="88"/>
      <c r="AB45" s="88"/>
      <c r="AC45" s="88"/>
      <c r="AD45" s="88"/>
      <c r="AE45" s="88"/>
      <c r="AF45" s="88"/>
      <c r="AG45" s="88"/>
    </row>
    <row r="46" spans="2:34">
      <c r="B46" s="26" t="s">
        <v>156</v>
      </c>
      <c r="C46" s="147">
        <v>50000000</v>
      </c>
      <c r="D46" s="147">
        <v>64024828.780000001</v>
      </c>
      <c r="E46" s="147">
        <v>2511327.63</v>
      </c>
      <c r="F46" s="148">
        <v>2448232.7400000002</v>
      </c>
      <c r="G46" s="148">
        <v>3729548.33</v>
      </c>
      <c r="H46" s="148">
        <v>4721931.83</v>
      </c>
      <c r="I46" s="148">
        <v>2908745.57</v>
      </c>
      <c r="J46" s="148">
        <v>3809649.0799999996</v>
      </c>
      <c r="K46" s="148">
        <v>2878622.82</v>
      </c>
      <c r="L46" s="148">
        <v>4376361.6100000003</v>
      </c>
      <c r="M46" s="148">
        <v>3667267.52</v>
      </c>
      <c r="N46" s="148">
        <v>4734065.1100000003</v>
      </c>
      <c r="O46" s="148">
        <v>6132822.7999999998</v>
      </c>
      <c r="P46" s="147">
        <v>10888518.84</v>
      </c>
      <c r="Q46" s="147">
        <f t="shared" si="0"/>
        <v>52807093.879999995</v>
      </c>
      <c r="R46" s="245"/>
      <c r="S46" s="245"/>
      <c r="T46" s="5"/>
      <c r="U46" s="5"/>
      <c r="V46" s="5"/>
      <c r="W46" s="88"/>
      <c r="Y46" s="88"/>
      <c r="Z46" s="88"/>
      <c r="AA46" s="88"/>
      <c r="AB46" s="88"/>
      <c r="AC46" s="88"/>
      <c r="AD46" s="88"/>
      <c r="AE46" s="88"/>
      <c r="AF46" s="88"/>
      <c r="AG46" s="88"/>
    </row>
    <row r="47" spans="2:34">
      <c r="B47" s="26" t="s">
        <v>161</v>
      </c>
      <c r="C47" s="147">
        <v>852365921</v>
      </c>
      <c r="D47" s="147">
        <v>599769623</v>
      </c>
      <c r="E47" s="147">
        <v>0</v>
      </c>
      <c r="F47" s="148">
        <v>0</v>
      </c>
      <c r="G47" s="148"/>
      <c r="H47" s="148">
        <v>0</v>
      </c>
      <c r="I47" s="148">
        <v>0</v>
      </c>
      <c r="J47" s="148">
        <v>1793401.06</v>
      </c>
      <c r="K47" s="148">
        <v>0</v>
      </c>
      <c r="L47" s="148">
        <v>0</v>
      </c>
      <c r="M47" s="148">
        <v>0</v>
      </c>
      <c r="N47" s="148">
        <v>329891.59000000003</v>
      </c>
      <c r="O47" s="148">
        <v>367909.28</v>
      </c>
      <c r="P47" s="147">
        <v>6135126.7600000007</v>
      </c>
      <c r="Q47" s="147">
        <f t="shared" si="0"/>
        <v>8626328.6900000013</v>
      </c>
      <c r="R47" s="245"/>
      <c r="S47" s="245"/>
      <c r="T47" s="90"/>
      <c r="U47" s="90"/>
      <c r="V47" s="5"/>
      <c r="W47" s="88"/>
      <c r="Y47" s="88"/>
      <c r="Z47" s="88"/>
      <c r="AA47" s="88"/>
      <c r="AB47" s="88"/>
      <c r="AC47" s="88"/>
      <c r="AD47" s="88"/>
      <c r="AE47" s="88"/>
      <c r="AF47" s="88"/>
      <c r="AG47" s="88"/>
    </row>
    <row r="48" spans="2:34">
      <c r="B48" s="25" t="s">
        <v>86</v>
      </c>
      <c r="C48" s="146">
        <v>592037097</v>
      </c>
      <c r="D48" s="146">
        <v>758360391.81999993</v>
      </c>
      <c r="E48" s="146">
        <v>27706980.220000003</v>
      </c>
      <c r="F48" s="146">
        <v>32582791.879999999</v>
      </c>
      <c r="G48" s="146">
        <v>42081372.370000005</v>
      </c>
      <c r="H48" s="146">
        <v>40574240.060000002</v>
      </c>
      <c r="I48" s="146">
        <v>63277760.660000011</v>
      </c>
      <c r="J48" s="146">
        <v>43931916.170000002</v>
      </c>
      <c r="K48" s="146">
        <v>42548187.310000002</v>
      </c>
      <c r="L48" s="146">
        <v>47436115.400000006</v>
      </c>
      <c r="M48" s="146">
        <v>43852795.819999993</v>
      </c>
      <c r="N48" s="146">
        <v>55823810.909999996</v>
      </c>
      <c r="O48" s="146">
        <v>66644566.150000006</v>
      </c>
      <c r="P48" s="146">
        <v>83428315.150000006</v>
      </c>
      <c r="Q48" s="145">
        <f t="shared" si="0"/>
        <v>589888852.10000002</v>
      </c>
      <c r="R48" s="245"/>
      <c r="S48" s="245"/>
      <c r="T48" s="5"/>
      <c r="U48" s="5"/>
      <c r="V48" s="5"/>
      <c r="W48" s="88"/>
      <c r="Y48" s="88"/>
      <c r="Z48" s="88"/>
      <c r="AA48" s="88"/>
      <c r="AB48" s="88"/>
      <c r="AC48" s="88"/>
      <c r="AD48" s="88"/>
      <c r="AE48" s="88"/>
      <c r="AF48" s="88"/>
      <c r="AG48" s="88"/>
    </row>
    <row r="49" spans="2:33">
      <c r="B49" s="26" t="s">
        <v>169</v>
      </c>
      <c r="C49" s="147">
        <v>250788536</v>
      </c>
      <c r="D49" s="147">
        <v>269894610.12</v>
      </c>
      <c r="E49" s="147">
        <v>11669212.710000001</v>
      </c>
      <c r="F49" s="148">
        <v>14229021.959999999</v>
      </c>
      <c r="G49" s="148">
        <v>17572840.260000002</v>
      </c>
      <c r="H49" s="148">
        <v>17955994.490000002</v>
      </c>
      <c r="I49" s="148">
        <v>27910797.84</v>
      </c>
      <c r="J49" s="148">
        <v>19312476.740000002</v>
      </c>
      <c r="K49" s="148">
        <v>17091163.190000001</v>
      </c>
      <c r="L49" s="148">
        <v>19663597.759999998</v>
      </c>
      <c r="M49" s="148">
        <v>17921687.850000001</v>
      </c>
      <c r="N49" s="148">
        <v>23794589.039999999</v>
      </c>
      <c r="O49" s="148">
        <v>22520771.210000001</v>
      </c>
      <c r="P49" s="147">
        <v>36179531.350000001</v>
      </c>
      <c r="Q49" s="147">
        <f t="shared" si="0"/>
        <v>245821684.39999998</v>
      </c>
      <c r="R49" s="245"/>
      <c r="S49" s="245"/>
      <c r="T49" s="5"/>
      <c r="U49" s="5"/>
      <c r="V49" s="5"/>
      <c r="W49" s="88"/>
      <c r="Y49" s="88"/>
      <c r="Z49" s="88"/>
      <c r="AA49" s="88"/>
      <c r="AB49" s="88"/>
      <c r="AC49" s="88"/>
      <c r="AD49" s="88"/>
      <c r="AE49" s="88"/>
      <c r="AF49" s="88"/>
      <c r="AG49" s="88"/>
    </row>
    <row r="50" spans="2:33">
      <c r="B50" s="26" t="s">
        <v>170</v>
      </c>
      <c r="C50" s="147">
        <v>175745116</v>
      </c>
      <c r="D50" s="147">
        <v>288743173.00999999</v>
      </c>
      <c r="E50" s="147">
        <v>7873927.2800000003</v>
      </c>
      <c r="F50" s="148">
        <v>8442783.3499999996</v>
      </c>
      <c r="G50" s="148">
        <v>12714159.369999999</v>
      </c>
      <c r="H50" s="148">
        <v>11888392.07</v>
      </c>
      <c r="I50" s="148">
        <v>20943243.640000001</v>
      </c>
      <c r="J50" s="148">
        <v>11314594.66</v>
      </c>
      <c r="K50" s="148">
        <v>14239438.949999999</v>
      </c>
      <c r="L50" s="148">
        <v>15607562.66</v>
      </c>
      <c r="M50" s="148">
        <v>13066000.689999999</v>
      </c>
      <c r="N50" s="148">
        <v>20468719.18</v>
      </c>
      <c r="O50" s="148">
        <v>24476495.23</v>
      </c>
      <c r="P50" s="147">
        <v>27696111.73</v>
      </c>
      <c r="Q50" s="147">
        <f t="shared" si="0"/>
        <v>188731428.80999997</v>
      </c>
      <c r="R50" s="245"/>
      <c r="S50" s="245"/>
      <c r="T50" s="5"/>
      <c r="U50" s="5"/>
      <c r="V50" s="5"/>
      <c r="W50" s="88"/>
      <c r="Y50" s="88"/>
      <c r="Z50" s="88"/>
      <c r="AA50" s="88"/>
      <c r="AB50" s="88"/>
      <c r="AC50" s="88"/>
      <c r="AD50" s="88"/>
      <c r="AE50" s="88"/>
      <c r="AF50" s="88"/>
      <c r="AG50" s="88"/>
    </row>
    <row r="51" spans="2:33">
      <c r="B51" s="26" t="s">
        <v>171</v>
      </c>
      <c r="C51" s="147">
        <v>24154000</v>
      </c>
      <c r="D51" s="147">
        <v>24746745</v>
      </c>
      <c r="E51" s="147">
        <v>2032449.64</v>
      </c>
      <c r="F51" s="148">
        <v>2102837.54</v>
      </c>
      <c r="G51" s="148">
        <v>2102837.54</v>
      </c>
      <c r="H51" s="148">
        <v>2103040.09</v>
      </c>
      <c r="I51" s="148">
        <v>2103040.09</v>
      </c>
      <c r="J51" s="148">
        <v>2079962.09</v>
      </c>
      <c r="K51" s="148">
        <v>1930474.7</v>
      </c>
      <c r="L51" s="148">
        <v>1930474.7</v>
      </c>
      <c r="M51" s="148">
        <v>1930474.7</v>
      </c>
      <c r="N51" s="148">
        <v>1930474.7</v>
      </c>
      <c r="O51" s="148">
        <v>1930474.7</v>
      </c>
      <c r="P51" s="147">
        <v>1930474.7</v>
      </c>
      <c r="Q51" s="147">
        <f t="shared" si="0"/>
        <v>24107015.189999994</v>
      </c>
      <c r="R51" s="245"/>
      <c r="S51" s="245"/>
      <c r="T51" s="5"/>
      <c r="U51" s="5"/>
      <c r="V51" s="5"/>
      <c r="W51" s="88"/>
      <c r="Y51" s="88"/>
      <c r="Z51" s="88"/>
      <c r="AA51" s="88"/>
      <c r="AB51" s="88"/>
      <c r="AC51" s="88"/>
      <c r="AD51" s="88"/>
      <c r="AE51" s="88"/>
      <c r="AF51" s="88"/>
      <c r="AG51" s="88"/>
    </row>
    <row r="52" spans="2:33">
      <c r="B52" s="26" t="s">
        <v>172</v>
      </c>
      <c r="C52" s="147">
        <v>31035370</v>
      </c>
      <c r="D52" s="147">
        <v>30127747</v>
      </c>
      <c r="E52" s="147">
        <v>1537802.43</v>
      </c>
      <c r="F52" s="148">
        <v>1757151.7799999998</v>
      </c>
      <c r="G52" s="148">
        <v>2440595.2000000002</v>
      </c>
      <c r="H52" s="148">
        <v>1922909.96</v>
      </c>
      <c r="I52" s="148">
        <v>3015475.25</v>
      </c>
      <c r="J52" s="148">
        <v>1654821.57</v>
      </c>
      <c r="K52" s="148">
        <v>1319427.3999999999</v>
      </c>
      <c r="L52" s="148">
        <v>1553954.16</v>
      </c>
      <c r="M52" s="148">
        <v>1679950.14</v>
      </c>
      <c r="N52" s="148">
        <v>1867584.76</v>
      </c>
      <c r="O52" s="148">
        <v>4055702.85</v>
      </c>
      <c r="P52" s="147">
        <v>2766367.65</v>
      </c>
      <c r="Q52" s="147">
        <f t="shared" si="0"/>
        <v>25571743.150000002</v>
      </c>
      <c r="R52" s="245"/>
      <c r="S52" s="245"/>
      <c r="T52" s="5"/>
      <c r="U52" s="5"/>
      <c r="V52" s="5"/>
      <c r="W52" s="88"/>
      <c r="Y52" s="88"/>
      <c r="Z52" s="88"/>
      <c r="AA52" s="88"/>
      <c r="AB52" s="88"/>
      <c r="AC52" s="88"/>
      <c r="AD52" s="88"/>
      <c r="AE52" s="88"/>
      <c r="AF52" s="88"/>
      <c r="AG52" s="88"/>
    </row>
    <row r="53" spans="2:33">
      <c r="B53" s="26" t="s">
        <v>174</v>
      </c>
      <c r="C53" s="147">
        <v>110314075</v>
      </c>
      <c r="D53" s="147">
        <v>144848116.69</v>
      </c>
      <c r="E53" s="147">
        <v>4593588.16</v>
      </c>
      <c r="F53" s="148">
        <v>6050997.25</v>
      </c>
      <c r="G53" s="148">
        <v>7250940</v>
      </c>
      <c r="H53" s="148">
        <v>6703903.4500000002</v>
      </c>
      <c r="I53" s="148">
        <v>9305203.8399999999</v>
      </c>
      <c r="J53" s="148">
        <v>9570061.1099999994</v>
      </c>
      <c r="K53" s="148">
        <v>7967683.0700000003</v>
      </c>
      <c r="L53" s="148">
        <v>8680526.120000001</v>
      </c>
      <c r="M53" s="148">
        <v>9254682.4399999995</v>
      </c>
      <c r="N53" s="148">
        <v>7762443.2300000004</v>
      </c>
      <c r="O53" s="148">
        <v>13661122.16</v>
      </c>
      <c r="P53" s="147">
        <v>14855829.720000001</v>
      </c>
      <c r="Q53" s="147">
        <f t="shared" si="0"/>
        <v>105656980.55</v>
      </c>
      <c r="R53" s="245"/>
      <c r="S53" s="245"/>
      <c r="T53" s="5"/>
      <c r="U53" s="5"/>
      <c r="V53" s="5"/>
      <c r="W53" s="88"/>
      <c r="Y53" s="88"/>
      <c r="Z53" s="88"/>
      <c r="AA53" s="88"/>
      <c r="AB53" s="88"/>
      <c r="AC53" s="88"/>
      <c r="AD53" s="88"/>
      <c r="AE53" s="88"/>
      <c r="AF53" s="88"/>
      <c r="AG53" s="88"/>
    </row>
    <row r="54" spans="2:33">
      <c r="B54" s="25" t="s">
        <v>175</v>
      </c>
      <c r="C54" s="149">
        <v>468018883</v>
      </c>
      <c r="D54" s="149">
        <v>532670149.28999996</v>
      </c>
      <c r="E54" s="146">
        <v>31202785.98</v>
      </c>
      <c r="F54" s="146">
        <v>29387606.920000002</v>
      </c>
      <c r="G54" s="146">
        <v>44202217.890000001</v>
      </c>
      <c r="H54" s="146">
        <v>45252836.399999999</v>
      </c>
      <c r="I54" s="146">
        <v>32433242.5</v>
      </c>
      <c r="J54" s="146">
        <v>43185353.75</v>
      </c>
      <c r="K54" s="146">
        <v>34611899.050000004</v>
      </c>
      <c r="L54" s="146">
        <v>33791700.299999997</v>
      </c>
      <c r="M54" s="146">
        <v>32753617.119999997</v>
      </c>
      <c r="N54" s="146">
        <v>39134973.18</v>
      </c>
      <c r="O54" s="146">
        <v>56255363.509999998</v>
      </c>
      <c r="P54" s="146">
        <v>87188430.719999999</v>
      </c>
      <c r="Q54" s="145">
        <f t="shared" si="0"/>
        <v>509400027.32000005</v>
      </c>
      <c r="R54" s="245"/>
      <c r="S54" s="245"/>
      <c r="T54" s="5"/>
      <c r="U54" s="5"/>
      <c r="V54" s="5"/>
      <c r="W54" s="88"/>
      <c r="Y54" s="88"/>
      <c r="Z54" s="88"/>
      <c r="AA54" s="88"/>
      <c r="AB54" s="88"/>
      <c r="AC54" s="88"/>
      <c r="AD54" s="88"/>
      <c r="AE54" s="88"/>
      <c r="AF54" s="88"/>
      <c r="AG54" s="88"/>
    </row>
    <row r="55" spans="2:33">
      <c r="B55" s="26" t="s">
        <v>176</v>
      </c>
      <c r="C55" s="147">
        <v>220229918</v>
      </c>
      <c r="D55" s="147">
        <v>291510697.91999996</v>
      </c>
      <c r="E55" s="147">
        <v>16323599.65</v>
      </c>
      <c r="F55" s="148">
        <v>14484198.199999999</v>
      </c>
      <c r="G55" s="148">
        <v>24304265.5</v>
      </c>
      <c r="H55" s="148">
        <v>29187713.949999999</v>
      </c>
      <c r="I55" s="148">
        <v>16602998.300000001</v>
      </c>
      <c r="J55" s="148">
        <v>24345685.82</v>
      </c>
      <c r="K55" s="148">
        <v>18857268.900000002</v>
      </c>
      <c r="L55" s="148">
        <v>16871987.68</v>
      </c>
      <c r="M55" s="148">
        <v>16943424.43</v>
      </c>
      <c r="N55" s="148">
        <v>22487718.289999999</v>
      </c>
      <c r="O55" s="148">
        <v>28056797.329999998</v>
      </c>
      <c r="P55" s="147">
        <v>51907305.300000004</v>
      </c>
      <c r="Q55" s="147">
        <f t="shared" si="0"/>
        <v>280372963.35000002</v>
      </c>
      <c r="R55" s="245"/>
      <c r="S55" s="245"/>
      <c r="T55" s="5"/>
      <c r="U55" s="5"/>
      <c r="V55" s="5"/>
      <c r="W55" s="88"/>
      <c r="Y55" s="88"/>
      <c r="Z55" s="88"/>
      <c r="AA55" s="88"/>
      <c r="AB55" s="88"/>
      <c r="AC55" s="88"/>
      <c r="AD55" s="88"/>
      <c r="AE55" s="88"/>
      <c r="AF55" s="88"/>
      <c r="AG55" s="88"/>
    </row>
    <row r="56" spans="2:33">
      <c r="B56" s="26" t="s">
        <v>203</v>
      </c>
      <c r="C56" s="147">
        <v>2600000</v>
      </c>
      <c r="D56" s="147">
        <v>239249899.37</v>
      </c>
      <c r="E56" s="147">
        <v>14879186.33</v>
      </c>
      <c r="F56" s="148">
        <v>14903408.720000001</v>
      </c>
      <c r="G56" s="148">
        <v>19897952.390000001</v>
      </c>
      <c r="H56" s="148">
        <v>15894022.449999999</v>
      </c>
      <c r="I56" s="148">
        <v>15830244.199999999</v>
      </c>
      <c r="J56" s="148">
        <v>17270739.93</v>
      </c>
      <c r="K56" s="148">
        <v>15754630.15</v>
      </c>
      <c r="L56" s="148">
        <v>16919712.620000001</v>
      </c>
      <c r="M56" s="148">
        <v>15810192.689999999</v>
      </c>
      <c r="N56" s="148">
        <v>16647254.890000001</v>
      </c>
      <c r="O56" s="148">
        <v>28198566.18</v>
      </c>
      <c r="P56" s="147">
        <v>35281125.420000002</v>
      </c>
      <c r="Q56" s="147">
        <f t="shared" si="0"/>
        <v>227287035.97000003</v>
      </c>
      <c r="R56" s="245"/>
      <c r="S56" s="245"/>
      <c r="W56" s="88"/>
      <c r="Y56" s="88"/>
      <c r="Z56" s="88"/>
      <c r="AA56" s="88"/>
      <c r="AB56" s="88"/>
      <c r="AC56" s="88"/>
      <c r="AD56" s="88"/>
      <c r="AE56" s="88"/>
      <c r="AF56" s="88"/>
    </row>
    <row r="57" spans="2:33">
      <c r="B57" s="26" t="s">
        <v>177</v>
      </c>
      <c r="C57" s="147">
        <v>245188965</v>
      </c>
      <c r="D57" s="147">
        <v>1909552</v>
      </c>
      <c r="E57" s="147">
        <v>0</v>
      </c>
      <c r="F57" s="148">
        <v>0</v>
      </c>
      <c r="G57" s="148">
        <v>0</v>
      </c>
      <c r="H57" s="148">
        <v>171100</v>
      </c>
      <c r="I57" s="148">
        <v>0</v>
      </c>
      <c r="J57" s="148">
        <v>1568928</v>
      </c>
      <c r="K57" s="148"/>
      <c r="L57" s="148"/>
      <c r="M57" s="148">
        <v>0</v>
      </c>
      <c r="N57" s="148">
        <v>0</v>
      </c>
      <c r="O57" s="148"/>
      <c r="P57" s="147">
        <v>0</v>
      </c>
      <c r="Q57" s="147">
        <f t="shared" si="0"/>
        <v>1740028</v>
      </c>
      <c r="R57" s="245"/>
      <c r="S57" s="245"/>
      <c r="W57" s="88"/>
      <c r="Y57" s="88"/>
      <c r="Z57" s="88"/>
      <c r="AA57" s="88"/>
      <c r="AB57" s="88"/>
      <c r="AC57" s="88"/>
      <c r="AD57" s="88"/>
      <c r="AE57" s="88"/>
    </row>
    <row r="58" spans="2:33">
      <c r="B58" s="22" t="s">
        <v>61</v>
      </c>
      <c r="C58" s="143">
        <v>124604377171</v>
      </c>
      <c r="D58" s="143">
        <v>141319009216.88</v>
      </c>
      <c r="E58" s="143">
        <v>6666461348.5300016</v>
      </c>
      <c r="F58" s="143">
        <v>7289195231</v>
      </c>
      <c r="G58" s="143">
        <v>7829740156.4899998</v>
      </c>
      <c r="H58" s="143">
        <v>8350170978.4500008</v>
      </c>
      <c r="I58" s="143">
        <v>7910388180.3200006</v>
      </c>
      <c r="J58" s="143">
        <v>8318217674.7099991</v>
      </c>
      <c r="K58" s="143">
        <v>8458862547.2599993</v>
      </c>
      <c r="L58" s="143">
        <v>8715661194.0699997</v>
      </c>
      <c r="M58" s="143">
        <v>9179867309.039999</v>
      </c>
      <c r="N58" s="143">
        <v>9601078961.1000004</v>
      </c>
      <c r="O58" s="143">
        <v>10208206532.65</v>
      </c>
      <c r="P58" s="143">
        <v>14867317446.699997</v>
      </c>
      <c r="Q58" s="143">
        <f t="shared" si="0"/>
        <v>107395167560.32001</v>
      </c>
      <c r="R58" s="245"/>
      <c r="S58" s="245"/>
      <c r="W58" s="88"/>
      <c r="Y58" s="88"/>
      <c r="Z58" s="88"/>
      <c r="AA58" s="88"/>
      <c r="AB58" s="88"/>
      <c r="AC58" s="88"/>
      <c r="AD58" s="88"/>
      <c r="AE58" s="88"/>
    </row>
    <row r="59" spans="2:33">
      <c r="B59" s="25" t="s">
        <v>62</v>
      </c>
      <c r="C59" s="146">
        <v>2554555704</v>
      </c>
      <c r="D59" s="146">
        <v>4268887829.6800003</v>
      </c>
      <c r="E59" s="146">
        <v>7198237.8200000003</v>
      </c>
      <c r="F59" s="146">
        <v>7665127.9400000004</v>
      </c>
      <c r="G59" s="146">
        <v>8159778.79</v>
      </c>
      <c r="H59" s="146">
        <v>28511183.23</v>
      </c>
      <c r="I59" s="146">
        <v>17844887.219999999</v>
      </c>
      <c r="J59" s="146">
        <v>9844521.6500000004</v>
      </c>
      <c r="K59" s="146">
        <v>11682793.209999999</v>
      </c>
      <c r="L59" s="146">
        <v>9038733.5700000003</v>
      </c>
      <c r="M59" s="146">
        <v>14262029.989999998</v>
      </c>
      <c r="N59" s="146">
        <v>29999337.57</v>
      </c>
      <c r="O59" s="146">
        <v>34266518.82</v>
      </c>
      <c r="P59" s="146">
        <v>26836833.559999999</v>
      </c>
      <c r="Q59" s="145">
        <f t="shared" si="0"/>
        <v>205309983.37</v>
      </c>
      <c r="R59" s="245"/>
      <c r="S59" s="245"/>
      <c r="W59" s="88"/>
      <c r="Y59" s="88"/>
      <c r="Z59" s="88"/>
      <c r="AA59" s="88"/>
      <c r="AB59" s="88"/>
      <c r="AC59" s="88"/>
      <c r="AD59" s="88"/>
      <c r="AE59" s="88"/>
    </row>
    <row r="60" spans="2:33">
      <c r="B60" s="26" t="s">
        <v>63</v>
      </c>
      <c r="C60" s="147">
        <v>144144665</v>
      </c>
      <c r="D60" s="147">
        <v>733324980.24000001</v>
      </c>
      <c r="E60" s="148">
        <v>7198237.8200000003</v>
      </c>
      <c r="F60" s="148">
        <v>7665127.9400000004</v>
      </c>
      <c r="G60" s="148">
        <v>8159778.79</v>
      </c>
      <c r="H60" s="148">
        <v>28511183.23</v>
      </c>
      <c r="I60" s="148">
        <v>17694887.219999999</v>
      </c>
      <c r="J60" s="148">
        <v>9844521.6500000004</v>
      </c>
      <c r="K60" s="148">
        <v>11682793.209999999</v>
      </c>
      <c r="L60" s="148">
        <v>9038733.5700000003</v>
      </c>
      <c r="M60" s="148">
        <v>14262029.989999998</v>
      </c>
      <c r="N60" s="148">
        <v>29999337.57</v>
      </c>
      <c r="O60" s="148">
        <v>34266518.82</v>
      </c>
      <c r="P60" s="147">
        <v>26836833.559999999</v>
      </c>
      <c r="Q60" s="147">
        <f t="shared" si="0"/>
        <v>205159983.37</v>
      </c>
      <c r="R60" s="245"/>
      <c r="S60" s="245"/>
      <c r="W60" s="88"/>
      <c r="Y60" s="88"/>
      <c r="Z60" s="88"/>
      <c r="AA60" s="88"/>
      <c r="AB60" s="88"/>
      <c r="AC60" s="88"/>
      <c r="AD60" s="88"/>
      <c r="AE60" s="88"/>
    </row>
    <row r="61" spans="2:33">
      <c r="B61" s="26" t="s">
        <v>64</v>
      </c>
      <c r="C61" s="147">
        <v>2410411039</v>
      </c>
      <c r="D61" s="147">
        <v>3535562849.4400001</v>
      </c>
      <c r="E61" s="148">
        <v>0</v>
      </c>
      <c r="F61" s="148">
        <v>0</v>
      </c>
      <c r="G61" s="148">
        <v>0</v>
      </c>
      <c r="H61" s="148"/>
      <c r="I61" s="148">
        <v>150000</v>
      </c>
      <c r="J61" s="148">
        <v>0</v>
      </c>
      <c r="K61" s="148"/>
      <c r="L61" s="148"/>
      <c r="M61" s="148"/>
      <c r="N61" s="148"/>
      <c r="O61" s="148">
        <v>0</v>
      </c>
      <c r="P61" s="147"/>
      <c r="Q61" s="147">
        <f t="shared" si="0"/>
        <v>150000</v>
      </c>
      <c r="R61" s="245"/>
      <c r="S61" s="245"/>
      <c r="W61" s="88"/>
      <c r="Y61" s="88"/>
      <c r="Z61" s="88"/>
      <c r="AA61" s="88"/>
      <c r="AB61" s="88"/>
      <c r="AC61" s="88"/>
      <c r="AD61" s="88"/>
      <c r="AE61" s="88"/>
    </row>
    <row r="62" spans="2:33">
      <c r="B62" s="25" t="s">
        <v>65</v>
      </c>
      <c r="C62" s="146">
        <v>84990410410</v>
      </c>
      <c r="D62" s="146">
        <v>97205488209</v>
      </c>
      <c r="E62" s="146">
        <v>6011321210.7200003</v>
      </c>
      <c r="F62" s="146">
        <v>6397749630.7800007</v>
      </c>
      <c r="G62" s="146">
        <v>6771159935.789999</v>
      </c>
      <c r="H62" s="146">
        <v>7008824373.3200006</v>
      </c>
      <c r="I62" s="146">
        <v>6860482557.6300001</v>
      </c>
      <c r="J62" s="146">
        <v>7247882175.8699999</v>
      </c>
      <c r="K62" s="146">
        <v>7459373511.6699991</v>
      </c>
      <c r="L62" s="146">
        <v>7737730128.6200008</v>
      </c>
      <c r="M62" s="146">
        <v>8148542142.5600004</v>
      </c>
      <c r="N62" s="146">
        <v>8021330632.54</v>
      </c>
      <c r="O62" s="146">
        <v>8417167839.9200001</v>
      </c>
      <c r="P62" s="146">
        <v>12954071143.449999</v>
      </c>
      <c r="Q62" s="145">
        <f t="shared" si="0"/>
        <v>93035635282.869995</v>
      </c>
      <c r="R62" s="245"/>
      <c r="S62" s="245"/>
      <c r="W62" s="88"/>
      <c r="Y62" s="88"/>
      <c r="Z62" s="88"/>
      <c r="AA62" s="88"/>
      <c r="AB62" s="88"/>
      <c r="AC62" s="88"/>
      <c r="AD62" s="88"/>
      <c r="AE62" s="88"/>
    </row>
    <row r="63" spans="2:33">
      <c r="B63" s="26" t="s">
        <v>98</v>
      </c>
      <c r="C63" s="147">
        <v>4153250613</v>
      </c>
      <c r="D63" s="147">
        <v>4763310964.6300001</v>
      </c>
      <c r="E63" s="148">
        <v>237948999.80000001</v>
      </c>
      <c r="F63" s="148">
        <v>243033228.93000001</v>
      </c>
      <c r="G63" s="148">
        <v>242174680.86000001</v>
      </c>
      <c r="H63" s="148">
        <v>346921687.51000005</v>
      </c>
      <c r="I63" s="148">
        <v>440031149.07999998</v>
      </c>
      <c r="J63" s="148">
        <v>426286874</v>
      </c>
      <c r="K63" s="148">
        <v>412058663.53000003</v>
      </c>
      <c r="L63" s="148">
        <v>348090316.06999999</v>
      </c>
      <c r="M63" s="148">
        <v>461639275.15000004</v>
      </c>
      <c r="N63" s="148">
        <v>467673794.38999999</v>
      </c>
      <c r="O63" s="148">
        <v>411069980.59000003</v>
      </c>
      <c r="P63" s="147">
        <v>597138361.37</v>
      </c>
      <c r="Q63" s="147">
        <f t="shared" si="0"/>
        <v>4634067011.2800007</v>
      </c>
      <c r="R63" s="245"/>
      <c r="S63" s="245"/>
      <c r="W63" s="88"/>
      <c r="Y63" s="88"/>
      <c r="Z63" s="88"/>
      <c r="AA63" s="88"/>
      <c r="AB63" s="88"/>
      <c r="AC63" s="88"/>
      <c r="AD63" s="88"/>
      <c r="AE63" s="88"/>
    </row>
    <row r="64" spans="2:33">
      <c r="B64" s="26" t="s">
        <v>99</v>
      </c>
      <c r="C64" s="147">
        <v>10879658014</v>
      </c>
      <c r="D64" s="147">
        <v>12040501235.219999</v>
      </c>
      <c r="E64" s="148">
        <v>625755693.61000001</v>
      </c>
      <c r="F64" s="148">
        <v>801291050.78999996</v>
      </c>
      <c r="G64" s="148">
        <v>818495594.76000011</v>
      </c>
      <c r="H64" s="148">
        <v>901063037.20000005</v>
      </c>
      <c r="I64" s="148">
        <v>841449576.66000009</v>
      </c>
      <c r="J64" s="148">
        <v>827746649.6500001</v>
      </c>
      <c r="K64" s="148">
        <v>867926137.12</v>
      </c>
      <c r="L64" s="148">
        <v>969231261.30000007</v>
      </c>
      <c r="M64" s="148">
        <v>874527517.33000004</v>
      </c>
      <c r="N64" s="148">
        <v>887455956.88999999</v>
      </c>
      <c r="O64" s="148">
        <v>1232215289.4300001</v>
      </c>
      <c r="P64" s="147">
        <v>1136146079.27</v>
      </c>
      <c r="Q64" s="147">
        <f t="shared" si="0"/>
        <v>10783303844.01</v>
      </c>
      <c r="R64" s="245"/>
      <c r="S64" s="245"/>
      <c r="W64" s="88"/>
      <c r="Y64" s="88"/>
      <c r="Z64" s="88"/>
      <c r="AA64" s="88"/>
      <c r="AB64" s="88"/>
      <c r="AC64" s="88"/>
      <c r="AD64" s="88"/>
      <c r="AE64" s="88"/>
    </row>
    <row r="65" spans="2:35">
      <c r="B65" s="26" t="s">
        <v>66</v>
      </c>
      <c r="C65" s="147">
        <v>3185536635</v>
      </c>
      <c r="D65" s="147">
        <v>3277959064.8000002</v>
      </c>
      <c r="E65" s="148">
        <v>27527639.809999999</v>
      </c>
      <c r="F65" s="148">
        <v>255041648.31</v>
      </c>
      <c r="G65" s="148">
        <v>351806830.5</v>
      </c>
      <c r="H65" s="148">
        <v>244821466.97</v>
      </c>
      <c r="I65" s="148">
        <v>164856212.44999999</v>
      </c>
      <c r="J65" s="148">
        <v>218434593.21000001</v>
      </c>
      <c r="K65" s="148">
        <v>161754260.25999999</v>
      </c>
      <c r="L65" s="148">
        <v>166294113.97999999</v>
      </c>
      <c r="M65" s="148">
        <v>406894286.47000003</v>
      </c>
      <c r="N65" s="148">
        <v>154399139.44</v>
      </c>
      <c r="O65" s="148">
        <v>139527637.53</v>
      </c>
      <c r="P65" s="147">
        <v>391935318.62</v>
      </c>
      <c r="Q65" s="147">
        <f t="shared" si="0"/>
        <v>2683293147.5500002</v>
      </c>
      <c r="R65" s="245"/>
      <c r="S65" s="245"/>
      <c r="W65" s="88"/>
      <c r="Y65" s="88"/>
      <c r="Z65" s="88"/>
      <c r="AA65" s="88"/>
      <c r="AB65" s="88"/>
      <c r="AC65" s="88"/>
      <c r="AD65" s="88"/>
      <c r="AE65" s="88"/>
    </row>
    <row r="66" spans="2:35">
      <c r="B66" s="26" t="s">
        <v>178</v>
      </c>
      <c r="C66" s="147">
        <v>2277572344</v>
      </c>
      <c r="D66" s="147">
        <v>2584042381.3600001</v>
      </c>
      <c r="E66" s="147">
        <v>112686801.19</v>
      </c>
      <c r="F66" s="148">
        <v>152922269.68000001</v>
      </c>
      <c r="G66" s="148">
        <v>185895050.56999999</v>
      </c>
      <c r="H66" s="148">
        <v>185016691.74000001</v>
      </c>
      <c r="I66" s="148">
        <v>156829641.27000001</v>
      </c>
      <c r="J66" s="148">
        <v>178948937.07000002</v>
      </c>
      <c r="K66" s="148">
        <v>199350343.82999998</v>
      </c>
      <c r="L66" s="148">
        <v>201687680.47</v>
      </c>
      <c r="M66" s="148">
        <v>174559494.35000002</v>
      </c>
      <c r="N66" s="148">
        <v>206161497.27000001</v>
      </c>
      <c r="O66" s="148">
        <v>214723999.16</v>
      </c>
      <c r="P66" s="147">
        <v>248564873.88</v>
      </c>
      <c r="Q66" s="147">
        <f t="shared" si="0"/>
        <v>2217347280.48</v>
      </c>
      <c r="R66" s="245"/>
      <c r="S66" s="245"/>
      <c r="W66" s="88"/>
      <c r="Y66" s="88"/>
      <c r="Z66" s="88"/>
      <c r="AA66" s="88"/>
      <c r="AB66" s="88"/>
      <c r="AC66" s="88"/>
      <c r="AD66" s="88"/>
      <c r="AE66" s="88"/>
    </row>
    <row r="67" spans="2:35">
      <c r="B67" s="26" t="s">
        <v>67</v>
      </c>
      <c r="C67" s="147">
        <v>64494392804</v>
      </c>
      <c r="D67" s="147">
        <v>74539674562.990005</v>
      </c>
      <c r="E67" s="147">
        <v>5007402076.3100004</v>
      </c>
      <c r="F67" s="148">
        <v>4945461433.0700006</v>
      </c>
      <c r="G67" s="148">
        <v>5172787779.0999994</v>
      </c>
      <c r="H67" s="148">
        <v>5331001489.9000006</v>
      </c>
      <c r="I67" s="148">
        <v>5257315978.1700001</v>
      </c>
      <c r="J67" s="148">
        <v>5596465121.9399996</v>
      </c>
      <c r="K67" s="148">
        <v>5818284106.9299994</v>
      </c>
      <c r="L67" s="148">
        <v>6052426756.8000002</v>
      </c>
      <c r="M67" s="148">
        <v>6230921569.2600002</v>
      </c>
      <c r="N67" s="148">
        <v>6305640244.5500002</v>
      </c>
      <c r="O67" s="148">
        <v>6419630933.21</v>
      </c>
      <c r="P67" s="147">
        <v>10580286510.309999</v>
      </c>
      <c r="Q67" s="147">
        <f t="shared" si="0"/>
        <v>72717623999.550003</v>
      </c>
      <c r="R67" s="245"/>
      <c r="S67" s="245"/>
      <c r="T67" s="91"/>
      <c r="U67" s="91"/>
      <c r="W67" s="88"/>
      <c r="Y67" s="88"/>
      <c r="Z67" s="88"/>
      <c r="AA67" s="88"/>
      <c r="AB67" s="88"/>
      <c r="AC67" s="88"/>
      <c r="AD67" s="88"/>
      <c r="AE67" s="88"/>
    </row>
    <row r="68" spans="2:35">
      <c r="B68" s="25" t="s">
        <v>68</v>
      </c>
      <c r="C68" s="145">
        <v>610954724</v>
      </c>
      <c r="D68" s="145">
        <v>787653927.78999996</v>
      </c>
      <c r="E68" s="145">
        <v>29446752.789999999</v>
      </c>
      <c r="F68" s="145">
        <v>32044010.23</v>
      </c>
      <c r="G68" s="145">
        <v>48322854.890000001</v>
      </c>
      <c r="H68" s="145">
        <v>62906287.149999999</v>
      </c>
      <c r="I68" s="145">
        <v>62456062.25</v>
      </c>
      <c r="J68" s="145">
        <v>53384949.569999993</v>
      </c>
      <c r="K68" s="145">
        <v>40307343.920000002</v>
      </c>
      <c r="L68" s="145">
        <v>45848295.039999999</v>
      </c>
      <c r="M68" s="145">
        <v>56328874.780000001</v>
      </c>
      <c r="N68" s="145">
        <v>69972277.289999992</v>
      </c>
      <c r="O68" s="145">
        <v>75201805.019999996</v>
      </c>
      <c r="P68" s="145">
        <v>82994604.129999995</v>
      </c>
      <c r="Q68" s="145">
        <f t="shared" si="0"/>
        <v>659214117.05999994</v>
      </c>
      <c r="R68" s="245"/>
      <c r="S68" s="245"/>
      <c r="T68" s="91"/>
      <c r="U68" s="91"/>
      <c r="W68" s="88"/>
      <c r="Y68" s="88"/>
      <c r="Z68" s="88"/>
      <c r="AA68" s="88"/>
      <c r="AB68" s="88"/>
      <c r="AC68" s="88"/>
      <c r="AD68" s="88"/>
      <c r="AE68" s="88"/>
    </row>
    <row r="69" spans="2:35">
      <c r="B69" s="26" t="s">
        <v>101</v>
      </c>
      <c r="C69" s="147">
        <v>610954724</v>
      </c>
      <c r="D69" s="147">
        <v>787653927.78999996</v>
      </c>
      <c r="E69" s="147">
        <v>29446752.789999999</v>
      </c>
      <c r="F69" s="148">
        <v>32044010.23</v>
      </c>
      <c r="G69" s="148">
        <v>48322854.890000001</v>
      </c>
      <c r="H69" s="148">
        <v>62906287.149999999</v>
      </c>
      <c r="I69" s="148">
        <v>62456062.25</v>
      </c>
      <c r="J69" s="148">
        <v>53384949.569999993</v>
      </c>
      <c r="K69" s="148">
        <v>40307343.920000002</v>
      </c>
      <c r="L69" s="148">
        <v>45848295.039999999</v>
      </c>
      <c r="M69" s="148">
        <v>56328874.780000001</v>
      </c>
      <c r="N69" s="148">
        <v>69972277.289999992</v>
      </c>
      <c r="O69" s="148">
        <v>75201805.019999996</v>
      </c>
      <c r="P69" s="147">
        <v>82994604.129999995</v>
      </c>
      <c r="Q69" s="147">
        <f t="shared" si="0"/>
        <v>659214117.05999994</v>
      </c>
      <c r="R69" s="245"/>
      <c r="S69" s="245"/>
      <c r="W69" s="93"/>
      <c r="Y69" s="88"/>
      <c r="Z69" s="88"/>
      <c r="AA69" s="88"/>
      <c r="AB69" s="88"/>
      <c r="AC69" s="88"/>
      <c r="AD69" s="88"/>
      <c r="AE69" s="88"/>
      <c r="AF69" s="93"/>
      <c r="AG69" s="93"/>
    </row>
    <row r="70" spans="2:35">
      <c r="B70" s="25" t="s">
        <v>71</v>
      </c>
      <c r="C70" s="145">
        <v>29484073121</v>
      </c>
      <c r="D70" s="145">
        <v>30527279727.720001</v>
      </c>
      <c r="E70" s="145">
        <v>296195604.54000002</v>
      </c>
      <c r="F70" s="145">
        <v>361418639.17000002</v>
      </c>
      <c r="G70" s="145">
        <v>424912008.45999998</v>
      </c>
      <c r="H70" s="145">
        <v>605582985.52999997</v>
      </c>
      <c r="I70" s="145">
        <v>409120521.81</v>
      </c>
      <c r="J70" s="145">
        <v>477239731.40000004</v>
      </c>
      <c r="K70" s="145">
        <v>405474457.55000001</v>
      </c>
      <c r="L70" s="145">
        <v>361248534.01999998</v>
      </c>
      <c r="M70" s="145">
        <v>460744489.72000003</v>
      </c>
      <c r="N70" s="145">
        <v>656007487.74000001</v>
      </c>
      <c r="O70" s="145">
        <v>658648672.78999996</v>
      </c>
      <c r="P70" s="145">
        <v>695506131.74000001</v>
      </c>
      <c r="Q70" s="145">
        <f t="shared" si="0"/>
        <v>5812099264.4699993</v>
      </c>
      <c r="R70" s="245"/>
      <c r="S70" s="245"/>
      <c r="W70" s="93"/>
      <c r="Y70" s="88"/>
      <c r="Z70" s="88"/>
      <c r="AA70" s="88"/>
      <c r="AB70" s="88"/>
      <c r="AC70" s="88"/>
      <c r="AD70" s="88"/>
      <c r="AE70" s="88"/>
      <c r="AF70" s="93"/>
      <c r="AG70" s="93"/>
    </row>
    <row r="71" spans="2:35">
      <c r="B71" s="26" t="s">
        <v>179</v>
      </c>
      <c r="C71" s="152">
        <v>6241929186</v>
      </c>
      <c r="D71" s="152">
        <v>6030820042.7200003</v>
      </c>
      <c r="E71" s="152">
        <v>296195604.54000002</v>
      </c>
      <c r="F71" s="152">
        <v>361418639.17000002</v>
      </c>
      <c r="G71" s="152">
        <v>424912008.45999998</v>
      </c>
      <c r="H71" s="152">
        <v>605582985.52999997</v>
      </c>
      <c r="I71" s="152">
        <v>409120521.81</v>
      </c>
      <c r="J71" s="152">
        <v>477239731.40000004</v>
      </c>
      <c r="K71" s="152">
        <v>405474457.55000001</v>
      </c>
      <c r="L71" s="152">
        <v>361248534.01999998</v>
      </c>
      <c r="M71" s="152">
        <v>460744489.72000003</v>
      </c>
      <c r="N71" s="152">
        <v>656007487.74000001</v>
      </c>
      <c r="O71" s="152">
        <v>658648672.78999996</v>
      </c>
      <c r="P71" s="152">
        <v>695506131.74000001</v>
      </c>
      <c r="Q71" s="152">
        <f t="shared" si="0"/>
        <v>5812099264.4699993</v>
      </c>
      <c r="R71" s="245"/>
      <c r="S71" s="245"/>
      <c r="W71" s="93"/>
      <c r="Y71" s="88"/>
      <c r="Z71" s="88"/>
      <c r="AA71" s="88"/>
      <c r="AB71" s="88"/>
      <c r="AC71" s="88"/>
      <c r="AD71" s="88"/>
      <c r="AE71" s="88"/>
      <c r="AF71" s="93"/>
      <c r="AG71" s="93"/>
    </row>
    <row r="72" spans="2:35">
      <c r="B72" s="26" t="s">
        <v>72</v>
      </c>
      <c r="C72" s="147">
        <v>16162849023</v>
      </c>
      <c r="D72" s="147">
        <v>17262849023</v>
      </c>
      <c r="E72" s="147">
        <v>0</v>
      </c>
      <c r="F72" s="148"/>
      <c r="G72" s="148"/>
      <c r="H72" s="148"/>
      <c r="I72" s="148"/>
      <c r="J72" s="148"/>
      <c r="K72" s="148"/>
      <c r="L72" s="148"/>
      <c r="M72" s="148"/>
      <c r="N72" s="148"/>
      <c r="O72" s="148"/>
      <c r="P72" s="147">
        <v>0</v>
      </c>
      <c r="Q72" s="147">
        <f t="shared" si="0"/>
        <v>0</v>
      </c>
      <c r="R72" s="245"/>
      <c r="S72" s="245"/>
      <c r="W72" s="93"/>
      <c r="Y72" s="88"/>
      <c r="Z72" s="88"/>
      <c r="AA72" s="88"/>
      <c r="AB72" s="88"/>
      <c r="AC72" s="88"/>
      <c r="AD72" s="88"/>
      <c r="AE72" s="88"/>
      <c r="AF72" s="93"/>
      <c r="AG72" s="93"/>
    </row>
    <row r="73" spans="2:35">
      <c r="B73" s="26" t="s">
        <v>73</v>
      </c>
      <c r="C73" s="147">
        <v>7078894912</v>
      </c>
      <c r="D73" s="147">
        <v>7233210662</v>
      </c>
      <c r="E73" s="147">
        <v>0</v>
      </c>
      <c r="F73" s="148"/>
      <c r="G73" s="148"/>
      <c r="H73" s="148"/>
      <c r="I73" s="148"/>
      <c r="J73" s="148"/>
      <c r="K73" s="148"/>
      <c r="L73" s="148"/>
      <c r="M73" s="148"/>
      <c r="N73" s="148"/>
      <c r="O73" s="148"/>
      <c r="P73" s="147">
        <v>0</v>
      </c>
      <c r="Q73" s="147">
        <f t="shared" si="0"/>
        <v>0</v>
      </c>
      <c r="R73" s="245"/>
      <c r="S73" s="245"/>
      <c r="W73" s="93"/>
      <c r="Y73" s="88"/>
      <c r="Z73" s="88"/>
      <c r="AA73" s="88"/>
      <c r="AB73" s="88"/>
      <c r="AC73" s="88"/>
      <c r="AD73" s="88"/>
      <c r="AE73" s="88"/>
      <c r="AF73" s="93"/>
      <c r="AG73" s="93"/>
    </row>
    <row r="74" spans="2:35">
      <c r="B74" s="26" t="s">
        <v>136</v>
      </c>
      <c r="C74" s="147">
        <v>400000</v>
      </c>
      <c r="D74" s="147">
        <v>400000</v>
      </c>
      <c r="E74" s="147">
        <v>0</v>
      </c>
      <c r="F74" s="148"/>
      <c r="G74" s="148"/>
      <c r="H74" s="148"/>
      <c r="I74" s="148"/>
      <c r="J74" s="148"/>
      <c r="K74" s="148"/>
      <c r="L74" s="148"/>
      <c r="M74" s="148"/>
      <c r="N74" s="148"/>
      <c r="O74" s="148"/>
      <c r="P74" s="147"/>
      <c r="Q74" s="147">
        <f t="shared" ref="Q74:Q85" si="1">SUM(E74:P74)</f>
        <v>0</v>
      </c>
      <c r="R74" s="245"/>
      <c r="S74" s="245"/>
      <c r="W74" s="93"/>
      <c r="Y74" s="88"/>
      <c r="Z74" s="88"/>
      <c r="AA74" s="88"/>
      <c r="AB74" s="88"/>
      <c r="AC74" s="88"/>
      <c r="AD74" s="88"/>
      <c r="AE74" s="88"/>
    </row>
    <row r="75" spans="2:35">
      <c r="B75" s="25" t="s">
        <v>75</v>
      </c>
      <c r="C75" s="145">
        <v>2435173952</v>
      </c>
      <c r="D75" s="145">
        <v>2991267220.8000002</v>
      </c>
      <c r="E75" s="145">
        <v>110152179.60000001</v>
      </c>
      <c r="F75" s="145">
        <v>169121781.22999999</v>
      </c>
      <c r="G75" s="145">
        <v>164336118.57999998</v>
      </c>
      <c r="H75" s="145">
        <v>154213547.66</v>
      </c>
      <c r="I75" s="145">
        <v>199447408.64999998</v>
      </c>
      <c r="J75" s="145">
        <v>163924095.70000002</v>
      </c>
      <c r="K75" s="145">
        <v>208870415.20999998</v>
      </c>
      <c r="L75" s="145">
        <v>201659357.66</v>
      </c>
      <c r="M75" s="145">
        <v>202198656.91</v>
      </c>
      <c r="N75" s="145">
        <v>185521261.63</v>
      </c>
      <c r="O75" s="145">
        <v>246045412.99000001</v>
      </c>
      <c r="P75" s="145">
        <v>423479656.56000006</v>
      </c>
      <c r="Q75" s="145">
        <f t="shared" si="1"/>
        <v>2428969892.3800001</v>
      </c>
      <c r="R75" s="245"/>
      <c r="S75" s="245"/>
      <c r="W75" s="93"/>
      <c r="Y75" s="88"/>
      <c r="Z75" s="88"/>
      <c r="AA75" s="88"/>
      <c r="AB75" s="88"/>
      <c r="AC75" s="88"/>
      <c r="AD75" s="88"/>
      <c r="AE75" s="88"/>
      <c r="AF75" s="93"/>
      <c r="AG75" s="93"/>
      <c r="AH75" s="93"/>
      <c r="AI75" s="93"/>
    </row>
    <row r="76" spans="2:35">
      <c r="B76" s="26" t="s">
        <v>105</v>
      </c>
      <c r="C76" s="147">
        <v>321708009</v>
      </c>
      <c r="D76" s="147">
        <v>557285429.38</v>
      </c>
      <c r="E76" s="147">
        <v>14074175.26</v>
      </c>
      <c r="F76" s="148">
        <v>31809099.48</v>
      </c>
      <c r="G76" s="148">
        <v>21574992.98</v>
      </c>
      <c r="H76" s="148">
        <v>37421086.049999997</v>
      </c>
      <c r="I76" s="148">
        <v>18944799.420000002</v>
      </c>
      <c r="J76" s="148">
        <v>25119232.510000002</v>
      </c>
      <c r="K76" s="148">
        <v>29863981.630000003</v>
      </c>
      <c r="L76" s="148">
        <v>22699412.289999999</v>
      </c>
      <c r="M76" s="148">
        <v>35011434.100000001</v>
      </c>
      <c r="N76" s="148">
        <v>43311152.799999997</v>
      </c>
      <c r="O76" s="148">
        <v>38697140.210000001</v>
      </c>
      <c r="P76" s="147">
        <v>36857798.909999996</v>
      </c>
      <c r="Q76" s="152">
        <f t="shared" si="1"/>
        <v>355384305.63999999</v>
      </c>
      <c r="R76" s="245"/>
      <c r="S76" s="245"/>
      <c r="W76" s="93"/>
      <c r="Y76" s="88"/>
      <c r="Z76" s="88"/>
      <c r="AA76" s="88"/>
      <c r="AB76" s="88"/>
      <c r="AC76" s="88"/>
      <c r="AD76" s="88"/>
      <c r="AE76" s="88"/>
      <c r="AF76" s="93"/>
      <c r="AG76" s="93"/>
      <c r="AH76" s="93"/>
      <c r="AI76" s="93"/>
    </row>
    <row r="77" spans="2:35">
      <c r="B77" s="26" t="s">
        <v>76</v>
      </c>
      <c r="C77" s="147">
        <v>1938365943</v>
      </c>
      <c r="D77" s="147">
        <v>2264081791.4200001</v>
      </c>
      <c r="E77" s="147">
        <v>96078004.340000004</v>
      </c>
      <c r="F77" s="148">
        <v>137312681.75</v>
      </c>
      <c r="G77" s="148">
        <v>142761125.59999999</v>
      </c>
      <c r="H77" s="148">
        <v>116792461.61</v>
      </c>
      <c r="I77" s="148">
        <v>180502609.22999999</v>
      </c>
      <c r="J77" s="148">
        <v>138804863.19000003</v>
      </c>
      <c r="K77" s="148">
        <v>179006433.57999998</v>
      </c>
      <c r="L77" s="148">
        <v>178959945.37</v>
      </c>
      <c r="M77" s="148">
        <v>167187222.81</v>
      </c>
      <c r="N77" s="148">
        <v>142210108.82999998</v>
      </c>
      <c r="O77" s="148">
        <v>207348272.78</v>
      </c>
      <c r="P77" s="147">
        <v>386621857.65000004</v>
      </c>
      <c r="Q77" s="152">
        <f t="shared" si="1"/>
        <v>2073585586.74</v>
      </c>
      <c r="R77" s="245"/>
      <c r="S77" s="245"/>
      <c r="W77" s="93"/>
      <c r="Y77" s="88"/>
      <c r="Z77" s="88"/>
      <c r="AA77" s="88"/>
      <c r="AB77" s="88"/>
      <c r="AC77" s="88"/>
      <c r="AD77" s="88"/>
      <c r="AE77" s="88"/>
      <c r="AF77" s="93"/>
      <c r="AG77" s="93"/>
      <c r="AH77" s="93"/>
      <c r="AI77" s="93"/>
    </row>
    <row r="78" spans="2:35">
      <c r="B78" s="26" t="s">
        <v>204</v>
      </c>
      <c r="C78" s="147">
        <v>5000000</v>
      </c>
      <c r="D78" s="147">
        <v>0</v>
      </c>
      <c r="E78" s="147">
        <v>0</v>
      </c>
      <c r="F78" s="148"/>
      <c r="G78" s="148"/>
      <c r="H78" s="148"/>
      <c r="I78" s="148"/>
      <c r="J78" s="148"/>
      <c r="K78" s="148"/>
      <c r="L78" s="148"/>
      <c r="M78" s="148"/>
      <c r="N78" s="148"/>
      <c r="O78" s="148"/>
      <c r="P78" s="147">
        <v>0</v>
      </c>
      <c r="Q78" s="152">
        <f t="shared" si="1"/>
        <v>0</v>
      </c>
      <c r="R78" s="245"/>
      <c r="S78" s="245"/>
      <c r="W78" s="93"/>
      <c r="Y78" s="88"/>
      <c r="Z78" s="88"/>
      <c r="AA78" s="88"/>
      <c r="AB78" s="88"/>
      <c r="AC78" s="88"/>
      <c r="AD78" s="88"/>
      <c r="AE78" s="88"/>
      <c r="AF78" s="93"/>
      <c r="AG78" s="93"/>
      <c r="AH78" s="93"/>
      <c r="AI78" s="93"/>
    </row>
    <row r="79" spans="2:35">
      <c r="B79" s="7" t="s">
        <v>77</v>
      </c>
      <c r="C79" s="147">
        <v>170100000</v>
      </c>
      <c r="D79" s="147">
        <v>169900000</v>
      </c>
      <c r="E79" s="147">
        <v>0</v>
      </c>
      <c r="F79" s="148"/>
      <c r="G79" s="148"/>
      <c r="H79" s="148"/>
      <c r="I79" s="148"/>
      <c r="J79" s="148"/>
      <c r="K79" s="148">
        <v>0</v>
      </c>
      <c r="L79" s="148"/>
      <c r="M79" s="148"/>
      <c r="N79" s="148"/>
      <c r="O79" s="148"/>
      <c r="P79" s="147">
        <v>0</v>
      </c>
      <c r="Q79" s="152">
        <f t="shared" si="1"/>
        <v>0</v>
      </c>
      <c r="R79" s="245"/>
      <c r="S79" s="245"/>
      <c r="W79" s="93"/>
      <c r="Y79" s="88"/>
      <c r="Z79" s="88"/>
      <c r="AA79" s="88"/>
      <c r="AB79" s="88"/>
      <c r="AC79" s="88"/>
      <c r="AD79" s="88"/>
      <c r="AE79" s="88"/>
      <c r="AF79" s="93"/>
      <c r="AG79" s="93"/>
      <c r="AH79" s="93"/>
      <c r="AI79" s="93"/>
    </row>
    <row r="80" spans="2:35">
      <c r="B80" s="25" t="s">
        <v>196</v>
      </c>
      <c r="C80" s="145">
        <v>4529209260</v>
      </c>
      <c r="D80" s="145">
        <v>5538432301.8900003</v>
      </c>
      <c r="E80" s="145">
        <v>212147363.06</v>
      </c>
      <c r="F80" s="145">
        <v>321196041.64999998</v>
      </c>
      <c r="G80" s="145">
        <v>412849459.98000002</v>
      </c>
      <c r="H80" s="145">
        <v>490132601.56</v>
      </c>
      <c r="I80" s="145">
        <v>361036742.75999999</v>
      </c>
      <c r="J80" s="145">
        <v>365942200.52000004</v>
      </c>
      <c r="K80" s="145">
        <v>333154025.69999999</v>
      </c>
      <c r="L80" s="145">
        <v>360136145.16000003</v>
      </c>
      <c r="M80" s="145">
        <v>297791115.07999998</v>
      </c>
      <c r="N80" s="145">
        <v>638247964.32999992</v>
      </c>
      <c r="O80" s="145">
        <v>776876283.11000001</v>
      </c>
      <c r="P80" s="145">
        <v>684429077.26000011</v>
      </c>
      <c r="Q80" s="145">
        <f t="shared" si="1"/>
        <v>5253939020.1700001</v>
      </c>
      <c r="R80" s="245"/>
      <c r="S80" s="245"/>
      <c r="W80" s="93"/>
      <c r="Y80" s="88"/>
      <c r="Z80" s="88"/>
      <c r="AA80" s="88"/>
      <c r="AB80" s="88"/>
      <c r="AC80" s="88"/>
      <c r="AD80" s="88"/>
      <c r="AE80" s="88"/>
      <c r="AF80" s="93"/>
      <c r="AG80" s="93"/>
      <c r="AH80" s="93"/>
      <c r="AI80" s="93"/>
    </row>
    <row r="81" spans="2:35">
      <c r="B81" s="7" t="s">
        <v>197</v>
      </c>
      <c r="C81" s="147">
        <v>4528816230</v>
      </c>
      <c r="D81" s="147">
        <v>5538432301.8900003</v>
      </c>
      <c r="E81" s="147">
        <v>212147363.06</v>
      </c>
      <c r="F81" s="148">
        <v>321196041.64999998</v>
      </c>
      <c r="G81" s="148">
        <v>412849459.98000002</v>
      </c>
      <c r="H81" s="148">
        <v>490132601.56</v>
      </c>
      <c r="I81" s="148">
        <v>361036742.75999999</v>
      </c>
      <c r="J81" s="148">
        <v>365942200.52000004</v>
      </c>
      <c r="K81" s="148">
        <v>333154025.69999999</v>
      </c>
      <c r="L81" s="148">
        <v>360136145.16000003</v>
      </c>
      <c r="M81" s="148">
        <v>297791115.07999998</v>
      </c>
      <c r="N81" s="148">
        <v>638247964.32999992</v>
      </c>
      <c r="O81" s="148">
        <v>776876283.11000001</v>
      </c>
      <c r="P81" s="147">
        <v>684429077.26000011</v>
      </c>
      <c r="Q81" s="152">
        <f t="shared" si="1"/>
        <v>5253939020.1700001</v>
      </c>
      <c r="R81" s="245"/>
      <c r="S81" s="245"/>
      <c r="W81" s="93"/>
      <c r="Y81" s="88"/>
      <c r="Z81" s="88"/>
      <c r="AA81" s="88"/>
      <c r="AB81" s="88"/>
      <c r="AC81" s="88"/>
      <c r="AD81" s="88"/>
      <c r="AE81" s="88"/>
      <c r="AF81" s="93"/>
      <c r="AG81" s="93"/>
      <c r="AH81" s="93"/>
      <c r="AI81" s="93"/>
    </row>
    <row r="82" spans="2:35">
      <c r="B82" s="7" t="s">
        <v>198</v>
      </c>
      <c r="C82" s="147">
        <v>393030</v>
      </c>
      <c r="D82" s="147">
        <v>0</v>
      </c>
      <c r="E82" s="147">
        <v>0</v>
      </c>
      <c r="F82" s="148"/>
      <c r="G82" s="148"/>
      <c r="H82" s="148"/>
      <c r="I82" s="148"/>
      <c r="J82" s="148"/>
      <c r="K82" s="148"/>
      <c r="L82" s="148"/>
      <c r="M82" s="148"/>
      <c r="N82" s="148"/>
      <c r="O82" s="148"/>
      <c r="P82" s="147">
        <v>0</v>
      </c>
      <c r="Q82" s="152">
        <f t="shared" si="1"/>
        <v>0</v>
      </c>
      <c r="R82" s="245"/>
      <c r="S82" s="245"/>
      <c r="W82" s="93"/>
      <c r="Y82" s="88"/>
      <c r="Z82" s="88"/>
      <c r="AA82" s="88"/>
      <c r="AB82" s="88"/>
      <c r="AC82" s="88"/>
      <c r="AD82" s="88"/>
      <c r="AE82" s="88"/>
      <c r="AF82" s="93"/>
      <c r="AG82" s="93"/>
      <c r="AH82" s="93"/>
      <c r="AI82" s="93"/>
    </row>
    <row r="83" spans="2:35">
      <c r="B83" s="22" t="s">
        <v>79</v>
      </c>
      <c r="C83" s="143">
        <v>13094</v>
      </c>
      <c r="D83" s="143">
        <v>13094</v>
      </c>
      <c r="E83" s="143">
        <v>0</v>
      </c>
      <c r="F83" s="143"/>
      <c r="G83" s="143"/>
      <c r="H83" s="143"/>
      <c r="I83" s="143"/>
      <c r="J83" s="143"/>
      <c r="K83" s="143"/>
      <c r="L83" s="143"/>
      <c r="M83" s="143"/>
      <c r="N83" s="143"/>
      <c r="O83" s="143"/>
      <c r="P83" s="143"/>
      <c r="Q83" s="143">
        <f t="shared" si="1"/>
        <v>0</v>
      </c>
      <c r="R83" s="245"/>
      <c r="S83" s="245"/>
      <c r="T83" s="88"/>
      <c r="U83" s="88"/>
      <c r="V83" s="88"/>
      <c r="Y83" s="88"/>
      <c r="Z83" s="88"/>
      <c r="AA83" s="88"/>
      <c r="AB83" s="88"/>
      <c r="AC83" s="88"/>
      <c r="AD83" s="88"/>
      <c r="AE83" s="88"/>
    </row>
    <row r="84" spans="2:35">
      <c r="B84" s="25" t="s">
        <v>80</v>
      </c>
      <c r="C84" s="145">
        <v>13094</v>
      </c>
      <c r="D84" s="145">
        <v>13094</v>
      </c>
      <c r="E84" s="145">
        <v>0</v>
      </c>
      <c r="F84" s="145"/>
      <c r="G84" s="145"/>
      <c r="H84" s="145"/>
      <c r="I84" s="145"/>
      <c r="J84" s="145"/>
      <c r="K84" s="145"/>
      <c r="L84" s="145"/>
      <c r="M84" s="145"/>
      <c r="N84" s="145"/>
      <c r="O84" s="145"/>
      <c r="P84" s="145"/>
      <c r="Q84" s="145">
        <f t="shared" si="1"/>
        <v>0</v>
      </c>
      <c r="R84" s="245"/>
      <c r="S84" s="5"/>
      <c r="Y84" s="88"/>
      <c r="Z84" s="88"/>
      <c r="AA84" s="88"/>
      <c r="AB84" s="88"/>
      <c r="AC84" s="88"/>
      <c r="AD84" s="88"/>
      <c r="AE84" s="88"/>
    </row>
    <row r="85" spans="2:35">
      <c r="B85" s="7" t="s">
        <v>81</v>
      </c>
      <c r="C85" s="147">
        <v>13094</v>
      </c>
      <c r="D85" s="147">
        <v>13094</v>
      </c>
      <c r="E85" s="147">
        <v>0</v>
      </c>
      <c r="F85" s="148"/>
      <c r="G85" s="148"/>
      <c r="H85" s="148"/>
      <c r="I85" s="148"/>
      <c r="J85" s="148"/>
      <c r="K85" s="148"/>
      <c r="L85" s="148"/>
      <c r="M85" s="148"/>
      <c r="N85" s="148"/>
      <c r="O85" s="148"/>
      <c r="P85" s="147"/>
      <c r="Q85" s="152">
        <f t="shared" si="1"/>
        <v>0</v>
      </c>
      <c r="R85" s="245"/>
      <c r="S85" s="5"/>
      <c r="T85" s="88"/>
      <c r="U85" s="88"/>
      <c r="V85" s="88"/>
      <c r="Y85" s="88"/>
      <c r="Z85" s="88"/>
      <c r="AA85" s="88"/>
      <c r="AB85" s="88"/>
      <c r="AC85" s="88"/>
      <c r="AD85" s="88"/>
      <c r="AE85" s="88"/>
    </row>
    <row r="86" spans="2:35">
      <c r="B86" s="130" t="s">
        <v>142</v>
      </c>
      <c r="C86" s="150">
        <f>C10+C22+C44+C58+C83</f>
        <v>183369770693</v>
      </c>
      <c r="D86" s="150">
        <f>D10+D22+D44+D58+D83</f>
        <v>206784338047.29999</v>
      </c>
      <c r="E86" s="151">
        <f t="shared" ref="E86:P86" si="2">E58+E44+E10+E22</f>
        <v>8340697614.1600018</v>
      </c>
      <c r="F86" s="151">
        <f t="shared" si="2"/>
        <v>9237068715.789999</v>
      </c>
      <c r="G86" s="151">
        <f t="shared" si="2"/>
        <v>11002518782.75</v>
      </c>
      <c r="H86" s="151">
        <f t="shared" si="2"/>
        <v>11207539378.4</v>
      </c>
      <c r="I86" s="151">
        <f t="shared" si="2"/>
        <v>11079868662.18</v>
      </c>
      <c r="J86" s="151">
        <f t="shared" si="2"/>
        <v>11149804501.799999</v>
      </c>
      <c r="K86" s="151">
        <f t="shared" si="2"/>
        <v>11111089209.859999</v>
      </c>
      <c r="L86" s="151">
        <f t="shared" si="2"/>
        <v>11649353423.379999</v>
      </c>
      <c r="M86" s="151">
        <f t="shared" si="2"/>
        <v>12383621786.399998</v>
      </c>
      <c r="N86" s="151">
        <f t="shared" si="2"/>
        <v>12213753297.490002</v>
      </c>
      <c r="O86" s="151">
        <f t="shared" si="2"/>
        <v>14482025416.259998</v>
      </c>
      <c r="P86" s="151">
        <f t="shared" si="2"/>
        <v>21374510871.989998</v>
      </c>
      <c r="Q86" s="151">
        <f>Q10+Q22+Q44+Q58</f>
        <v>145231851660.46002</v>
      </c>
      <c r="R86" s="154"/>
      <c r="T86" s="11"/>
      <c r="U86" s="11"/>
      <c r="V86" s="11"/>
      <c r="W86" s="11"/>
      <c r="Y86" s="88"/>
      <c r="Z86" s="88"/>
      <c r="AA86" s="88"/>
      <c r="AB86" s="88"/>
      <c r="AC86" s="88"/>
      <c r="AD86" s="88"/>
      <c r="AE86" s="88"/>
    </row>
    <row r="87" spans="2:35">
      <c r="B87" s="26"/>
      <c r="C87" s="15"/>
      <c r="D87" s="15"/>
      <c r="E87" s="235"/>
      <c r="F87" s="236"/>
      <c r="G87" s="236"/>
      <c r="H87" s="236"/>
      <c r="I87" s="236"/>
      <c r="J87" s="236"/>
      <c r="K87" s="236"/>
      <c r="L87" s="236"/>
      <c r="M87" s="236"/>
      <c r="N87" s="236"/>
      <c r="O87" s="236"/>
      <c r="P87" s="236"/>
      <c r="Q87" s="236"/>
      <c r="R87" s="154"/>
      <c r="S87" s="88"/>
      <c r="T87" s="11"/>
      <c r="U87" s="11"/>
      <c r="V87" s="11"/>
      <c r="W87" s="11"/>
      <c r="Y87" s="88"/>
      <c r="Z87" s="88"/>
      <c r="AA87" s="88"/>
      <c r="AB87" s="88"/>
      <c r="AC87" s="88"/>
      <c r="AD87" s="88"/>
      <c r="AE87" s="88"/>
    </row>
    <row r="88" spans="2:35">
      <c r="B88" s="130"/>
      <c r="C88" s="21"/>
      <c r="D88" s="79"/>
      <c r="E88" s="12" t="str">
        <f t="shared" ref="E88:Q88" si="3">+E9</f>
        <v>ENERO</v>
      </c>
      <c r="F88" s="12" t="str">
        <f t="shared" si="3"/>
        <v>FEBRERO</v>
      </c>
      <c r="G88" s="12" t="str">
        <f t="shared" si="3"/>
        <v>MARZO</v>
      </c>
      <c r="H88" s="12" t="str">
        <f t="shared" si="3"/>
        <v>ABRIL</v>
      </c>
      <c r="I88" s="12" t="str">
        <f t="shared" si="3"/>
        <v>MAYO</v>
      </c>
      <c r="J88" s="12" t="str">
        <f t="shared" si="3"/>
        <v>JUNIO</v>
      </c>
      <c r="K88" s="12" t="str">
        <f t="shared" si="3"/>
        <v>JULIO</v>
      </c>
      <c r="L88" s="12" t="str">
        <f t="shared" si="3"/>
        <v>AGOSTO</v>
      </c>
      <c r="M88" s="12" t="str">
        <f t="shared" si="3"/>
        <v>SEPTIEMBRE</v>
      </c>
      <c r="N88" s="12" t="str">
        <f t="shared" si="3"/>
        <v>OCTUBRE</v>
      </c>
      <c r="O88" s="12" t="str">
        <f t="shared" si="3"/>
        <v>NOVIEMBRE</v>
      </c>
      <c r="P88" s="12" t="str">
        <f t="shared" si="3"/>
        <v>DICIEMBRE</v>
      </c>
      <c r="Q88" s="12" t="str">
        <f t="shared" si="3"/>
        <v>TOTAL</v>
      </c>
      <c r="R88" s="154"/>
      <c r="S88" s="11"/>
      <c r="T88" s="11"/>
      <c r="U88" s="11"/>
      <c r="V88" s="11"/>
      <c r="W88" s="11"/>
      <c r="Y88" s="88"/>
      <c r="Z88" s="88"/>
      <c r="AA88" s="88"/>
      <c r="AB88" s="88"/>
      <c r="AC88" s="88"/>
      <c r="AD88" s="88"/>
      <c r="AE88" s="88"/>
    </row>
    <row r="89" spans="2:35">
      <c r="B89" s="27" t="s">
        <v>23</v>
      </c>
      <c r="C89" s="113">
        <v>1414493801</v>
      </c>
      <c r="D89" s="113">
        <v>1414493801</v>
      </c>
      <c r="E89" s="143">
        <v>0</v>
      </c>
      <c r="F89" s="143">
        <v>1499200.02</v>
      </c>
      <c r="G89" s="143">
        <v>0</v>
      </c>
      <c r="H89" s="143">
        <v>0</v>
      </c>
      <c r="I89" s="143">
        <v>0</v>
      </c>
      <c r="J89" s="143">
        <v>0</v>
      </c>
      <c r="K89" s="143">
        <v>0</v>
      </c>
      <c r="L89" s="143">
        <v>0</v>
      </c>
      <c r="M89" s="143">
        <v>0</v>
      </c>
      <c r="N89" s="143">
        <v>0</v>
      </c>
      <c r="O89" s="143"/>
      <c r="P89" s="143"/>
      <c r="Q89" s="143">
        <f>SUM(E89:P89)</f>
        <v>1499200.02</v>
      </c>
      <c r="R89" s="154"/>
      <c r="S89" s="11"/>
      <c r="T89" s="11"/>
      <c r="U89" s="11"/>
      <c r="V89" s="11"/>
      <c r="W89" s="11"/>
      <c r="Y89" s="88"/>
      <c r="Z89" s="88"/>
      <c r="AA89" s="88"/>
      <c r="AB89" s="88"/>
      <c r="AC89" s="88"/>
      <c r="AD89" s="88"/>
      <c r="AE89" s="88"/>
    </row>
    <row r="90" spans="2:35">
      <c r="B90" s="28" t="s">
        <v>24</v>
      </c>
      <c r="C90" s="121">
        <v>1414493801</v>
      </c>
      <c r="D90" s="121">
        <v>1414493801</v>
      </c>
      <c r="E90" s="237">
        <v>0</v>
      </c>
      <c r="F90" s="237">
        <v>1499200.02</v>
      </c>
      <c r="G90" s="237">
        <v>0</v>
      </c>
      <c r="H90" s="237">
        <v>0</v>
      </c>
      <c r="I90" s="237">
        <v>0</v>
      </c>
      <c r="J90" s="237">
        <v>0</v>
      </c>
      <c r="K90" s="237">
        <v>0</v>
      </c>
      <c r="L90" s="237">
        <v>0</v>
      </c>
      <c r="M90" s="237">
        <v>0</v>
      </c>
      <c r="N90" s="237">
        <v>0</v>
      </c>
      <c r="O90" s="237"/>
      <c r="P90" s="237"/>
      <c r="Q90" s="145">
        <f>SUM(E90:P90)</f>
        <v>1499200.02</v>
      </c>
      <c r="R90" s="154"/>
      <c r="S90" s="11"/>
      <c r="T90" s="11"/>
      <c r="U90" s="11"/>
      <c r="V90" s="11"/>
      <c r="W90" s="11"/>
      <c r="Y90" s="88"/>
      <c r="Z90" s="88"/>
      <c r="AA90" s="88"/>
      <c r="AB90" s="88"/>
      <c r="AC90" s="88"/>
      <c r="AD90" s="88"/>
      <c r="AE90" s="88"/>
    </row>
    <row r="91" spans="2:35">
      <c r="B91" s="29" t="s">
        <v>25</v>
      </c>
      <c r="C91" s="115">
        <v>1414493801</v>
      </c>
      <c r="D91" s="115">
        <v>1414493801</v>
      </c>
      <c r="E91" s="147">
        <v>0</v>
      </c>
      <c r="F91" s="147">
        <v>1499200.02</v>
      </c>
      <c r="G91" s="147">
        <v>0</v>
      </c>
      <c r="H91" s="237">
        <v>0</v>
      </c>
      <c r="I91" s="237">
        <v>0</v>
      </c>
      <c r="J91" s="237">
        <v>0</v>
      </c>
      <c r="K91" s="237">
        <v>0</v>
      </c>
      <c r="L91" s="237">
        <v>0</v>
      </c>
      <c r="M91" s="237">
        <v>0</v>
      </c>
      <c r="N91" s="147">
        <v>0</v>
      </c>
      <c r="O91" s="147"/>
      <c r="P91" s="147"/>
      <c r="Q91" s="152">
        <f>SUM(E91:P91)</f>
        <v>1499200.02</v>
      </c>
      <c r="R91" s="154"/>
      <c r="S91" s="11"/>
      <c r="T91" s="11"/>
      <c r="U91" s="11"/>
      <c r="V91" s="11"/>
      <c r="W91" s="11"/>
      <c r="Y91" s="88"/>
      <c r="Z91" s="88"/>
      <c r="AA91" s="88"/>
      <c r="AB91" s="88"/>
      <c r="AC91" s="88"/>
      <c r="AD91" s="88"/>
      <c r="AE91" s="88"/>
    </row>
    <row r="92" spans="2:35" ht="15" customHeight="1">
      <c r="B92" s="130" t="s">
        <v>87</v>
      </c>
      <c r="C92" s="120">
        <f t="shared" ref="C92:Q92" si="4">C89</f>
        <v>1414493801</v>
      </c>
      <c r="D92" s="120">
        <f t="shared" si="4"/>
        <v>1414493801</v>
      </c>
      <c r="E92" s="151">
        <f t="shared" si="4"/>
        <v>0</v>
      </c>
      <c r="F92" s="151">
        <f t="shared" si="4"/>
        <v>1499200.02</v>
      </c>
      <c r="G92" s="151">
        <f t="shared" si="4"/>
        <v>0</v>
      </c>
      <c r="H92" s="151">
        <f t="shared" si="4"/>
        <v>0</v>
      </c>
      <c r="I92" s="151">
        <f t="shared" si="4"/>
        <v>0</v>
      </c>
      <c r="J92" s="151">
        <f t="shared" si="4"/>
        <v>0</v>
      </c>
      <c r="K92" s="151">
        <f t="shared" si="4"/>
        <v>0</v>
      </c>
      <c r="L92" s="151">
        <f t="shared" si="4"/>
        <v>0</v>
      </c>
      <c r="M92" s="151">
        <f t="shared" si="4"/>
        <v>0</v>
      </c>
      <c r="N92" s="151">
        <f t="shared" si="4"/>
        <v>0</v>
      </c>
      <c r="O92" s="151">
        <f t="shared" si="4"/>
        <v>0</v>
      </c>
      <c r="P92" s="151">
        <f t="shared" si="4"/>
        <v>0</v>
      </c>
      <c r="Q92" s="151">
        <f t="shared" si="4"/>
        <v>1499200.02</v>
      </c>
      <c r="R92" s="11"/>
    </row>
    <row r="93" spans="2:35">
      <c r="B93" s="26"/>
      <c r="C93" s="11"/>
      <c r="D93" s="11"/>
      <c r="E93" s="238"/>
      <c r="F93" s="238"/>
      <c r="G93" s="239"/>
      <c r="H93" s="239"/>
      <c r="I93" s="239"/>
      <c r="J93" s="239"/>
      <c r="K93" s="239"/>
      <c r="L93" s="239"/>
      <c r="M93" s="239"/>
      <c r="N93" s="239"/>
      <c r="O93" s="239"/>
      <c r="P93" s="239"/>
      <c r="Q93" s="240"/>
      <c r="R93" s="11"/>
      <c r="T93" s="11"/>
      <c r="U93" s="11"/>
    </row>
    <row r="94" spans="2:35">
      <c r="B94" s="130" t="s">
        <v>88</v>
      </c>
      <c r="C94" s="120">
        <f>C86+C92</f>
        <v>184784264494</v>
      </c>
      <c r="D94" s="120">
        <f>D86+D92</f>
        <v>208198831848.29999</v>
      </c>
      <c r="E94" s="241">
        <f t="shared" ref="E94:Q94" si="5">E92+E86</f>
        <v>8340697614.1600018</v>
      </c>
      <c r="F94" s="241">
        <f t="shared" si="5"/>
        <v>9238567915.8099995</v>
      </c>
      <c r="G94" s="241">
        <f t="shared" si="5"/>
        <v>11002518782.75</v>
      </c>
      <c r="H94" s="241">
        <f t="shared" si="5"/>
        <v>11207539378.4</v>
      </c>
      <c r="I94" s="241">
        <f t="shared" si="5"/>
        <v>11079868662.18</v>
      </c>
      <c r="J94" s="241">
        <f t="shared" si="5"/>
        <v>11149804501.799999</v>
      </c>
      <c r="K94" s="241">
        <f t="shared" si="5"/>
        <v>11111089209.859999</v>
      </c>
      <c r="L94" s="241">
        <f t="shared" si="5"/>
        <v>11649353423.379999</v>
      </c>
      <c r="M94" s="241">
        <f t="shared" si="5"/>
        <v>12383621786.399998</v>
      </c>
      <c r="N94" s="241">
        <f t="shared" si="5"/>
        <v>12213753297.490002</v>
      </c>
      <c r="O94" s="241">
        <f t="shared" si="5"/>
        <v>14482025416.259998</v>
      </c>
      <c r="P94" s="241">
        <f t="shared" si="5"/>
        <v>21374510871.989998</v>
      </c>
      <c r="Q94" s="241">
        <f t="shared" si="5"/>
        <v>145233350860.48001</v>
      </c>
      <c r="R94" s="11"/>
      <c r="T94" s="11"/>
      <c r="U94" s="11"/>
      <c r="V94" s="11"/>
    </row>
    <row r="95" spans="2:35" ht="30">
      <c r="B95" s="110" t="s">
        <v>205</v>
      </c>
      <c r="N95" s="153"/>
      <c r="O95" s="153"/>
      <c r="P95" s="153"/>
      <c r="Q95" s="153"/>
      <c r="R95" s="11"/>
    </row>
    <row r="96" spans="2:35" ht="48">
      <c r="B96" s="257" t="s">
        <v>206</v>
      </c>
    </row>
    <row r="97" spans="1:39">
      <c r="R97" s="11"/>
    </row>
    <row r="98" spans="1:39">
      <c r="E98" s="69"/>
      <c r="F98" s="69"/>
      <c r="G98" s="69"/>
      <c r="H98" s="69"/>
      <c r="I98" s="69"/>
      <c r="J98" s="69"/>
      <c r="K98" s="69"/>
      <c r="L98" s="69"/>
      <c r="M98" s="69"/>
    </row>
    <row r="99" spans="1:39">
      <c r="E99" s="69"/>
      <c r="F99" s="69"/>
      <c r="G99" s="69"/>
      <c r="H99" s="69"/>
      <c r="I99" s="69"/>
      <c r="J99" s="69"/>
      <c r="K99" s="69"/>
      <c r="L99" s="69"/>
      <c r="M99" s="69"/>
      <c r="R99" s="11"/>
    </row>
    <row r="100" spans="1:39">
      <c r="E100" s="69"/>
      <c r="F100" s="69"/>
      <c r="G100" s="69"/>
      <c r="H100" s="69"/>
      <c r="I100" s="69"/>
      <c r="J100" s="69"/>
      <c r="K100" s="69"/>
      <c r="L100" s="69"/>
      <c r="M100" s="69"/>
      <c r="R100" s="11"/>
    </row>
    <row r="101" spans="1:39">
      <c r="E101" s="69"/>
      <c r="F101" s="69"/>
      <c r="G101" s="69"/>
      <c r="H101" s="69"/>
      <c r="I101" s="69"/>
      <c r="J101" s="69"/>
      <c r="K101" s="69"/>
      <c r="L101" s="69"/>
      <c r="M101" s="69"/>
      <c r="N101" s="69"/>
      <c r="O101" s="69"/>
      <c r="P101" s="69"/>
      <c r="R101" s="11"/>
    </row>
    <row r="102" spans="1:39">
      <c r="N102" s="69"/>
      <c r="O102" s="69"/>
      <c r="P102" s="69"/>
    </row>
    <row r="103" spans="1:39">
      <c r="N103" s="69"/>
      <c r="O103" s="69"/>
      <c r="P103" s="69"/>
    </row>
    <row r="104" spans="1:39">
      <c r="E104" s="69"/>
      <c r="F104" s="69"/>
      <c r="G104" s="69"/>
      <c r="H104" s="69"/>
      <c r="I104" s="69"/>
      <c r="J104" s="69"/>
      <c r="K104" s="69"/>
      <c r="L104" s="69"/>
      <c r="M104" s="69"/>
      <c r="N104" s="69"/>
      <c r="O104" s="69"/>
      <c r="P104" s="69"/>
    </row>
    <row r="105" spans="1:39">
      <c r="E105" s="69"/>
      <c r="F105" s="69"/>
      <c r="G105" s="69"/>
      <c r="H105" s="69"/>
      <c r="I105" s="69"/>
      <c r="J105" s="69"/>
      <c r="K105" s="69"/>
      <c r="L105" s="69"/>
      <c r="M105" s="69"/>
    </row>
    <row r="106" spans="1:39">
      <c r="E106" s="69"/>
      <c r="F106" s="69"/>
      <c r="G106" s="69"/>
      <c r="H106" s="69"/>
      <c r="I106" s="69"/>
      <c r="J106" s="69"/>
      <c r="K106" s="69"/>
      <c r="L106" s="69"/>
      <c r="M106" s="69"/>
    </row>
    <row r="107" spans="1:39">
      <c r="N107" s="69"/>
      <c r="O107" s="69"/>
      <c r="P107" s="69"/>
    </row>
    <row r="108" spans="1:39">
      <c r="E108" s="69"/>
      <c r="F108" s="69"/>
      <c r="G108" s="69"/>
      <c r="H108" s="69"/>
      <c r="I108" s="69"/>
      <c r="J108" s="69"/>
      <c r="K108" s="69"/>
      <c r="L108" s="69"/>
      <c r="M108" s="69"/>
      <c r="N108" s="69"/>
      <c r="O108" s="69"/>
      <c r="P108" s="69"/>
    </row>
    <row r="109" spans="1:39" s="11" customFormat="1">
      <c r="A109"/>
      <c r="B109"/>
      <c r="C109" s="69"/>
      <c r="D109" s="69"/>
      <c r="E109" s="69"/>
      <c r="F109" s="69"/>
      <c r="G109" s="69"/>
      <c r="H109" s="69"/>
      <c r="I109" s="69"/>
      <c r="J109" s="69"/>
      <c r="K109" s="69"/>
      <c r="L109" s="69"/>
      <c r="M109" s="69"/>
      <c r="N109" s="69"/>
      <c r="O109" s="69"/>
      <c r="P109" s="69"/>
      <c r="R109"/>
      <c r="S109"/>
      <c r="T109"/>
      <c r="U109"/>
      <c r="V109"/>
      <c r="W109"/>
      <c r="X109"/>
      <c r="Y109"/>
      <c r="Z109"/>
      <c r="AA109"/>
      <c r="AB109"/>
      <c r="AC109"/>
      <c r="AD109"/>
      <c r="AE109"/>
      <c r="AF109"/>
      <c r="AG109"/>
      <c r="AH109"/>
      <c r="AI109"/>
      <c r="AJ109"/>
      <c r="AK109"/>
      <c r="AL109"/>
      <c r="AM109"/>
    </row>
    <row r="110" spans="1:39" s="11" customFormat="1">
      <c r="A110"/>
      <c r="B110"/>
      <c r="C110" s="69"/>
      <c r="D110" s="69"/>
      <c r="E110" s="69"/>
      <c r="F110" s="69"/>
      <c r="G110" s="69"/>
      <c r="H110" s="69"/>
      <c r="I110" s="69"/>
      <c r="J110" s="69"/>
      <c r="K110" s="69"/>
      <c r="L110" s="69"/>
      <c r="M110" s="69"/>
      <c r="R110"/>
      <c r="S110"/>
      <c r="T110"/>
      <c r="U110"/>
      <c r="V110"/>
      <c r="W110"/>
      <c r="X110"/>
      <c r="Y110"/>
      <c r="Z110"/>
      <c r="AA110"/>
      <c r="AB110"/>
      <c r="AC110"/>
      <c r="AD110"/>
      <c r="AE110"/>
      <c r="AF110"/>
      <c r="AG110"/>
      <c r="AH110"/>
      <c r="AI110"/>
      <c r="AJ110"/>
      <c r="AK110"/>
      <c r="AL110"/>
      <c r="AM110"/>
    </row>
    <row r="111" spans="1:39" s="11" customFormat="1">
      <c r="A111"/>
      <c r="B111"/>
      <c r="C111" s="69"/>
      <c r="D111" s="69"/>
      <c r="E111" s="69"/>
      <c r="F111" s="69"/>
      <c r="G111" s="69"/>
      <c r="H111" s="69"/>
      <c r="I111" s="69"/>
      <c r="J111" s="69"/>
      <c r="K111" s="69"/>
      <c r="L111" s="69"/>
      <c r="M111" s="69"/>
      <c r="N111" s="69"/>
      <c r="O111" s="69"/>
      <c r="P111" s="69"/>
      <c r="R111"/>
      <c r="S111"/>
      <c r="T111"/>
      <c r="U111"/>
      <c r="V111"/>
      <c r="W111"/>
      <c r="X111"/>
      <c r="Y111"/>
      <c r="Z111"/>
      <c r="AA111"/>
      <c r="AB111"/>
      <c r="AC111"/>
      <c r="AD111"/>
      <c r="AE111"/>
      <c r="AF111"/>
      <c r="AG111"/>
      <c r="AH111"/>
      <c r="AI111"/>
      <c r="AJ111"/>
      <c r="AK111"/>
      <c r="AL111"/>
      <c r="AM111"/>
    </row>
    <row r="112" spans="1:39" s="11" customFormat="1">
      <c r="A112"/>
      <c r="B112"/>
      <c r="C112" s="69"/>
      <c r="D112" s="69"/>
      <c r="E112" s="69"/>
      <c r="F112" s="69"/>
      <c r="G112" s="69"/>
      <c r="H112" s="69"/>
      <c r="I112" s="69"/>
      <c r="J112" s="69"/>
      <c r="K112" s="69"/>
      <c r="L112" s="69"/>
      <c r="M112" s="69"/>
      <c r="N112" s="69"/>
      <c r="O112" s="69"/>
      <c r="P112" s="69"/>
      <c r="R112"/>
      <c r="S112"/>
      <c r="T112"/>
      <c r="U112"/>
      <c r="V112"/>
      <c r="W112"/>
      <c r="X112"/>
      <c r="Y112"/>
      <c r="Z112"/>
      <c r="AA112"/>
      <c r="AB112"/>
      <c r="AC112"/>
      <c r="AD112"/>
      <c r="AE112"/>
      <c r="AF112"/>
      <c r="AG112"/>
      <c r="AH112"/>
      <c r="AI112"/>
      <c r="AJ112"/>
      <c r="AK112"/>
      <c r="AL112"/>
      <c r="AM112"/>
    </row>
    <row r="113" spans="1:39" s="11" customFormat="1">
      <c r="A113"/>
      <c r="B113"/>
      <c r="C113" s="69"/>
      <c r="D113" s="69"/>
      <c r="E113" s="69"/>
      <c r="F113" s="69"/>
      <c r="G113" s="69"/>
      <c r="H113" s="69"/>
      <c r="I113" s="69"/>
      <c r="J113" s="69"/>
      <c r="K113" s="69"/>
      <c r="L113" s="69"/>
      <c r="M113" s="69"/>
      <c r="N113" s="69"/>
      <c r="O113" s="69"/>
      <c r="P113" s="69"/>
      <c r="R113"/>
      <c r="S113"/>
      <c r="T113"/>
      <c r="U113"/>
      <c r="V113"/>
      <c r="W113"/>
      <c r="X113"/>
      <c r="Y113"/>
      <c r="Z113"/>
      <c r="AA113"/>
      <c r="AB113"/>
      <c r="AC113"/>
      <c r="AD113"/>
      <c r="AE113"/>
      <c r="AF113"/>
      <c r="AG113"/>
      <c r="AH113"/>
      <c r="AI113"/>
      <c r="AJ113"/>
      <c r="AK113"/>
      <c r="AL113"/>
      <c r="AM113"/>
    </row>
    <row r="114" spans="1:39" s="11" customFormat="1">
      <c r="A114"/>
      <c r="B114"/>
      <c r="C114" s="69"/>
      <c r="D114" s="69"/>
      <c r="E114" s="69"/>
      <c r="F114" s="69"/>
      <c r="G114" s="69"/>
      <c r="H114" s="69"/>
      <c r="I114" s="69"/>
      <c r="J114" s="69"/>
      <c r="K114" s="69"/>
      <c r="L114" s="69"/>
      <c r="M114" s="69"/>
      <c r="N114" s="69"/>
      <c r="O114" s="69"/>
      <c r="P114" s="69"/>
      <c r="R114"/>
      <c r="S114"/>
      <c r="T114"/>
      <c r="U114"/>
      <c r="V114"/>
      <c r="W114"/>
      <c r="X114"/>
      <c r="Y114"/>
      <c r="Z114"/>
      <c r="AA114"/>
      <c r="AB114"/>
      <c r="AC114"/>
      <c r="AD114"/>
      <c r="AE114"/>
      <c r="AF114"/>
      <c r="AG114"/>
      <c r="AH114"/>
      <c r="AI114"/>
      <c r="AJ114"/>
      <c r="AK114"/>
      <c r="AL114"/>
      <c r="AM114"/>
    </row>
    <row r="115" spans="1:39" s="11" customFormat="1">
      <c r="A115"/>
      <c r="B115"/>
      <c r="C115" s="69"/>
      <c r="D115" s="69"/>
      <c r="E115" s="69"/>
      <c r="F115" s="69"/>
      <c r="G115" s="69"/>
      <c r="H115" s="69"/>
      <c r="I115" s="69"/>
      <c r="J115" s="69"/>
      <c r="K115" s="69"/>
      <c r="L115" s="69"/>
      <c r="M115" s="69"/>
      <c r="N115" s="69"/>
      <c r="O115" s="69"/>
      <c r="P115" s="69"/>
      <c r="R115"/>
      <c r="S115"/>
      <c r="T115"/>
      <c r="U115"/>
      <c r="V115"/>
      <c r="W115"/>
      <c r="X115"/>
      <c r="Y115"/>
      <c r="Z115"/>
      <c r="AA115"/>
      <c r="AB115"/>
      <c r="AC115"/>
      <c r="AD115"/>
      <c r="AE115"/>
      <c r="AF115"/>
      <c r="AG115"/>
      <c r="AH115"/>
      <c r="AI115"/>
      <c r="AJ115"/>
      <c r="AK115"/>
      <c r="AL115"/>
      <c r="AM115"/>
    </row>
    <row r="116" spans="1:39">
      <c r="N116" s="69"/>
      <c r="O116" s="69"/>
      <c r="P116" s="69"/>
    </row>
    <row r="117" spans="1:39" s="11" customFormat="1">
      <c r="A117"/>
      <c r="B117"/>
      <c r="C117" s="69"/>
      <c r="D117" s="69"/>
      <c r="E117" s="69"/>
      <c r="F117" s="69"/>
      <c r="G117" s="69"/>
      <c r="H117" s="69"/>
      <c r="I117" s="69"/>
      <c r="J117" s="69"/>
      <c r="K117" s="69"/>
      <c r="L117" s="69"/>
      <c r="M117" s="69"/>
      <c r="N117" s="69"/>
      <c r="O117" s="69"/>
      <c r="P117" s="69"/>
      <c r="R117"/>
      <c r="S117"/>
      <c r="T117"/>
      <c r="U117"/>
      <c r="V117"/>
      <c r="W117"/>
      <c r="X117"/>
      <c r="Y117"/>
      <c r="Z117"/>
      <c r="AA117"/>
      <c r="AB117"/>
      <c r="AC117"/>
      <c r="AD117"/>
      <c r="AE117"/>
      <c r="AF117"/>
      <c r="AG117"/>
      <c r="AH117"/>
      <c r="AI117"/>
      <c r="AJ117"/>
      <c r="AK117"/>
      <c r="AL117"/>
      <c r="AM117"/>
    </row>
    <row r="118" spans="1:39" s="11" customFormat="1">
      <c r="A118"/>
      <c r="B118"/>
      <c r="C118" s="69"/>
      <c r="D118" s="69"/>
      <c r="E118" s="69"/>
      <c r="F118" s="69"/>
      <c r="G118" s="69"/>
      <c r="H118" s="69"/>
      <c r="I118" s="69"/>
      <c r="J118" s="69"/>
      <c r="K118" s="69"/>
      <c r="L118" s="69"/>
      <c r="M118" s="69"/>
      <c r="N118" s="69"/>
      <c r="O118" s="69"/>
      <c r="P118" s="69"/>
      <c r="R118"/>
      <c r="S118"/>
      <c r="T118"/>
      <c r="U118"/>
      <c r="V118"/>
      <c r="W118"/>
      <c r="X118"/>
      <c r="Y118"/>
      <c r="Z118"/>
      <c r="AA118"/>
      <c r="AB118"/>
      <c r="AC118"/>
      <c r="AD118"/>
      <c r="AE118"/>
      <c r="AF118"/>
      <c r="AG118"/>
      <c r="AH118"/>
      <c r="AI118"/>
      <c r="AJ118"/>
      <c r="AK118"/>
      <c r="AL118"/>
      <c r="AM118"/>
    </row>
    <row r="119" spans="1:39" s="11" customFormat="1">
      <c r="A119"/>
      <c r="B119"/>
      <c r="C119" s="69"/>
      <c r="D119" s="69"/>
      <c r="E119" s="69"/>
      <c r="F119" s="69"/>
      <c r="G119" s="69"/>
      <c r="H119" s="69"/>
      <c r="I119" s="69"/>
      <c r="J119" s="69"/>
      <c r="K119" s="69"/>
      <c r="L119" s="69"/>
      <c r="M119" s="69"/>
      <c r="R119"/>
      <c r="S119"/>
      <c r="T119"/>
      <c r="U119"/>
      <c r="V119"/>
      <c r="W119"/>
      <c r="X119"/>
      <c r="Y119"/>
      <c r="Z119"/>
      <c r="AA119"/>
      <c r="AB119"/>
      <c r="AC119"/>
      <c r="AD119"/>
      <c r="AE119"/>
      <c r="AF119"/>
      <c r="AG119"/>
      <c r="AH119"/>
      <c r="AI119"/>
      <c r="AJ119"/>
      <c r="AK119"/>
      <c r="AL119"/>
      <c r="AM119"/>
    </row>
    <row r="120" spans="1:39" s="11" customFormat="1">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row>
    <row r="121" spans="1:39" s="11" customFormat="1">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row>
    <row r="122" spans="1:39">
      <c r="N122" s="69"/>
      <c r="O122" s="69"/>
      <c r="P122" s="69"/>
    </row>
    <row r="123" spans="1:39">
      <c r="N123" s="69"/>
      <c r="O123" s="69"/>
      <c r="P123" s="69"/>
    </row>
    <row r="124" spans="1:39">
      <c r="N124" s="69"/>
      <c r="O124" s="69"/>
      <c r="P124" s="69"/>
    </row>
    <row r="125" spans="1:39" s="11" customFormat="1">
      <c r="A125"/>
      <c r="B125"/>
      <c r="C125" s="69"/>
      <c r="D125" s="69"/>
      <c r="E125" s="69"/>
      <c r="F125" s="69"/>
      <c r="G125" s="69"/>
      <c r="H125" s="69"/>
      <c r="I125" s="69"/>
      <c r="J125" s="69"/>
      <c r="K125" s="69"/>
      <c r="L125" s="69"/>
      <c r="M125" s="69"/>
      <c r="R125"/>
      <c r="S125"/>
      <c r="T125"/>
      <c r="U125"/>
      <c r="V125"/>
      <c r="W125"/>
      <c r="X125"/>
      <c r="Y125"/>
      <c r="Z125"/>
      <c r="AA125"/>
      <c r="AB125"/>
      <c r="AC125"/>
      <c r="AD125"/>
      <c r="AE125"/>
      <c r="AF125"/>
      <c r="AG125"/>
      <c r="AH125"/>
      <c r="AI125"/>
      <c r="AJ125"/>
      <c r="AK125"/>
      <c r="AL125"/>
      <c r="AM125"/>
    </row>
    <row r="126" spans="1:39" s="11" customFormat="1">
      <c r="A126"/>
      <c r="B126"/>
      <c r="C126" s="69"/>
      <c r="D126" s="69"/>
      <c r="E126" s="69"/>
      <c r="F126" s="69"/>
      <c r="G126" s="69"/>
      <c r="H126" s="69"/>
      <c r="I126" s="69"/>
      <c r="J126" s="69"/>
      <c r="K126" s="69"/>
      <c r="L126" s="69"/>
      <c r="M126" s="69"/>
      <c r="R126"/>
      <c r="S126"/>
      <c r="T126"/>
      <c r="U126"/>
      <c r="V126"/>
      <c r="W126"/>
      <c r="X126"/>
      <c r="Y126"/>
      <c r="Z126"/>
      <c r="AA126"/>
      <c r="AB126"/>
      <c r="AC126"/>
      <c r="AD126"/>
      <c r="AE126"/>
      <c r="AF126"/>
      <c r="AG126"/>
      <c r="AH126"/>
      <c r="AI126"/>
      <c r="AJ126"/>
      <c r="AK126"/>
      <c r="AL126"/>
      <c r="AM126"/>
    </row>
    <row r="127" spans="1:39" s="11" customFormat="1">
      <c r="A127"/>
      <c r="B127"/>
      <c r="C127" s="69"/>
      <c r="D127" s="69"/>
      <c r="E127" s="69"/>
      <c r="F127" s="69"/>
      <c r="G127" s="69"/>
      <c r="H127" s="69"/>
      <c r="I127" s="69"/>
      <c r="J127" s="69"/>
      <c r="K127" s="69"/>
      <c r="L127" s="69"/>
      <c r="M127" s="69"/>
      <c r="R127"/>
      <c r="S127"/>
      <c r="T127"/>
      <c r="U127"/>
      <c r="V127"/>
      <c r="W127"/>
      <c r="X127"/>
      <c r="Y127"/>
      <c r="Z127"/>
      <c r="AA127"/>
      <c r="AB127"/>
      <c r="AC127"/>
      <c r="AD127"/>
      <c r="AE127"/>
      <c r="AF127"/>
      <c r="AG127"/>
      <c r="AH127"/>
      <c r="AI127"/>
      <c r="AJ127"/>
      <c r="AK127"/>
      <c r="AL127"/>
      <c r="AM127"/>
    </row>
    <row r="128" spans="1:39" s="11" customFormat="1">
      <c r="A128"/>
      <c r="B128"/>
      <c r="C128" s="69"/>
      <c r="D128" s="69"/>
      <c r="E128" s="69"/>
      <c r="F128" s="69"/>
      <c r="G128" s="69"/>
      <c r="H128" s="69"/>
      <c r="I128" s="69"/>
      <c r="J128" s="69"/>
      <c r="K128" s="69"/>
      <c r="L128" s="69"/>
      <c r="M128" s="69"/>
      <c r="N128" s="69"/>
      <c r="O128" s="69"/>
      <c r="P128" s="69"/>
      <c r="R128"/>
      <c r="S128"/>
      <c r="T128"/>
      <c r="U128"/>
      <c r="V128"/>
      <c r="W128"/>
      <c r="X128"/>
      <c r="Y128"/>
      <c r="Z128"/>
      <c r="AA128"/>
      <c r="AB128"/>
      <c r="AC128"/>
      <c r="AD128"/>
      <c r="AE128"/>
      <c r="AF128"/>
      <c r="AG128"/>
      <c r="AH128"/>
      <c r="AI128"/>
      <c r="AJ128"/>
      <c r="AK128"/>
      <c r="AL128"/>
      <c r="AM128"/>
    </row>
    <row r="129" spans="1:39" s="11" customFormat="1">
      <c r="A129"/>
      <c r="B129"/>
      <c r="C129" s="69"/>
      <c r="D129" s="69"/>
      <c r="E129" s="69"/>
      <c r="F129" s="69"/>
      <c r="G129" s="69"/>
      <c r="H129" s="69"/>
      <c r="I129" s="69"/>
      <c r="J129" s="69"/>
      <c r="K129" s="69"/>
      <c r="L129" s="69"/>
      <c r="M129" s="69"/>
      <c r="N129" s="69"/>
      <c r="O129" s="69"/>
      <c r="P129" s="69"/>
      <c r="R129"/>
      <c r="S129"/>
      <c r="T129"/>
      <c r="U129"/>
      <c r="V129"/>
      <c r="W129"/>
      <c r="X129"/>
      <c r="Y129"/>
      <c r="Z129"/>
      <c r="AA129"/>
      <c r="AB129"/>
      <c r="AC129"/>
      <c r="AD129"/>
      <c r="AE129"/>
      <c r="AF129"/>
      <c r="AG129"/>
      <c r="AH129"/>
      <c r="AI129"/>
      <c r="AJ129"/>
      <c r="AK129"/>
      <c r="AL129"/>
      <c r="AM129"/>
    </row>
    <row r="130" spans="1:39" s="11" customFormat="1">
      <c r="A130"/>
      <c r="B130"/>
      <c r="C130" s="69"/>
      <c r="D130" s="69"/>
      <c r="E130" s="69"/>
      <c r="F130" s="69"/>
      <c r="G130" s="69"/>
      <c r="H130" s="69"/>
      <c r="I130" s="69"/>
      <c r="J130" s="69"/>
      <c r="K130" s="69"/>
      <c r="L130" s="69"/>
      <c r="M130" s="69"/>
      <c r="N130" s="69"/>
      <c r="O130" s="69"/>
      <c r="P130" s="69"/>
      <c r="R130"/>
      <c r="S130"/>
      <c r="T130"/>
      <c r="U130"/>
      <c r="V130"/>
      <c r="W130"/>
      <c r="X130"/>
      <c r="Y130"/>
      <c r="Z130"/>
      <c r="AA130"/>
      <c r="AB130"/>
      <c r="AC130"/>
      <c r="AD130"/>
      <c r="AE130"/>
      <c r="AF130"/>
      <c r="AG130"/>
      <c r="AH130"/>
      <c r="AI130"/>
      <c r="AJ130"/>
      <c r="AK130"/>
      <c r="AL130"/>
      <c r="AM130"/>
    </row>
    <row r="131" spans="1:39" s="11" customFormat="1">
      <c r="A131"/>
      <c r="B131"/>
      <c r="C131" s="69"/>
      <c r="D131" s="69"/>
      <c r="E131" s="69"/>
      <c r="F131" s="69"/>
      <c r="G131" s="69"/>
      <c r="H131" s="69"/>
      <c r="I131" s="69"/>
      <c r="J131" s="69"/>
      <c r="K131" s="69"/>
      <c r="L131" s="69"/>
      <c r="M131" s="69"/>
      <c r="N131" s="69"/>
      <c r="O131" s="69"/>
      <c r="P131" s="69"/>
      <c r="R131"/>
      <c r="S131"/>
      <c r="T131"/>
      <c r="U131"/>
      <c r="V131"/>
      <c r="W131"/>
      <c r="X131"/>
      <c r="Y131"/>
      <c r="Z131"/>
      <c r="AA131"/>
      <c r="AB131"/>
      <c r="AC131"/>
      <c r="AD131"/>
      <c r="AE131"/>
      <c r="AF131"/>
      <c r="AG131"/>
      <c r="AH131"/>
      <c r="AI131"/>
      <c r="AJ131"/>
      <c r="AK131"/>
      <c r="AL131"/>
      <c r="AM131"/>
    </row>
    <row r="132" spans="1:39">
      <c r="N132" s="69"/>
      <c r="O132" s="69"/>
      <c r="P132" s="69"/>
    </row>
    <row r="133" spans="1:39">
      <c r="N133" s="69"/>
      <c r="O133" s="69"/>
      <c r="P133" s="69"/>
    </row>
    <row r="134" spans="1:39">
      <c r="N134" s="69"/>
      <c r="O134" s="69"/>
      <c r="P134" s="69"/>
    </row>
    <row r="144" spans="1:39" s="11" customFormat="1">
      <c r="A144"/>
      <c r="B144"/>
      <c r="C144" s="69"/>
      <c r="D144" s="69"/>
      <c r="E144" s="69"/>
      <c r="F144" s="69"/>
      <c r="G144" s="69"/>
      <c r="H144" s="69"/>
      <c r="I144" s="69"/>
      <c r="J144" s="69"/>
      <c r="K144" s="69"/>
      <c r="L144" s="69"/>
      <c r="M144" s="69"/>
      <c r="R144"/>
      <c r="S144"/>
      <c r="T144"/>
      <c r="U144"/>
      <c r="V144"/>
      <c r="W144"/>
      <c r="X144"/>
      <c r="Y144"/>
      <c r="Z144"/>
      <c r="AA144"/>
      <c r="AB144"/>
      <c r="AC144"/>
      <c r="AD144"/>
      <c r="AE144"/>
      <c r="AF144"/>
      <c r="AG144"/>
      <c r="AH144"/>
      <c r="AI144"/>
      <c r="AJ144"/>
      <c r="AK144"/>
      <c r="AL144"/>
      <c r="AM144"/>
    </row>
    <row r="147" spans="1:39" s="11" customFormat="1">
      <c r="A147"/>
      <c r="B147"/>
      <c r="C147" s="69"/>
      <c r="D147" s="69"/>
      <c r="E147" s="69"/>
      <c r="F147" s="69"/>
      <c r="G147" s="69"/>
      <c r="H147" s="69"/>
      <c r="I147" s="69"/>
      <c r="J147" s="69"/>
      <c r="K147" s="69"/>
      <c r="L147" s="69"/>
      <c r="M147" s="69"/>
      <c r="N147" s="69"/>
      <c r="O147" s="69"/>
      <c r="P147" s="69"/>
      <c r="R147"/>
      <c r="S147"/>
      <c r="T147"/>
      <c r="U147"/>
      <c r="V147"/>
      <c r="W147"/>
      <c r="X147"/>
      <c r="Y147"/>
      <c r="Z147"/>
      <c r="AA147"/>
      <c r="AB147"/>
      <c r="AC147"/>
      <c r="AD147"/>
      <c r="AE147"/>
      <c r="AF147"/>
      <c r="AG147"/>
      <c r="AH147"/>
      <c r="AI147"/>
      <c r="AJ147"/>
      <c r="AK147"/>
      <c r="AL147"/>
      <c r="AM147"/>
    </row>
    <row r="148" spans="1:39" s="11" customFormat="1">
      <c r="A148"/>
      <c r="B148"/>
      <c r="C148" s="69"/>
      <c r="D148" s="69"/>
      <c r="E148" s="69"/>
      <c r="F148" s="69"/>
      <c r="G148" s="69"/>
      <c r="H148" s="69"/>
      <c r="I148" s="69"/>
      <c r="J148" s="69"/>
      <c r="K148" s="69"/>
      <c r="L148" s="69"/>
      <c r="M148" s="69"/>
      <c r="R148"/>
      <c r="S148"/>
      <c r="T148"/>
      <c r="U148"/>
      <c r="V148"/>
      <c r="W148"/>
      <c r="X148"/>
      <c r="Y148"/>
      <c r="Z148"/>
      <c r="AA148"/>
      <c r="AB148"/>
      <c r="AC148"/>
      <c r="AD148"/>
      <c r="AE148"/>
      <c r="AF148"/>
      <c r="AG148"/>
      <c r="AH148"/>
      <c r="AI148"/>
      <c r="AJ148"/>
      <c r="AK148"/>
      <c r="AL148"/>
      <c r="AM148"/>
    </row>
    <row r="149" spans="1:39" s="11" customFormat="1">
      <c r="A149"/>
      <c r="B149"/>
      <c r="C149" s="69"/>
      <c r="D149" s="69"/>
      <c r="E149" s="69"/>
      <c r="F149" s="69"/>
      <c r="G149" s="69"/>
      <c r="H149" s="69"/>
      <c r="I149" s="69"/>
      <c r="J149" s="69"/>
      <c r="K149" s="69"/>
      <c r="L149" s="69"/>
      <c r="M149" s="69"/>
      <c r="R149"/>
      <c r="S149"/>
      <c r="T149"/>
      <c r="U149"/>
      <c r="V149"/>
      <c r="W149"/>
      <c r="X149"/>
      <c r="Y149"/>
      <c r="Z149"/>
      <c r="AA149"/>
      <c r="AB149"/>
      <c r="AC149"/>
      <c r="AD149"/>
      <c r="AE149"/>
      <c r="AF149"/>
      <c r="AG149"/>
      <c r="AH149"/>
      <c r="AI149"/>
      <c r="AJ149"/>
      <c r="AK149"/>
      <c r="AL149"/>
      <c r="AM149"/>
    </row>
    <row r="150" spans="1:39" s="11" customFormat="1">
      <c r="A150"/>
      <c r="B150"/>
      <c r="C150" s="69"/>
      <c r="D150" s="69"/>
      <c r="E150" s="69"/>
      <c r="F150" s="69"/>
      <c r="G150" s="69"/>
      <c r="H150" s="69"/>
      <c r="I150" s="69"/>
      <c r="J150" s="69"/>
      <c r="K150" s="69"/>
      <c r="L150" s="69"/>
      <c r="M150" s="69"/>
      <c r="N150" s="69"/>
      <c r="O150" s="69"/>
      <c r="P150" s="69"/>
      <c r="R150"/>
      <c r="S150"/>
      <c r="T150"/>
      <c r="U150"/>
      <c r="V150"/>
      <c r="W150"/>
      <c r="X150"/>
      <c r="Y150"/>
      <c r="Z150"/>
      <c r="AA150"/>
      <c r="AB150"/>
      <c r="AC150"/>
      <c r="AD150"/>
      <c r="AE150"/>
      <c r="AF150"/>
      <c r="AG150"/>
      <c r="AH150"/>
      <c r="AI150"/>
      <c r="AJ150"/>
      <c r="AK150"/>
      <c r="AL150"/>
      <c r="AM150"/>
    </row>
    <row r="151" spans="1:39" s="11" customFormat="1">
      <c r="A151"/>
      <c r="B151"/>
      <c r="C151" s="69"/>
      <c r="D151" s="69"/>
      <c r="E151" s="69"/>
      <c r="F151" s="69"/>
      <c r="G151" s="69"/>
      <c r="H151" s="69"/>
      <c r="I151" s="69"/>
      <c r="J151" s="69"/>
      <c r="K151" s="69"/>
      <c r="L151" s="69"/>
      <c r="M151" s="69"/>
      <c r="N151" s="69"/>
      <c r="O151" s="69"/>
      <c r="P151" s="69"/>
      <c r="R151"/>
      <c r="S151"/>
      <c r="T151"/>
      <c r="U151"/>
      <c r="V151"/>
      <c r="W151"/>
      <c r="X151"/>
      <c r="Y151"/>
      <c r="Z151"/>
      <c r="AA151"/>
      <c r="AB151"/>
      <c r="AC151"/>
      <c r="AD151"/>
      <c r="AE151"/>
      <c r="AF151"/>
      <c r="AG151"/>
      <c r="AH151"/>
      <c r="AI151"/>
      <c r="AJ151"/>
      <c r="AK151"/>
      <c r="AL151"/>
      <c r="AM151"/>
    </row>
    <row r="152" spans="1:39" s="11" customFormat="1">
      <c r="A152"/>
      <c r="B152"/>
      <c r="C152" s="69"/>
      <c r="D152" s="69"/>
      <c r="E152" s="69"/>
      <c r="F152" s="69"/>
      <c r="G152" s="69"/>
      <c r="H152" s="69"/>
      <c r="I152" s="69"/>
      <c r="J152" s="69"/>
      <c r="K152" s="69"/>
      <c r="L152" s="69"/>
      <c r="M152" s="69"/>
      <c r="N152" s="69"/>
      <c r="O152" s="69"/>
      <c r="P152" s="69"/>
      <c r="R152"/>
      <c r="S152"/>
      <c r="T152"/>
      <c r="U152"/>
      <c r="V152"/>
      <c r="W152"/>
      <c r="X152"/>
      <c r="Y152"/>
      <c r="Z152"/>
      <c r="AA152"/>
      <c r="AB152"/>
      <c r="AC152"/>
      <c r="AD152"/>
      <c r="AE152"/>
      <c r="AF152"/>
      <c r="AG152"/>
      <c r="AH152"/>
      <c r="AI152"/>
      <c r="AJ152"/>
      <c r="AK152"/>
      <c r="AL152"/>
      <c r="AM152"/>
    </row>
    <row r="153" spans="1:39" s="11" customFormat="1">
      <c r="A153"/>
      <c r="B153"/>
      <c r="C153" s="69"/>
      <c r="D153" s="69"/>
      <c r="E153" s="69"/>
      <c r="F153" s="69"/>
      <c r="G153" s="69"/>
      <c r="H153" s="69"/>
      <c r="I153" s="69"/>
      <c r="J153" s="69"/>
      <c r="K153" s="69"/>
      <c r="L153" s="69"/>
      <c r="M153" s="69"/>
      <c r="N153" s="69"/>
      <c r="O153" s="69"/>
      <c r="P153" s="69"/>
      <c r="R153"/>
      <c r="S153"/>
      <c r="T153"/>
      <c r="U153"/>
      <c r="V153"/>
      <c r="W153"/>
      <c r="X153"/>
      <c r="Y153"/>
      <c r="Z153"/>
      <c r="AA153"/>
      <c r="AB153"/>
      <c r="AC153"/>
      <c r="AD153"/>
      <c r="AE153"/>
      <c r="AF153"/>
      <c r="AG153"/>
      <c r="AH153"/>
      <c r="AI153"/>
      <c r="AJ153"/>
      <c r="AK153"/>
      <c r="AL153"/>
      <c r="AM153"/>
    </row>
    <row r="154" spans="1:39" s="11" customFormat="1">
      <c r="A154"/>
      <c r="B154"/>
      <c r="C154" s="69"/>
      <c r="D154" s="69"/>
      <c r="E154" s="69"/>
      <c r="F154" s="69"/>
      <c r="G154" s="69"/>
      <c r="H154" s="69"/>
      <c r="I154" s="69"/>
      <c r="J154" s="69"/>
      <c r="K154" s="69"/>
      <c r="L154" s="69"/>
      <c r="M154" s="69"/>
      <c r="N154" s="69"/>
      <c r="O154" s="69"/>
      <c r="P154" s="69"/>
      <c r="R154"/>
      <c r="S154"/>
      <c r="T154"/>
      <c r="U154"/>
      <c r="V154"/>
      <c r="W154"/>
      <c r="X154"/>
      <c r="Y154"/>
      <c r="Z154"/>
      <c r="AA154"/>
      <c r="AB154"/>
      <c r="AC154"/>
      <c r="AD154"/>
      <c r="AE154"/>
      <c r="AF154"/>
      <c r="AG154"/>
      <c r="AH154"/>
      <c r="AI154"/>
      <c r="AJ154"/>
      <c r="AK154"/>
      <c r="AL154"/>
      <c r="AM154"/>
    </row>
    <row r="155" spans="1:39" s="11" customFormat="1">
      <c r="A155"/>
      <c r="B155"/>
      <c r="C155" s="69"/>
      <c r="D155" s="69"/>
      <c r="E155" s="69"/>
      <c r="F155" s="69"/>
      <c r="G155" s="69"/>
      <c r="H155" s="69"/>
      <c r="I155" s="69"/>
      <c r="J155" s="69"/>
      <c r="K155" s="69"/>
      <c r="L155" s="69"/>
      <c r="M155" s="69"/>
      <c r="N155" s="69"/>
      <c r="O155" s="69"/>
      <c r="P155" s="69"/>
      <c r="R155"/>
      <c r="S155"/>
      <c r="T155"/>
      <c r="U155"/>
      <c r="V155"/>
      <c r="W155"/>
      <c r="X155"/>
      <c r="Y155"/>
      <c r="Z155"/>
      <c r="AA155"/>
      <c r="AB155"/>
      <c r="AC155"/>
      <c r="AD155"/>
      <c r="AE155"/>
      <c r="AF155"/>
      <c r="AG155"/>
      <c r="AH155"/>
      <c r="AI155"/>
      <c r="AJ155"/>
      <c r="AK155"/>
      <c r="AL155"/>
      <c r="AM155"/>
    </row>
    <row r="156" spans="1:39">
      <c r="N156" s="69"/>
      <c r="O156" s="69"/>
      <c r="P156" s="69"/>
    </row>
    <row r="157" spans="1:39">
      <c r="N157" s="69"/>
      <c r="O157" s="69"/>
      <c r="P157" s="69"/>
    </row>
    <row r="158" spans="1:39">
      <c r="N158" s="69"/>
      <c r="O158" s="69"/>
      <c r="P158" s="69"/>
    </row>
  </sheetData>
  <mergeCells count="7">
    <mergeCell ref="B8:B9"/>
    <mergeCell ref="E8:Q8"/>
    <mergeCell ref="B2:Q2"/>
    <mergeCell ref="B3:Q3"/>
    <mergeCell ref="B4:Q4"/>
    <mergeCell ref="B5:Q5"/>
    <mergeCell ref="B6:Q6"/>
  </mergeCells>
  <conditionalFormatting sqref="R84:R86">
    <cfRule type="containsText" dxfId="5" priority="2" operator="containsText" text="Missing">
      <formula>NOT(ISERROR(SEARCH("Missing",R84)))</formula>
    </cfRule>
  </conditionalFormatting>
  <conditionalFormatting sqref="R1:R9 R84:R1048576">
    <cfRule type="containsText" dxfId="4" priority="3" operator="containsText" text="Missing">
      <formula>NOT(ISERROR(SEARCH("Missing",R1)))</formula>
    </cfRule>
  </conditionalFormatting>
  <conditionalFormatting sqref="R1:W1048576">
    <cfRule type="containsText" dxfId="3" priority="1" operator="containsText" text="Missing">
      <formula>NOT(ISERROR(SEARCH("Missing",R1)))</formula>
    </cfRule>
  </conditionalFormatting>
  <pageMargins left="0.25" right="0.25" top="0.75" bottom="0.75" header="0.3" footer="0.3"/>
  <pageSetup scale="24" fitToHeight="0" orientation="landscape" r:id="rId1"/>
  <ignoredErrors>
    <ignoredError sqref="Q89:Q91 Q10:Q85"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655E4-32E3-484B-B287-9DBB9A8BF862}">
  <sheetPr>
    <pageSetUpPr fitToPage="1"/>
  </sheetPr>
  <dimension ref="A2:AM157"/>
  <sheetViews>
    <sheetView showGridLines="0" zoomScale="60" zoomScaleNormal="60" workbookViewId="0">
      <selection activeCell="B94" sqref="B94"/>
    </sheetView>
  </sheetViews>
  <sheetFormatPr defaultColWidth="11.42578125" defaultRowHeight="15"/>
  <cols>
    <col min="1" max="1" width="7.7109375" customWidth="1"/>
    <col min="2" max="2" width="81.42578125" customWidth="1"/>
    <col min="3" max="3" width="28" style="69" customWidth="1"/>
    <col min="4" max="4" width="23.42578125" style="69" hidden="1" customWidth="1"/>
    <col min="5" max="5" width="18.85546875" style="11" customWidth="1"/>
    <col min="6" max="12" width="15.28515625" style="11" hidden="1" customWidth="1"/>
    <col min="13" max="13" width="21.28515625" style="11" hidden="1" customWidth="1"/>
    <col min="14" max="14" width="16" style="11" hidden="1" customWidth="1"/>
    <col min="15" max="15" width="19.85546875" style="11" hidden="1" customWidth="1"/>
    <col min="16" max="16" width="19" style="11" hidden="1" customWidth="1"/>
    <col min="17" max="17" width="20.140625" style="11" bestFit="1" customWidth="1"/>
    <col min="18" max="18" width="18.85546875" bestFit="1" customWidth="1"/>
    <col min="19" max="19" width="18.85546875" customWidth="1"/>
    <col min="20" max="23" width="20.7109375" customWidth="1"/>
    <col min="24" max="24" width="33.7109375" bestFit="1" customWidth="1"/>
  </cols>
  <sheetData>
    <row r="2" spans="1:34" ht="28.5">
      <c r="B2" s="271" t="s">
        <v>0</v>
      </c>
      <c r="C2" s="260"/>
      <c r="D2" s="260"/>
      <c r="E2" s="260"/>
      <c r="F2" s="260"/>
      <c r="G2" s="260"/>
      <c r="H2" s="260"/>
      <c r="I2" s="260"/>
      <c r="J2" s="260"/>
      <c r="K2" s="260"/>
      <c r="L2" s="260"/>
      <c r="M2" s="260"/>
      <c r="N2" s="260"/>
      <c r="O2" s="260"/>
      <c r="P2" s="260"/>
      <c r="Q2" s="260"/>
      <c r="R2" s="1"/>
    </row>
    <row r="3" spans="1:34" ht="21">
      <c r="A3" s="2"/>
      <c r="B3" s="272" t="s">
        <v>1</v>
      </c>
      <c r="C3" s="261"/>
      <c r="D3" s="261"/>
      <c r="E3" s="261"/>
      <c r="F3" s="261"/>
      <c r="G3" s="261"/>
      <c r="H3" s="261"/>
      <c r="I3" s="261"/>
      <c r="J3" s="261"/>
      <c r="K3" s="261"/>
      <c r="L3" s="261"/>
      <c r="M3" s="261"/>
      <c r="N3" s="261"/>
      <c r="O3" s="261"/>
      <c r="P3" s="261"/>
      <c r="Q3" s="261"/>
      <c r="R3" s="3"/>
    </row>
    <row r="4" spans="1:34" ht="15.75">
      <c r="A4" s="2"/>
      <c r="B4" s="273" t="s">
        <v>138</v>
      </c>
      <c r="C4" s="262"/>
      <c r="D4" s="262"/>
      <c r="E4" s="262"/>
      <c r="F4" s="262"/>
      <c r="G4" s="262"/>
      <c r="H4" s="262"/>
      <c r="I4" s="262"/>
      <c r="J4" s="262"/>
      <c r="K4" s="262"/>
      <c r="L4" s="262"/>
      <c r="M4" s="262"/>
      <c r="N4" s="262"/>
      <c r="O4" s="262"/>
      <c r="P4" s="262"/>
      <c r="Q4" s="262"/>
      <c r="R4" s="3"/>
    </row>
    <row r="5" spans="1:34" ht="15.75">
      <c r="A5" s="2"/>
      <c r="B5" s="295" t="s">
        <v>3</v>
      </c>
      <c r="C5" s="295"/>
      <c r="D5" s="295"/>
      <c r="E5" s="295"/>
      <c r="F5" s="295"/>
      <c r="G5" s="295"/>
      <c r="H5" s="295"/>
      <c r="I5" s="295"/>
      <c r="J5" s="295"/>
      <c r="K5" s="295"/>
      <c r="L5" s="295"/>
      <c r="M5" s="295"/>
      <c r="N5" s="295"/>
      <c r="O5" s="295"/>
      <c r="P5" s="295"/>
      <c r="Q5" s="295"/>
      <c r="R5" s="3"/>
    </row>
    <row r="6" spans="1:34">
      <c r="A6" s="2"/>
      <c r="B6" s="269"/>
      <c r="C6" s="270"/>
      <c r="D6" s="270"/>
      <c r="E6" s="270"/>
      <c r="F6" s="270"/>
      <c r="G6" s="270"/>
      <c r="H6" s="270"/>
      <c r="I6" s="270"/>
      <c r="J6" s="270"/>
      <c r="K6" s="270"/>
      <c r="L6" s="270"/>
      <c r="M6" s="270"/>
      <c r="N6" s="270"/>
      <c r="O6" s="270"/>
      <c r="P6" s="270"/>
      <c r="Q6" s="270"/>
      <c r="R6" s="3"/>
    </row>
    <row r="7" spans="1:34">
      <c r="A7" s="2"/>
      <c r="B7" s="4" t="s">
        <v>207</v>
      </c>
      <c r="C7" s="68"/>
      <c r="D7" s="68"/>
      <c r="Q7" s="15" t="s">
        <v>5</v>
      </c>
    </row>
    <row r="8" spans="1:34" ht="29.45" customHeight="1">
      <c r="B8" s="285" t="s">
        <v>6</v>
      </c>
      <c r="C8" s="136" t="s">
        <v>148</v>
      </c>
      <c r="D8" s="136" t="s">
        <v>188</v>
      </c>
      <c r="E8" s="294" t="s">
        <v>9</v>
      </c>
      <c r="F8" s="294"/>
      <c r="G8" s="294"/>
      <c r="H8" s="294"/>
      <c r="I8" s="294"/>
      <c r="J8" s="294"/>
      <c r="K8" s="294"/>
      <c r="L8" s="294"/>
      <c r="M8" s="294"/>
      <c r="N8" s="294"/>
      <c r="O8" s="294"/>
      <c r="P8" s="294"/>
      <c r="Q8" s="294"/>
    </row>
    <row r="9" spans="1:34" ht="17.45" customHeight="1">
      <c r="B9" s="286"/>
      <c r="C9" s="133" t="s">
        <v>208</v>
      </c>
      <c r="D9" s="133" t="s">
        <v>190</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4">
      <c r="B10" s="22" t="s">
        <v>26</v>
      </c>
      <c r="C10" s="144">
        <v>22618828856</v>
      </c>
      <c r="D10" s="144"/>
      <c r="E10" s="144">
        <v>536565592.82999992</v>
      </c>
      <c r="F10" s="144"/>
      <c r="G10" s="144"/>
      <c r="H10" s="144"/>
      <c r="I10" s="144"/>
      <c r="J10" s="144"/>
      <c r="K10" s="144"/>
      <c r="L10" s="144"/>
      <c r="M10" s="144"/>
      <c r="N10" s="144"/>
      <c r="O10" s="144"/>
      <c r="P10" s="143"/>
      <c r="Q10" s="143">
        <f t="shared" ref="Q10:Q73" si="0">SUM(E10:P10)</f>
        <v>536565592.82999992</v>
      </c>
      <c r="R10" s="245"/>
      <c r="S10" s="245"/>
      <c r="T10" s="154"/>
      <c r="U10" s="154"/>
      <c r="W10" s="5"/>
      <c r="Y10" s="88"/>
      <c r="Z10" s="88"/>
      <c r="AA10" s="88"/>
      <c r="AB10" s="88"/>
      <c r="AC10" s="88"/>
      <c r="AD10" s="88"/>
      <c r="AE10" s="88"/>
      <c r="AF10" s="88"/>
      <c r="AG10" s="88"/>
      <c r="AH10" s="88"/>
    </row>
    <row r="11" spans="1:34">
      <c r="B11" s="23" t="s">
        <v>27</v>
      </c>
      <c r="C11" s="146">
        <v>19891034429</v>
      </c>
      <c r="D11" s="146"/>
      <c r="E11" s="146">
        <v>371792782.48999995</v>
      </c>
      <c r="F11" s="146"/>
      <c r="G11" s="146"/>
      <c r="H11" s="146"/>
      <c r="I11" s="146"/>
      <c r="J11" s="146"/>
      <c r="K11" s="146"/>
      <c r="L11" s="146"/>
      <c r="M11" s="146"/>
      <c r="N11" s="146"/>
      <c r="O11" s="146"/>
      <c r="P11" s="146"/>
      <c r="Q11" s="145">
        <f t="shared" si="0"/>
        <v>371792782.48999995</v>
      </c>
      <c r="R11" s="245"/>
      <c r="S11" s="245"/>
      <c r="T11" s="5"/>
      <c r="U11" s="5"/>
      <c r="V11" s="5"/>
      <c r="W11" s="88"/>
      <c r="Y11" s="88"/>
      <c r="Z11" s="88"/>
      <c r="AA11" s="88"/>
      <c r="AB11" s="88"/>
      <c r="AC11" s="88"/>
      <c r="AD11" s="88"/>
      <c r="AE11" s="88"/>
    </row>
    <row r="12" spans="1:34">
      <c r="B12" s="26" t="s">
        <v>28</v>
      </c>
      <c r="C12" s="147">
        <v>18613704684</v>
      </c>
      <c r="D12" s="147"/>
      <c r="E12" s="234">
        <v>313170443</v>
      </c>
      <c r="F12" s="148"/>
      <c r="G12" s="148"/>
      <c r="H12" s="148"/>
      <c r="I12" s="148"/>
      <c r="J12" s="148"/>
      <c r="K12" s="148"/>
      <c r="L12" s="148"/>
      <c r="M12" s="148"/>
      <c r="N12" s="148"/>
      <c r="O12" s="148"/>
      <c r="P12" s="147"/>
      <c r="Q12" s="147">
        <f t="shared" si="0"/>
        <v>313170443</v>
      </c>
      <c r="R12" s="245"/>
      <c r="S12" s="245"/>
      <c r="T12" s="5"/>
      <c r="U12" s="5"/>
      <c r="V12" s="5"/>
      <c r="W12" s="88"/>
      <c r="Y12" s="88"/>
      <c r="Z12" s="88"/>
      <c r="AA12" s="88"/>
      <c r="AB12" s="88"/>
      <c r="AC12" s="88"/>
      <c r="AD12" s="88"/>
      <c r="AE12" s="88"/>
    </row>
    <row r="13" spans="1:34">
      <c r="B13" s="26" t="s">
        <v>84</v>
      </c>
      <c r="C13" s="147">
        <v>1273047745</v>
      </c>
      <c r="D13" s="147"/>
      <c r="E13" s="234">
        <v>58425506.149999999</v>
      </c>
      <c r="F13" s="148"/>
      <c r="G13" s="148"/>
      <c r="H13" s="148"/>
      <c r="I13" s="148"/>
      <c r="J13" s="148"/>
      <c r="K13" s="148"/>
      <c r="L13" s="148"/>
      <c r="M13" s="148"/>
      <c r="N13" s="148"/>
      <c r="O13" s="148"/>
      <c r="P13" s="147"/>
      <c r="Q13" s="147">
        <f t="shared" si="0"/>
        <v>58425506.149999999</v>
      </c>
      <c r="R13" s="245"/>
      <c r="S13" s="245"/>
      <c r="T13" s="5"/>
      <c r="U13" s="5"/>
      <c r="V13" s="5"/>
      <c r="W13" s="88"/>
      <c r="Y13" s="88"/>
      <c r="Z13" s="88"/>
      <c r="AA13" s="88"/>
      <c r="AB13" s="88"/>
      <c r="AC13" s="88"/>
      <c r="AD13" s="88"/>
      <c r="AE13" s="88"/>
    </row>
    <row r="14" spans="1:34">
      <c r="B14" s="26" t="s">
        <v>192</v>
      </c>
      <c r="C14" s="242">
        <v>4282000</v>
      </c>
      <c r="D14" s="242"/>
      <c r="E14" s="234">
        <v>196833.34</v>
      </c>
      <c r="F14" s="243"/>
      <c r="G14" s="243"/>
      <c r="H14" s="243"/>
      <c r="I14" s="243"/>
      <c r="J14" s="243"/>
      <c r="K14" s="243"/>
      <c r="L14" s="243"/>
      <c r="M14" s="243"/>
      <c r="N14" s="243"/>
      <c r="O14" s="243"/>
      <c r="P14" s="242"/>
      <c r="Q14" s="242">
        <f t="shared" si="0"/>
        <v>196833.34</v>
      </c>
      <c r="R14" s="245"/>
      <c r="S14" s="245"/>
      <c r="T14" s="5"/>
      <c r="U14" s="5"/>
      <c r="V14" s="5"/>
      <c r="W14" s="88"/>
      <c r="Y14" s="88"/>
      <c r="Z14" s="88"/>
      <c r="AA14" s="88"/>
      <c r="AB14" s="88"/>
      <c r="AC14" s="88"/>
      <c r="AD14" s="88"/>
      <c r="AE14" s="88"/>
    </row>
    <row r="15" spans="1:34">
      <c r="B15" s="23" t="s">
        <v>30</v>
      </c>
      <c r="C15" s="146">
        <v>5800000</v>
      </c>
      <c r="D15" s="146"/>
      <c r="E15" s="146">
        <v>191595.46</v>
      </c>
      <c r="F15" s="146"/>
      <c r="G15" s="146"/>
      <c r="H15" s="146"/>
      <c r="I15" s="146"/>
      <c r="J15" s="146"/>
      <c r="K15" s="146"/>
      <c r="L15" s="146"/>
      <c r="M15" s="146"/>
      <c r="N15" s="146"/>
      <c r="O15" s="146"/>
      <c r="P15" s="146"/>
      <c r="Q15" s="145">
        <f t="shared" si="0"/>
        <v>191595.46</v>
      </c>
      <c r="R15" s="245"/>
      <c r="S15" s="245"/>
      <c r="T15" s="90"/>
      <c r="U15" s="90"/>
      <c r="V15" s="5"/>
      <c r="W15" s="88"/>
      <c r="Y15" s="88"/>
      <c r="Z15" s="88"/>
      <c r="AA15" s="88"/>
      <c r="AB15" s="88"/>
      <c r="AC15" s="88"/>
      <c r="AD15" s="88"/>
      <c r="AE15" s="88"/>
    </row>
    <row r="16" spans="1:34">
      <c r="B16" s="26" t="s">
        <v>92</v>
      </c>
      <c r="C16" s="147">
        <v>800000</v>
      </c>
      <c r="D16" s="147"/>
      <c r="E16" s="234">
        <v>191595.46</v>
      </c>
      <c r="F16" s="148"/>
      <c r="G16" s="148"/>
      <c r="H16" s="148"/>
      <c r="I16" s="148"/>
      <c r="J16" s="148"/>
      <c r="K16" s="148"/>
      <c r="L16" s="148"/>
      <c r="M16" s="148"/>
      <c r="N16" s="148"/>
      <c r="O16" s="148"/>
      <c r="P16" s="147"/>
      <c r="Q16" s="147">
        <f t="shared" si="0"/>
        <v>191595.46</v>
      </c>
      <c r="R16" s="245"/>
      <c r="S16" s="245"/>
      <c r="T16" s="89"/>
      <c r="U16" s="89"/>
      <c r="V16" s="5"/>
      <c r="W16" s="88"/>
      <c r="Y16" s="88"/>
      <c r="Z16" s="88"/>
      <c r="AA16" s="88"/>
      <c r="AB16" s="88"/>
      <c r="AC16" s="88"/>
      <c r="AD16" s="88"/>
      <c r="AE16" s="88"/>
    </row>
    <row r="17" spans="2:34">
      <c r="B17" s="26" t="s">
        <v>113</v>
      </c>
      <c r="C17" s="147">
        <v>5000000</v>
      </c>
      <c r="D17" s="147"/>
      <c r="E17" s="233">
        <v>0</v>
      </c>
      <c r="F17" s="148"/>
      <c r="G17" s="148"/>
      <c r="H17" s="148"/>
      <c r="I17" s="148"/>
      <c r="J17" s="148"/>
      <c r="K17" s="148"/>
      <c r="L17" s="148"/>
      <c r="M17" s="148"/>
      <c r="N17" s="148"/>
      <c r="O17" s="148"/>
      <c r="P17" s="147"/>
      <c r="Q17" s="147">
        <f t="shared" si="0"/>
        <v>0</v>
      </c>
      <c r="R17" s="245"/>
      <c r="S17" s="245"/>
      <c r="T17" s="89"/>
      <c r="U17" s="89"/>
      <c r="V17" s="5"/>
      <c r="W17" s="88"/>
      <c r="Y17" s="88"/>
      <c r="Z17" s="88"/>
      <c r="AA17" s="88"/>
      <c r="AB17" s="88"/>
      <c r="AC17" s="88"/>
      <c r="AD17" s="88"/>
      <c r="AE17" s="88"/>
    </row>
    <row r="18" spans="2:34">
      <c r="B18" s="23" t="s">
        <v>32</v>
      </c>
      <c r="C18" s="146">
        <v>720000</v>
      </c>
      <c r="D18" s="146"/>
      <c r="E18" s="146">
        <v>0</v>
      </c>
      <c r="F18" s="146"/>
      <c r="G18" s="146"/>
      <c r="H18" s="146"/>
      <c r="I18" s="146"/>
      <c r="J18" s="146"/>
      <c r="K18" s="146"/>
      <c r="L18" s="146"/>
      <c r="M18" s="146"/>
      <c r="N18" s="146"/>
      <c r="O18" s="146"/>
      <c r="P18" s="146"/>
      <c r="Q18" s="145">
        <f t="shared" si="0"/>
        <v>0</v>
      </c>
      <c r="R18" s="245"/>
      <c r="S18" s="245"/>
      <c r="T18" s="90"/>
      <c r="U18" s="90"/>
      <c r="V18" s="5"/>
      <c r="W18" s="88"/>
      <c r="Y18" s="88"/>
      <c r="Z18" s="88"/>
      <c r="AA18" s="88"/>
      <c r="AB18" s="88"/>
      <c r="AC18" s="88"/>
      <c r="AD18" s="88"/>
      <c r="AE18" s="88"/>
    </row>
    <row r="19" spans="2:34">
      <c r="B19" s="26" t="s">
        <v>193</v>
      </c>
      <c r="C19" s="147">
        <v>720000</v>
      </c>
      <c r="D19" s="147"/>
      <c r="E19" s="233">
        <v>0</v>
      </c>
      <c r="F19" s="146"/>
      <c r="G19" s="148"/>
      <c r="H19" s="148"/>
      <c r="I19" s="148"/>
      <c r="J19" s="148"/>
      <c r="K19" s="148"/>
      <c r="L19" s="148"/>
      <c r="M19" s="148"/>
      <c r="N19" s="148"/>
      <c r="O19" s="148"/>
      <c r="P19" s="147"/>
      <c r="Q19" s="147">
        <f t="shared" si="0"/>
        <v>0</v>
      </c>
      <c r="R19" s="245"/>
      <c r="S19" s="245"/>
      <c r="T19" s="89"/>
      <c r="U19" s="89"/>
      <c r="V19" s="5"/>
      <c r="W19" s="88"/>
      <c r="Y19" s="88"/>
      <c r="Z19" s="88"/>
      <c r="AA19" s="88"/>
      <c r="AB19" s="88"/>
      <c r="AC19" s="88"/>
      <c r="AD19" s="88"/>
      <c r="AE19" s="88"/>
    </row>
    <row r="20" spans="2:34">
      <c r="B20" s="23" t="s">
        <v>34</v>
      </c>
      <c r="C20" s="146">
        <v>2721274427</v>
      </c>
      <c r="D20" s="146"/>
      <c r="E20" s="146">
        <v>164581214.88</v>
      </c>
      <c r="F20" s="146"/>
      <c r="G20" s="146"/>
      <c r="H20" s="146"/>
      <c r="I20" s="146"/>
      <c r="J20" s="146"/>
      <c r="K20" s="146"/>
      <c r="L20" s="146"/>
      <c r="M20" s="146"/>
      <c r="N20" s="146"/>
      <c r="O20" s="146"/>
      <c r="P20" s="146"/>
      <c r="Q20" s="145">
        <f t="shared" si="0"/>
        <v>164581214.88</v>
      </c>
      <c r="R20" s="245"/>
      <c r="S20" s="245"/>
      <c r="T20" s="5"/>
      <c r="U20" s="5"/>
      <c r="V20" s="5"/>
      <c r="W20" s="88"/>
      <c r="Y20" s="88"/>
      <c r="Z20" s="88"/>
      <c r="AA20" s="88"/>
      <c r="AB20" s="88"/>
      <c r="AC20" s="88"/>
      <c r="AD20" s="88"/>
      <c r="AE20" s="88"/>
    </row>
    <row r="21" spans="2:34">
      <c r="B21" s="26" t="s">
        <v>209</v>
      </c>
      <c r="C21" s="147">
        <v>2721274427</v>
      </c>
      <c r="D21" s="147"/>
      <c r="E21" s="233">
        <v>164581214.88</v>
      </c>
      <c r="F21" s="146"/>
      <c r="G21" s="148"/>
      <c r="H21" s="148"/>
      <c r="I21" s="148"/>
      <c r="J21" s="148"/>
      <c r="K21" s="148"/>
      <c r="L21" s="148"/>
      <c r="M21" s="148"/>
      <c r="N21" s="148"/>
      <c r="O21" s="148"/>
      <c r="P21" s="147"/>
      <c r="Q21" s="147">
        <f t="shared" si="0"/>
        <v>164581214.88</v>
      </c>
      <c r="R21" s="245"/>
      <c r="S21" s="245"/>
      <c r="T21" s="5"/>
      <c r="U21" s="5"/>
      <c r="V21" s="5"/>
      <c r="W21" s="88"/>
      <c r="Y21" s="88"/>
      <c r="Z21" s="88"/>
      <c r="AA21" s="88"/>
      <c r="AB21" s="88"/>
      <c r="AC21" s="88"/>
      <c r="AD21" s="88"/>
      <c r="AE21" s="88"/>
    </row>
    <row r="22" spans="2:34">
      <c r="B22" s="22" t="s">
        <v>36</v>
      </c>
      <c r="C22" s="144">
        <v>36310840956</v>
      </c>
      <c r="D22" s="144"/>
      <c r="E22" s="144">
        <v>1330086542.1500003</v>
      </c>
      <c r="F22" s="144"/>
      <c r="G22" s="144"/>
      <c r="H22" s="144"/>
      <c r="I22" s="144"/>
      <c r="J22" s="144"/>
      <c r="K22" s="144"/>
      <c r="L22" s="144"/>
      <c r="M22" s="144"/>
      <c r="N22" s="144"/>
      <c r="O22" s="144"/>
      <c r="P22" s="144"/>
      <c r="Q22" s="143">
        <f t="shared" si="0"/>
        <v>1330086542.1500003</v>
      </c>
      <c r="R22" s="245"/>
      <c r="S22" s="245"/>
      <c r="W22" s="88"/>
      <c r="Y22" s="88"/>
      <c r="Z22" s="88"/>
      <c r="AA22" s="88"/>
      <c r="AB22" s="88"/>
      <c r="AC22" s="88"/>
      <c r="AD22" s="88"/>
      <c r="AE22" s="88"/>
      <c r="AF22" s="88"/>
      <c r="AG22" s="88"/>
      <c r="AH22" s="88"/>
    </row>
    <row r="23" spans="2:34">
      <c r="B23" s="25" t="s">
        <v>85</v>
      </c>
      <c r="C23" s="146">
        <v>3461704137</v>
      </c>
      <c r="D23" s="146"/>
      <c r="E23" s="146">
        <v>168458776.73999998</v>
      </c>
      <c r="F23" s="146"/>
      <c r="G23" s="146"/>
      <c r="H23" s="146"/>
      <c r="I23" s="146"/>
      <c r="J23" s="146"/>
      <c r="K23" s="146"/>
      <c r="L23" s="146"/>
      <c r="M23" s="146"/>
      <c r="N23" s="146"/>
      <c r="O23" s="146"/>
      <c r="P23" s="145"/>
      <c r="Q23" s="145">
        <f t="shared" si="0"/>
        <v>168458776.73999998</v>
      </c>
      <c r="R23" s="245"/>
      <c r="S23" s="245"/>
      <c r="W23" s="88"/>
      <c r="Y23" s="88"/>
      <c r="Z23" s="88"/>
      <c r="AA23" s="88"/>
      <c r="AB23" s="88"/>
      <c r="AC23" s="88"/>
      <c r="AD23" s="88"/>
      <c r="AE23" s="88"/>
      <c r="AF23" s="88"/>
      <c r="AG23" s="88"/>
      <c r="AH23" s="88"/>
    </row>
    <row r="24" spans="2:34">
      <c r="B24" s="26" t="s">
        <v>38</v>
      </c>
      <c r="C24" s="147">
        <v>3457704137</v>
      </c>
      <c r="D24" s="147"/>
      <c r="E24" s="147">
        <v>168458776.73999998</v>
      </c>
      <c r="F24" s="148"/>
      <c r="G24" s="148"/>
      <c r="H24" s="148"/>
      <c r="I24" s="148"/>
      <c r="J24" s="148"/>
      <c r="K24" s="148"/>
      <c r="L24" s="148"/>
      <c r="M24" s="148"/>
      <c r="N24" s="148"/>
      <c r="O24" s="148"/>
      <c r="P24" s="147"/>
      <c r="Q24" s="147">
        <f t="shared" si="0"/>
        <v>168458776.73999998</v>
      </c>
      <c r="R24" s="245"/>
      <c r="S24" s="245"/>
      <c r="W24" s="88"/>
      <c r="Y24" s="88"/>
      <c r="Z24" s="88"/>
      <c r="AA24" s="88"/>
      <c r="AB24" s="88"/>
      <c r="AC24" s="88"/>
      <c r="AD24" s="88"/>
      <c r="AE24" s="88"/>
      <c r="AF24" s="88"/>
      <c r="AG24" s="88"/>
      <c r="AH24" s="88"/>
    </row>
    <row r="25" spans="2:34">
      <c r="B25" s="26" t="s">
        <v>202</v>
      </c>
      <c r="C25" s="147">
        <v>4000000</v>
      </c>
      <c r="D25" s="147"/>
      <c r="E25" s="147">
        <v>0</v>
      </c>
      <c r="F25" s="148"/>
      <c r="G25" s="148"/>
      <c r="H25" s="148"/>
      <c r="I25" s="148"/>
      <c r="J25" s="148"/>
      <c r="K25" s="148"/>
      <c r="L25" s="148"/>
      <c r="M25" s="148"/>
      <c r="N25" s="148"/>
      <c r="O25" s="148"/>
      <c r="P25" s="147"/>
      <c r="Q25" s="147">
        <f t="shared" si="0"/>
        <v>0</v>
      </c>
      <c r="R25" s="245"/>
      <c r="S25" s="245"/>
      <c r="W25" s="88"/>
      <c r="Y25" s="88"/>
      <c r="Z25" s="88"/>
      <c r="AA25" s="88"/>
      <c r="AB25" s="88"/>
      <c r="AC25" s="88"/>
      <c r="AD25" s="88"/>
      <c r="AE25" s="88"/>
      <c r="AF25" s="88"/>
      <c r="AG25" s="88"/>
      <c r="AH25" s="88"/>
    </row>
    <row r="26" spans="2:34">
      <c r="B26" s="25" t="s">
        <v>39</v>
      </c>
      <c r="C26" s="146">
        <v>2966525741</v>
      </c>
      <c r="D26" s="146"/>
      <c r="E26" s="146">
        <v>173563532.34999999</v>
      </c>
      <c r="F26" s="146"/>
      <c r="G26" s="146"/>
      <c r="H26" s="146"/>
      <c r="I26" s="146"/>
      <c r="J26" s="146"/>
      <c r="K26" s="146"/>
      <c r="L26" s="146"/>
      <c r="M26" s="146"/>
      <c r="N26" s="146"/>
      <c r="O26" s="146"/>
      <c r="P26" s="146"/>
      <c r="Q26" s="145">
        <f t="shared" si="0"/>
        <v>173563532.34999999</v>
      </c>
      <c r="R26" s="245"/>
      <c r="S26" s="245"/>
      <c r="W26" s="88"/>
      <c r="Y26" s="88"/>
      <c r="Z26" s="88"/>
      <c r="AA26" s="88"/>
      <c r="AB26" s="88"/>
      <c r="AC26" s="88"/>
      <c r="AD26" s="88"/>
      <c r="AE26" s="88"/>
      <c r="AF26" s="88"/>
      <c r="AG26" s="88"/>
      <c r="AH26" s="88"/>
    </row>
    <row r="27" spans="2:34">
      <c r="B27" s="26" t="s">
        <v>40</v>
      </c>
      <c r="C27" s="147">
        <v>2690300741</v>
      </c>
      <c r="D27" s="147"/>
      <c r="E27" s="147">
        <v>159915998.88999999</v>
      </c>
      <c r="F27" s="148"/>
      <c r="G27" s="148"/>
      <c r="H27" s="148"/>
      <c r="I27" s="148"/>
      <c r="J27" s="148"/>
      <c r="K27" s="148"/>
      <c r="L27" s="148"/>
      <c r="M27" s="148"/>
      <c r="N27" s="148"/>
      <c r="O27" s="148"/>
      <c r="P27" s="147"/>
      <c r="Q27" s="147">
        <f t="shared" si="0"/>
        <v>159915998.88999999</v>
      </c>
      <c r="R27" s="245"/>
      <c r="S27" s="245"/>
      <c r="W27" s="88"/>
      <c r="Y27" s="88"/>
      <c r="Z27" s="88"/>
      <c r="AA27" s="88"/>
      <c r="AB27" s="88"/>
      <c r="AC27" s="88"/>
      <c r="AD27" s="88"/>
      <c r="AE27" s="88"/>
      <c r="AF27" s="88"/>
      <c r="AG27" s="88"/>
      <c r="AH27" s="88"/>
    </row>
    <row r="28" spans="2:34">
      <c r="B28" s="26" t="s">
        <v>41</v>
      </c>
      <c r="C28" s="147">
        <v>276225000</v>
      </c>
      <c r="D28" s="147"/>
      <c r="E28" s="147">
        <v>13647533.460000001</v>
      </c>
      <c r="F28" s="148"/>
      <c r="G28" s="148"/>
      <c r="H28" s="148"/>
      <c r="I28" s="148"/>
      <c r="J28" s="148"/>
      <c r="K28" s="148"/>
      <c r="L28" s="148"/>
      <c r="M28" s="148"/>
      <c r="N28" s="148"/>
      <c r="O28" s="148"/>
      <c r="P28" s="147"/>
      <c r="Q28" s="147">
        <f t="shared" si="0"/>
        <v>13647533.460000001</v>
      </c>
      <c r="R28" s="245"/>
      <c r="S28" s="245"/>
      <c r="W28" s="88"/>
      <c r="Y28" s="88"/>
      <c r="Z28" s="88"/>
      <c r="AA28" s="88"/>
      <c r="AB28" s="88"/>
      <c r="AC28" s="88"/>
      <c r="AD28" s="88"/>
      <c r="AE28" s="88"/>
      <c r="AF28" s="88"/>
      <c r="AG28" s="88"/>
      <c r="AH28" s="88"/>
    </row>
    <row r="29" spans="2:34">
      <c r="B29" s="25" t="s">
        <v>42</v>
      </c>
      <c r="C29" s="146">
        <v>5809917979</v>
      </c>
      <c r="D29" s="146"/>
      <c r="E29" s="146">
        <v>526804874.09000003</v>
      </c>
      <c r="F29" s="146"/>
      <c r="G29" s="146"/>
      <c r="H29" s="146"/>
      <c r="I29" s="146"/>
      <c r="J29" s="146"/>
      <c r="K29" s="146"/>
      <c r="L29" s="146"/>
      <c r="M29" s="146"/>
      <c r="N29" s="146"/>
      <c r="O29" s="146"/>
      <c r="P29" s="145"/>
      <c r="Q29" s="145">
        <f t="shared" si="0"/>
        <v>526804874.09000003</v>
      </c>
      <c r="R29" s="245"/>
      <c r="S29" s="245"/>
      <c r="W29" s="88"/>
      <c r="Y29" s="88"/>
      <c r="Z29" s="88"/>
      <c r="AA29" s="88"/>
      <c r="AB29" s="88"/>
      <c r="AC29" s="88"/>
      <c r="AD29" s="88"/>
      <c r="AE29" s="88"/>
      <c r="AF29" s="88"/>
      <c r="AG29" s="88"/>
      <c r="AH29" s="88"/>
    </row>
    <row r="30" spans="2:34">
      <c r="B30" s="26" t="s">
        <v>43</v>
      </c>
      <c r="C30" s="147">
        <v>5809917979</v>
      </c>
      <c r="D30" s="147"/>
      <c r="E30" s="147">
        <v>526804874.09000003</v>
      </c>
      <c r="F30" s="148"/>
      <c r="G30" s="148"/>
      <c r="H30" s="148"/>
      <c r="I30" s="148"/>
      <c r="J30" s="148"/>
      <c r="K30" s="148"/>
      <c r="L30" s="148"/>
      <c r="M30" s="148"/>
      <c r="N30" s="148"/>
      <c r="O30" s="148"/>
      <c r="P30" s="147"/>
      <c r="Q30" s="147">
        <f t="shared" si="0"/>
        <v>526804874.09000003</v>
      </c>
      <c r="R30" s="245"/>
      <c r="S30" s="245"/>
      <c r="W30" s="88"/>
      <c r="Y30" s="88"/>
      <c r="Z30" s="88"/>
      <c r="AA30" s="88"/>
      <c r="AB30" s="88"/>
      <c r="AC30" s="88"/>
      <c r="AD30" s="88"/>
      <c r="AE30" s="88"/>
      <c r="AF30" s="88"/>
      <c r="AG30" s="88"/>
      <c r="AH30" s="88"/>
    </row>
    <row r="31" spans="2:34">
      <c r="B31" s="25" t="s">
        <v>118</v>
      </c>
      <c r="C31" s="146">
        <v>3166664935</v>
      </c>
      <c r="D31" s="146"/>
      <c r="E31" s="146">
        <v>63164576.579999998</v>
      </c>
      <c r="F31" s="146"/>
      <c r="G31" s="146"/>
      <c r="H31" s="146"/>
      <c r="I31" s="146"/>
      <c r="J31" s="146"/>
      <c r="K31" s="146"/>
      <c r="L31" s="146"/>
      <c r="M31" s="146"/>
      <c r="N31" s="146"/>
      <c r="O31" s="146"/>
      <c r="P31" s="146"/>
      <c r="Q31" s="145">
        <f t="shared" si="0"/>
        <v>63164576.579999998</v>
      </c>
      <c r="R31" s="245"/>
      <c r="S31" s="245"/>
      <c r="W31" s="88"/>
      <c r="Y31" s="88"/>
      <c r="Z31" s="88"/>
      <c r="AA31" s="88"/>
      <c r="AB31" s="88"/>
      <c r="AC31" s="88"/>
      <c r="AD31" s="88"/>
      <c r="AE31" s="88"/>
      <c r="AF31" s="88"/>
      <c r="AG31" s="88"/>
      <c r="AH31" s="88"/>
    </row>
    <row r="32" spans="2:34">
      <c r="B32" s="26" t="s">
        <v>168</v>
      </c>
      <c r="C32" s="147">
        <v>2768632721</v>
      </c>
      <c r="D32" s="147"/>
      <c r="E32" s="147">
        <v>63164576.579999998</v>
      </c>
      <c r="F32" s="148"/>
      <c r="G32" s="148"/>
      <c r="H32" s="148"/>
      <c r="I32" s="148"/>
      <c r="J32" s="148"/>
      <c r="K32" s="148"/>
      <c r="L32" s="148"/>
      <c r="M32" s="148"/>
      <c r="N32" s="148"/>
      <c r="O32" s="148"/>
      <c r="P32" s="147"/>
      <c r="Q32" s="147">
        <f t="shared" si="0"/>
        <v>63164576.579999998</v>
      </c>
      <c r="R32" s="245"/>
      <c r="S32" s="245"/>
      <c r="W32" s="88"/>
      <c r="Y32" s="88"/>
      <c r="Z32" s="88"/>
      <c r="AA32" s="88"/>
      <c r="AB32" s="88"/>
      <c r="AC32" s="88"/>
      <c r="AD32" s="88"/>
      <c r="AE32" s="88"/>
      <c r="AF32" s="88"/>
      <c r="AG32" s="88"/>
      <c r="AH32" s="88"/>
    </row>
    <row r="33" spans="2:34">
      <c r="B33" s="26" t="s">
        <v>194</v>
      </c>
      <c r="C33" s="147">
        <v>398032214</v>
      </c>
      <c r="D33" s="147"/>
      <c r="E33" s="147">
        <v>0</v>
      </c>
      <c r="F33" s="148"/>
      <c r="G33" s="148"/>
      <c r="H33" s="148"/>
      <c r="I33" s="148"/>
      <c r="J33" s="148"/>
      <c r="K33" s="148"/>
      <c r="L33" s="148"/>
      <c r="M33" s="148"/>
      <c r="N33" s="148"/>
      <c r="O33" s="148"/>
      <c r="P33" s="147"/>
      <c r="Q33" s="147">
        <f t="shared" si="0"/>
        <v>0</v>
      </c>
      <c r="R33" s="245"/>
      <c r="S33" s="245"/>
      <c r="W33" s="88"/>
      <c r="Y33" s="88"/>
      <c r="Z33" s="88"/>
      <c r="AA33" s="88"/>
      <c r="AB33" s="88"/>
      <c r="AC33" s="88"/>
      <c r="AD33" s="88"/>
      <c r="AE33" s="88"/>
      <c r="AF33" s="88"/>
      <c r="AG33" s="88"/>
      <c r="AH33" s="88"/>
    </row>
    <row r="34" spans="2:34">
      <c r="B34" s="25" t="s">
        <v>143</v>
      </c>
      <c r="C34" s="146">
        <v>14981869274</v>
      </c>
      <c r="D34" s="146"/>
      <c r="E34" s="146">
        <v>373989040.09000003</v>
      </c>
      <c r="F34" s="146"/>
      <c r="G34" s="146"/>
      <c r="H34" s="146"/>
      <c r="I34" s="146"/>
      <c r="J34" s="146"/>
      <c r="K34" s="146"/>
      <c r="L34" s="146"/>
      <c r="M34" s="146"/>
      <c r="N34" s="146"/>
      <c r="O34" s="146"/>
      <c r="P34" s="145"/>
      <c r="Q34" s="145">
        <f t="shared" si="0"/>
        <v>373989040.09000003</v>
      </c>
      <c r="R34" s="245"/>
      <c r="S34" s="245"/>
      <c r="W34" s="88"/>
      <c r="Y34" s="88"/>
      <c r="Z34" s="88"/>
      <c r="AA34" s="88"/>
      <c r="AB34" s="88"/>
      <c r="AC34" s="88"/>
      <c r="AD34" s="88"/>
      <c r="AE34" s="88"/>
      <c r="AF34" s="88"/>
      <c r="AG34" s="88"/>
      <c r="AH34" s="88"/>
    </row>
    <row r="35" spans="2:34" ht="15.75" customHeight="1">
      <c r="B35" s="26" t="s">
        <v>114</v>
      </c>
      <c r="C35" s="147">
        <v>4429981406</v>
      </c>
      <c r="D35" s="147"/>
      <c r="E35" s="147">
        <v>69196190.159999996</v>
      </c>
      <c r="F35" s="148"/>
      <c r="G35" s="148"/>
      <c r="H35" s="148"/>
      <c r="I35" s="148"/>
      <c r="J35" s="148"/>
      <c r="K35" s="148"/>
      <c r="L35" s="148"/>
      <c r="M35" s="148"/>
      <c r="N35" s="148"/>
      <c r="O35" s="148"/>
      <c r="P35" s="147"/>
      <c r="Q35" s="152">
        <f t="shared" si="0"/>
        <v>69196190.159999996</v>
      </c>
      <c r="R35" s="245"/>
      <c r="S35" s="245"/>
      <c r="W35" s="88"/>
      <c r="Y35" s="88"/>
      <c r="Z35" s="88"/>
      <c r="AA35" s="88"/>
      <c r="AB35" s="88"/>
      <c r="AC35" s="88"/>
      <c r="AD35" s="88"/>
      <c r="AE35" s="88"/>
      <c r="AF35" s="88"/>
      <c r="AG35" s="88"/>
      <c r="AH35" s="88"/>
    </row>
    <row r="36" spans="2:34">
      <c r="B36" s="26" t="s">
        <v>97</v>
      </c>
      <c r="C36" s="147">
        <v>10551887868</v>
      </c>
      <c r="D36" s="147"/>
      <c r="E36" s="147">
        <v>304792849.93000001</v>
      </c>
      <c r="F36" s="148"/>
      <c r="G36" s="148"/>
      <c r="H36" s="148"/>
      <c r="I36" s="148"/>
      <c r="J36" s="148"/>
      <c r="K36" s="148"/>
      <c r="L36" s="148"/>
      <c r="M36" s="148"/>
      <c r="N36" s="148"/>
      <c r="O36" s="148"/>
      <c r="P36" s="147"/>
      <c r="Q36" s="147">
        <f t="shared" si="0"/>
        <v>304792849.93000001</v>
      </c>
      <c r="R36" s="245"/>
      <c r="S36" s="245"/>
      <c r="T36" s="91"/>
      <c r="U36" s="91"/>
      <c r="W36" s="88"/>
      <c r="Y36" s="88"/>
      <c r="Z36" s="88"/>
      <c r="AA36" s="88"/>
      <c r="AB36" s="88"/>
      <c r="AC36" s="88"/>
      <c r="AD36" s="88"/>
      <c r="AE36" s="88"/>
      <c r="AF36" s="88"/>
      <c r="AG36" s="88"/>
      <c r="AH36" s="88"/>
    </row>
    <row r="37" spans="2:34">
      <c r="B37" s="25" t="s">
        <v>115</v>
      </c>
      <c r="C37" s="146">
        <v>5721571441</v>
      </c>
      <c r="D37" s="146"/>
      <c r="E37" s="146">
        <v>12779177.380000001</v>
      </c>
      <c r="F37" s="146"/>
      <c r="G37" s="146"/>
      <c r="H37" s="146"/>
      <c r="I37" s="146"/>
      <c r="J37" s="146"/>
      <c r="K37" s="146"/>
      <c r="L37" s="146"/>
      <c r="M37" s="146"/>
      <c r="N37" s="146"/>
      <c r="O37" s="146"/>
      <c r="P37" s="145"/>
      <c r="Q37" s="145">
        <f t="shared" si="0"/>
        <v>12779177.380000001</v>
      </c>
      <c r="R37" s="245"/>
      <c r="S37" s="245"/>
      <c r="T37" s="92"/>
      <c r="U37" s="92"/>
      <c r="W37" s="88"/>
      <c r="Y37" s="88"/>
      <c r="Z37" s="88"/>
      <c r="AA37" s="88"/>
      <c r="AB37" s="88"/>
      <c r="AC37" s="88"/>
      <c r="AD37" s="88"/>
      <c r="AE37" s="88"/>
      <c r="AF37" s="88"/>
      <c r="AG37" s="88"/>
      <c r="AH37" s="88"/>
    </row>
    <row r="38" spans="2:34">
      <c r="B38" s="26" t="s">
        <v>154</v>
      </c>
      <c r="C38" s="147">
        <v>5721571441</v>
      </c>
      <c r="D38" s="147"/>
      <c r="E38" s="147">
        <v>12779177.380000001</v>
      </c>
      <c r="F38" s="148"/>
      <c r="G38" s="148"/>
      <c r="H38" s="148"/>
      <c r="I38" s="148"/>
      <c r="J38" s="148"/>
      <c r="K38" s="148"/>
      <c r="L38" s="148"/>
      <c r="M38" s="148"/>
      <c r="N38" s="148"/>
      <c r="O38" s="148"/>
      <c r="P38" s="147"/>
      <c r="Q38" s="147">
        <f t="shared" si="0"/>
        <v>12779177.380000001</v>
      </c>
      <c r="R38" s="245"/>
      <c r="S38" s="245"/>
      <c r="T38" s="87"/>
      <c r="U38" s="87"/>
      <c r="W38" s="88"/>
      <c r="Y38" s="88"/>
      <c r="Z38" s="88"/>
      <c r="AA38" s="88"/>
      <c r="AB38" s="88"/>
      <c r="AC38" s="88"/>
      <c r="AD38" s="88"/>
      <c r="AE38" s="88"/>
      <c r="AF38" s="88"/>
      <c r="AG38" s="88"/>
      <c r="AH38" s="88"/>
    </row>
    <row r="39" spans="2:34">
      <c r="B39" s="25" t="s">
        <v>53</v>
      </c>
      <c r="C39" s="149">
        <v>202587449</v>
      </c>
      <c r="D39" s="149"/>
      <c r="E39" s="146">
        <v>11326564.92</v>
      </c>
      <c r="F39" s="146"/>
      <c r="G39" s="146"/>
      <c r="H39" s="146"/>
      <c r="I39" s="146"/>
      <c r="J39" s="146"/>
      <c r="K39" s="146"/>
      <c r="L39" s="146"/>
      <c r="M39" s="146"/>
      <c r="N39" s="146"/>
      <c r="O39" s="146"/>
      <c r="P39" s="145"/>
      <c r="Q39" s="145">
        <f t="shared" si="0"/>
        <v>11326564.92</v>
      </c>
      <c r="R39" s="245"/>
      <c r="S39" s="245"/>
      <c r="W39" s="88"/>
      <c r="Y39" s="88"/>
      <c r="Z39" s="88"/>
      <c r="AA39" s="88"/>
      <c r="AB39" s="88"/>
      <c r="AC39" s="88"/>
      <c r="AD39" s="88"/>
      <c r="AE39" s="88"/>
      <c r="AF39" s="88"/>
      <c r="AG39" s="88"/>
      <c r="AH39" s="88"/>
    </row>
    <row r="40" spans="2:34">
      <c r="B40" s="7" t="s">
        <v>55</v>
      </c>
      <c r="C40" s="147">
        <v>202587449</v>
      </c>
      <c r="D40" s="147"/>
      <c r="E40" s="147">
        <v>11326564.92</v>
      </c>
      <c r="F40" s="148"/>
      <c r="G40" s="148"/>
      <c r="H40" s="148"/>
      <c r="I40" s="148"/>
      <c r="J40" s="148"/>
      <c r="K40" s="148"/>
      <c r="L40" s="148"/>
      <c r="M40" s="148"/>
      <c r="N40" s="148"/>
      <c r="O40" s="148"/>
      <c r="P40" s="147"/>
      <c r="Q40" s="147">
        <f t="shared" si="0"/>
        <v>11326564.92</v>
      </c>
      <c r="R40" s="245"/>
      <c r="S40" s="245"/>
      <c r="T40" s="5"/>
      <c r="U40" s="5"/>
      <c r="V40" s="5"/>
      <c r="W40" s="88"/>
      <c r="Y40" s="88"/>
      <c r="Z40" s="88"/>
      <c r="AA40" s="88"/>
      <c r="AB40" s="88"/>
      <c r="AC40" s="88"/>
      <c r="AD40" s="88"/>
      <c r="AE40" s="88"/>
      <c r="AF40" s="88"/>
      <c r="AG40" s="88"/>
    </row>
    <row r="41" spans="2:34">
      <c r="B41" s="22" t="s">
        <v>56</v>
      </c>
      <c r="C41" s="144">
        <v>1717223495</v>
      </c>
      <c r="D41" s="144"/>
      <c r="E41" s="144">
        <v>60460385.68</v>
      </c>
      <c r="F41" s="144"/>
      <c r="G41" s="144"/>
      <c r="H41" s="144"/>
      <c r="I41" s="144"/>
      <c r="J41" s="144"/>
      <c r="K41" s="144"/>
      <c r="L41" s="144"/>
      <c r="M41" s="144"/>
      <c r="N41" s="144"/>
      <c r="O41" s="144"/>
      <c r="P41" s="144"/>
      <c r="Q41" s="143">
        <f t="shared" si="0"/>
        <v>60460385.68</v>
      </c>
      <c r="R41" s="245"/>
      <c r="S41" s="245"/>
      <c r="T41" s="5"/>
      <c r="U41" s="5"/>
      <c r="V41" s="5"/>
      <c r="W41" s="88"/>
      <c r="Y41" s="88"/>
      <c r="Z41" s="88"/>
      <c r="AA41" s="88"/>
      <c r="AB41" s="88"/>
      <c r="AC41" s="88"/>
      <c r="AD41" s="88"/>
      <c r="AE41" s="88"/>
      <c r="AF41" s="88"/>
      <c r="AG41" s="88"/>
    </row>
    <row r="42" spans="2:34">
      <c r="B42" s="25" t="s">
        <v>155</v>
      </c>
      <c r="C42" s="145">
        <v>554450000</v>
      </c>
      <c r="D42" s="145"/>
      <c r="E42" s="145">
        <v>2487948.61</v>
      </c>
      <c r="F42" s="145"/>
      <c r="G42" s="145"/>
      <c r="H42" s="145"/>
      <c r="I42" s="145"/>
      <c r="J42" s="145"/>
      <c r="K42" s="145"/>
      <c r="L42" s="145"/>
      <c r="M42" s="145"/>
      <c r="N42" s="145"/>
      <c r="O42" s="145"/>
      <c r="P42" s="145"/>
      <c r="Q42" s="145">
        <f t="shared" si="0"/>
        <v>2487948.61</v>
      </c>
      <c r="R42" s="245"/>
      <c r="S42" s="245"/>
      <c r="T42" s="5"/>
      <c r="U42" s="5"/>
      <c r="V42" s="5"/>
      <c r="W42" s="88"/>
      <c r="Y42" s="88"/>
      <c r="Z42" s="88"/>
      <c r="AA42" s="88"/>
      <c r="AB42" s="88"/>
      <c r="AC42" s="88"/>
      <c r="AD42" s="88"/>
      <c r="AE42" s="88"/>
      <c r="AF42" s="88"/>
      <c r="AG42" s="88"/>
    </row>
    <row r="43" spans="2:34">
      <c r="B43" s="26" t="s">
        <v>156</v>
      </c>
      <c r="C43" s="147">
        <v>50000000</v>
      </c>
      <c r="D43" s="147"/>
      <c r="E43" s="147">
        <v>2487948.61</v>
      </c>
      <c r="F43" s="148"/>
      <c r="G43" s="148"/>
      <c r="H43" s="148"/>
      <c r="I43" s="148"/>
      <c r="J43" s="148"/>
      <c r="K43" s="148"/>
      <c r="L43" s="148"/>
      <c r="M43" s="148"/>
      <c r="N43" s="148"/>
      <c r="O43" s="148"/>
      <c r="P43" s="147"/>
      <c r="Q43" s="147">
        <f t="shared" si="0"/>
        <v>2487948.61</v>
      </c>
      <c r="R43" s="245"/>
      <c r="S43" s="245"/>
      <c r="T43" s="5"/>
      <c r="U43" s="5"/>
      <c r="V43" s="5"/>
      <c r="W43" s="88"/>
      <c r="Y43" s="88"/>
      <c r="Z43" s="88"/>
      <c r="AA43" s="88"/>
      <c r="AB43" s="88"/>
      <c r="AC43" s="88"/>
      <c r="AD43" s="88"/>
      <c r="AE43" s="88"/>
      <c r="AF43" s="88"/>
      <c r="AG43" s="88"/>
    </row>
    <row r="44" spans="2:34">
      <c r="B44" s="26" t="s">
        <v>161</v>
      </c>
      <c r="C44" s="147">
        <v>504450000</v>
      </c>
      <c r="D44" s="147"/>
      <c r="E44" s="147">
        <v>0</v>
      </c>
      <c r="F44" s="148"/>
      <c r="G44" s="148"/>
      <c r="H44" s="148"/>
      <c r="I44" s="148"/>
      <c r="J44" s="148"/>
      <c r="K44" s="148"/>
      <c r="L44" s="148"/>
      <c r="M44" s="148"/>
      <c r="N44" s="148"/>
      <c r="O44" s="148"/>
      <c r="P44" s="147"/>
      <c r="Q44" s="147">
        <f t="shared" si="0"/>
        <v>0</v>
      </c>
      <c r="R44" s="245"/>
      <c r="S44" s="245"/>
      <c r="T44" s="90"/>
      <c r="U44" s="90"/>
      <c r="V44" s="5"/>
      <c r="W44" s="88"/>
      <c r="Y44" s="88"/>
      <c r="Z44" s="88"/>
      <c r="AA44" s="88"/>
      <c r="AB44" s="88"/>
      <c r="AC44" s="88"/>
      <c r="AD44" s="88"/>
      <c r="AE44" s="88"/>
      <c r="AF44" s="88"/>
      <c r="AG44" s="88"/>
    </row>
    <row r="45" spans="2:34">
      <c r="B45" s="25" t="s">
        <v>86</v>
      </c>
      <c r="C45" s="146">
        <v>665590742</v>
      </c>
      <c r="D45" s="146"/>
      <c r="E45" s="146">
        <v>29389957.949999999</v>
      </c>
      <c r="F45" s="146"/>
      <c r="G45" s="146"/>
      <c r="H45" s="146"/>
      <c r="I45" s="146"/>
      <c r="J45" s="146"/>
      <c r="K45" s="146"/>
      <c r="L45" s="146"/>
      <c r="M45" s="146"/>
      <c r="N45" s="146"/>
      <c r="O45" s="146"/>
      <c r="P45" s="146"/>
      <c r="Q45" s="145">
        <f t="shared" si="0"/>
        <v>29389957.949999999</v>
      </c>
      <c r="R45" s="245"/>
      <c r="S45" s="245"/>
      <c r="T45" s="5"/>
      <c r="U45" s="5"/>
      <c r="V45" s="5"/>
      <c r="W45" s="88"/>
      <c r="Y45" s="88"/>
      <c r="Z45" s="88"/>
      <c r="AA45" s="88"/>
      <c r="AB45" s="88"/>
      <c r="AC45" s="88"/>
      <c r="AD45" s="88"/>
      <c r="AE45" s="88"/>
      <c r="AF45" s="88"/>
      <c r="AG45" s="88"/>
    </row>
    <row r="46" spans="2:34">
      <c r="B46" s="26" t="s">
        <v>169</v>
      </c>
      <c r="C46" s="147">
        <v>288525150</v>
      </c>
      <c r="D46" s="147"/>
      <c r="E46" s="147">
        <v>12177754.76</v>
      </c>
      <c r="F46" s="148"/>
      <c r="G46" s="148"/>
      <c r="H46" s="148"/>
      <c r="I46" s="148"/>
      <c r="J46" s="148"/>
      <c r="K46" s="148"/>
      <c r="L46" s="148"/>
      <c r="M46" s="148"/>
      <c r="N46" s="148"/>
      <c r="O46" s="148"/>
      <c r="P46" s="147"/>
      <c r="Q46" s="147">
        <f t="shared" si="0"/>
        <v>12177754.76</v>
      </c>
      <c r="R46" s="245"/>
      <c r="S46" s="245"/>
      <c r="T46" s="5"/>
      <c r="U46" s="5"/>
      <c r="V46" s="5"/>
      <c r="W46" s="88"/>
      <c r="Y46" s="88"/>
      <c r="Z46" s="88"/>
      <c r="AA46" s="88"/>
      <c r="AB46" s="88"/>
      <c r="AC46" s="88"/>
      <c r="AD46" s="88"/>
      <c r="AE46" s="88"/>
      <c r="AF46" s="88"/>
      <c r="AG46" s="88"/>
    </row>
    <row r="47" spans="2:34">
      <c r="B47" s="26" t="s">
        <v>170</v>
      </c>
      <c r="C47" s="147">
        <v>177349951</v>
      </c>
      <c r="D47" s="147"/>
      <c r="E47" s="147">
        <v>8227833.0599999996</v>
      </c>
      <c r="F47" s="148"/>
      <c r="G47" s="148"/>
      <c r="H47" s="148"/>
      <c r="I47" s="148"/>
      <c r="J47" s="148"/>
      <c r="K47" s="148"/>
      <c r="L47" s="148"/>
      <c r="M47" s="148"/>
      <c r="N47" s="148"/>
      <c r="O47" s="148"/>
      <c r="P47" s="147"/>
      <c r="Q47" s="147">
        <f t="shared" si="0"/>
        <v>8227833.0599999996</v>
      </c>
      <c r="R47" s="245"/>
      <c r="S47" s="245"/>
      <c r="T47" s="5"/>
      <c r="U47" s="5"/>
      <c r="V47" s="5"/>
      <c r="W47" s="88"/>
      <c r="Y47" s="88"/>
      <c r="Z47" s="88"/>
      <c r="AA47" s="88"/>
      <c r="AB47" s="88"/>
      <c r="AC47" s="88"/>
      <c r="AD47" s="88"/>
      <c r="AE47" s="88"/>
      <c r="AF47" s="88"/>
      <c r="AG47" s="88"/>
    </row>
    <row r="48" spans="2:34">
      <c r="B48" s="26" t="s">
        <v>171</v>
      </c>
      <c r="C48" s="147">
        <v>24965780</v>
      </c>
      <c r="D48" s="147"/>
      <c r="E48" s="147">
        <v>1930474.7</v>
      </c>
      <c r="F48" s="148"/>
      <c r="G48" s="148"/>
      <c r="H48" s="148"/>
      <c r="I48" s="148"/>
      <c r="J48" s="148"/>
      <c r="K48" s="148"/>
      <c r="L48" s="148"/>
      <c r="M48" s="148"/>
      <c r="N48" s="148"/>
      <c r="O48" s="148"/>
      <c r="P48" s="147"/>
      <c r="Q48" s="147">
        <f t="shared" si="0"/>
        <v>1930474.7</v>
      </c>
      <c r="R48" s="245"/>
      <c r="S48" s="245"/>
      <c r="T48" s="5"/>
      <c r="U48" s="5"/>
      <c r="V48" s="5"/>
      <c r="W48" s="88"/>
      <c r="Y48" s="88"/>
      <c r="Z48" s="88"/>
      <c r="AA48" s="88"/>
      <c r="AB48" s="88"/>
      <c r="AC48" s="88"/>
      <c r="AD48" s="88"/>
      <c r="AE48" s="88"/>
      <c r="AF48" s="88"/>
      <c r="AG48" s="88"/>
    </row>
    <row r="49" spans="2:33">
      <c r="B49" s="26" t="s">
        <v>172</v>
      </c>
      <c r="C49" s="147">
        <v>51585690</v>
      </c>
      <c r="D49" s="147"/>
      <c r="E49" s="147">
        <v>1702097.86</v>
      </c>
      <c r="F49" s="148"/>
      <c r="G49" s="148"/>
      <c r="H49" s="148"/>
      <c r="I49" s="148"/>
      <c r="J49" s="148"/>
      <c r="K49" s="148"/>
      <c r="L49" s="148"/>
      <c r="M49" s="148"/>
      <c r="N49" s="148"/>
      <c r="O49" s="148"/>
      <c r="P49" s="147"/>
      <c r="Q49" s="147">
        <f t="shared" si="0"/>
        <v>1702097.86</v>
      </c>
      <c r="R49" s="245"/>
      <c r="S49" s="245"/>
      <c r="T49" s="5"/>
      <c r="U49" s="5"/>
      <c r="V49" s="5"/>
      <c r="W49" s="88"/>
      <c r="Y49" s="88"/>
      <c r="Z49" s="88"/>
      <c r="AA49" s="88"/>
      <c r="AB49" s="88"/>
      <c r="AC49" s="88"/>
      <c r="AD49" s="88"/>
      <c r="AE49" s="88"/>
      <c r="AF49" s="88"/>
      <c r="AG49" s="88"/>
    </row>
    <row r="50" spans="2:33">
      <c r="B50" s="26" t="s">
        <v>174</v>
      </c>
      <c r="C50" s="147">
        <v>123164171</v>
      </c>
      <c r="D50" s="147"/>
      <c r="E50" s="147">
        <v>5351797.57</v>
      </c>
      <c r="F50" s="148"/>
      <c r="G50" s="148"/>
      <c r="H50" s="148"/>
      <c r="I50" s="148"/>
      <c r="J50" s="148"/>
      <c r="K50" s="148"/>
      <c r="L50" s="148"/>
      <c r="M50" s="148"/>
      <c r="N50" s="148"/>
      <c r="O50" s="148"/>
      <c r="P50" s="147"/>
      <c r="Q50" s="147">
        <f t="shared" si="0"/>
        <v>5351797.57</v>
      </c>
      <c r="R50" s="245"/>
      <c r="S50" s="245"/>
      <c r="T50" s="5"/>
      <c r="U50" s="5"/>
      <c r="V50" s="5"/>
      <c r="W50" s="88"/>
      <c r="Y50" s="88"/>
      <c r="Z50" s="88"/>
      <c r="AA50" s="88"/>
      <c r="AB50" s="88"/>
      <c r="AC50" s="88"/>
      <c r="AD50" s="88"/>
      <c r="AE50" s="88"/>
      <c r="AF50" s="88"/>
      <c r="AG50" s="88"/>
    </row>
    <row r="51" spans="2:33">
      <c r="B51" s="25" t="s">
        <v>175</v>
      </c>
      <c r="C51" s="149">
        <v>497182753</v>
      </c>
      <c r="D51" s="149"/>
      <c r="E51" s="146">
        <v>28582479.119999997</v>
      </c>
      <c r="F51" s="146"/>
      <c r="G51" s="146"/>
      <c r="H51" s="146"/>
      <c r="I51" s="146"/>
      <c r="J51" s="146"/>
      <c r="K51" s="146"/>
      <c r="L51" s="146"/>
      <c r="M51" s="146"/>
      <c r="N51" s="146"/>
      <c r="O51" s="146"/>
      <c r="P51" s="146"/>
      <c r="Q51" s="145">
        <f t="shared" si="0"/>
        <v>28582479.119999997</v>
      </c>
      <c r="R51" s="245"/>
      <c r="S51" s="245"/>
      <c r="T51" s="5"/>
      <c r="U51" s="5"/>
      <c r="V51" s="5"/>
      <c r="W51" s="88"/>
      <c r="Y51" s="88"/>
      <c r="Z51" s="88"/>
      <c r="AA51" s="88"/>
      <c r="AB51" s="88"/>
      <c r="AC51" s="88"/>
      <c r="AD51" s="88"/>
      <c r="AE51" s="88"/>
      <c r="AF51" s="88"/>
      <c r="AG51" s="88"/>
    </row>
    <row r="52" spans="2:33">
      <c r="B52" s="26" t="s">
        <v>176</v>
      </c>
      <c r="C52" s="147">
        <v>245867992</v>
      </c>
      <c r="D52" s="147"/>
      <c r="E52" s="147">
        <v>12887937.09</v>
      </c>
      <c r="F52" s="148"/>
      <c r="G52" s="148"/>
      <c r="H52" s="148"/>
      <c r="I52" s="148"/>
      <c r="J52" s="148"/>
      <c r="K52" s="148"/>
      <c r="L52" s="148"/>
      <c r="M52" s="148"/>
      <c r="N52" s="148"/>
      <c r="O52" s="148"/>
      <c r="P52" s="147"/>
      <c r="Q52" s="147">
        <f t="shared" si="0"/>
        <v>12887937.09</v>
      </c>
      <c r="R52" s="245"/>
      <c r="S52" s="245"/>
      <c r="T52" s="5"/>
      <c r="U52" s="5"/>
      <c r="V52" s="5"/>
      <c r="W52" s="88"/>
      <c r="Y52" s="88"/>
      <c r="Z52" s="88"/>
      <c r="AA52" s="88"/>
      <c r="AB52" s="88"/>
      <c r="AC52" s="88"/>
      <c r="AD52" s="88"/>
      <c r="AE52" s="88"/>
      <c r="AF52" s="88"/>
      <c r="AG52" s="88"/>
    </row>
    <row r="53" spans="2:33">
      <c r="B53" s="26" t="s">
        <v>203</v>
      </c>
      <c r="C53" s="147">
        <v>248714761</v>
      </c>
      <c r="D53" s="147"/>
      <c r="E53" s="147">
        <v>15694542.029999999</v>
      </c>
      <c r="F53" s="148"/>
      <c r="G53" s="148"/>
      <c r="H53" s="148"/>
      <c r="I53" s="148"/>
      <c r="J53" s="148"/>
      <c r="K53" s="148"/>
      <c r="L53" s="148"/>
      <c r="M53" s="148"/>
      <c r="N53" s="148"/>
      <c r="O53" s="148"/>
      <c r="P53" s="147"/>
      <c r="Q53" s="147">
        <f t="shared" si="0"/>
        <v>15694542.029999999</v>
      </c>
      <c r="R53" s="245"/>
      <c r="S53" s="245"/>
      <c r="W53" s="88"/>
      <c r="Y53" s="88"/>
      <c r="Z53" s="88"/>
      <c r="AA53" s="88"/>
      <c r="AB53" s="88"/>
      <c r="AC53" s="88"/>
      <c r="AD53" s="88"/>
      <c r="AE53" s="88"/>
      <c r="AF53" s="88"/>
    </row>
    <row r="54" spans="2:33">
      <c r="B54" s="26" t="s">
        <v>177</v>
      </c>
      <c r="C54" s="147">
        <v>2600000</v>
      </c>
      <c r="D54" s="147"/>
      <c r="E54" s="147">
        <v>0</v>
      </c>
      <c r="F54" s="148"/>
      <c r="G54" s="148"/>
      <c r="H54" s="148"/>
      <c r="I54" s="148"/>
      <c r="J54" s="148"/>
      <c r="K54" s="148"/>
      <c r="L54" s="148"/>
      <c r="M54" s="148"/>
      <c r="N54" s="148"/>
      <c r="O54" s="148"/>
      <c r="P54" s="147"/>
      <c r="Q54" s="147">
        <f t="shared" si="0"/>
        <v>0</v>
      </c>
      <c r="R54" s="245"/>
      <c r="S54" s="245"/>
      <c r="W54" s="88"/>
      <c r="Y54" s="88"/>
      <c r="Z54" s="88"/>
      <c r="AA54" s="88"/>
      <c r="AB54" s="88"/>
      <c r="AC54" s="88"/>
      <c r="AD54" s="88"/>
      <c r="AE54" s="88"/>
    </row>
    <row r="55" spans="2:33">
      <c r="B55" s="22" t="s">
        <v>61</v>
      </c>
      <c r="C55" s="143">
        <v>144473841528</v>
      </c>
      <c r="D55" s="143"/>
      <c r="E55" s="143">
        <v>7816971396.3900003</v>
      </c>
      <c r="F55" s="143"/>
      <c r="G55" s="143"/>
      <c r="H55" s="143"/>
      <c r="I55" s="143"/>
      <c r="J55" s="143"/>
      <c r="K55" s="143"/>
      <c r="L55" s="143"/>
      <c r="M55" s="143"/>
      <c r="N55" s="143"/>
      <c r="O55" s="143"/>
      <c r="P55" s="143"/>
      <c r="Q55" s="143">
        <f t="shared" si="0"/>
        <v>7816971396.3900003</v>
      </c>
      <c r="R55" s="245"/>
      <c r="S55" s="245"/>
      <c r="W55" s="88"/>
      <c r="Y55" s="88"/>
      <c r="Z55" s="88"/>
      <c r="AA55" s="88"/>
      <c r="AB55" s="88"/>
      <c r="AC55" s="88"/>
      <c r="AD55" s="88"/>
      <c r="AE55" s="88"/>
    </row>
    <row r="56" spans="2:33">
      <c r="B56" s="25" t="s">
        <v>62</v>
      </c>
      <c r="C56" s="146">
        <v>2380260835</v>
      </c>
      <c r="D56" s="146"/>
      <c r="E56" s="146">
        <v>7063224.6399999997</v>
      </c>
      <c r="F56" s="146"/>
      <c r="G56" s="146"/>
      <c r="H56" s="146"/>
      <c r="I56" s="146"/>
      <c r="J56" s="146"/>
      <c r="K56" s="146"/>
      <c r="L56" s="146"/>
      <c r="M56" s="146"/>
      <c r="N56" s="146"/>
      <c r="O56" s="146"/>
      <c r="P56" s="146"/>
      <c r="Q56" s="145">
        <f t="shared" si="0"/>
        <v>7063224.6399999997</v>
      </c>
      <c r="R56" s="245"/>
      <c r="S56" s="245"/>
      <c r="W56" s="88"/>
      <c r="Y56" s="88"/>
      <c r="Z56" s="88"/>
      <c r="AA56" s="88"/>
      <c r="AB56" s="88"/>
      <c r="AC56" s="88"/>
      <c r="AD56" s="88"/>
      <c r="AE56" s="88"/>
    </row>
    <row r="57" spans="2:33">
      <c r="B57" s="26" t="s">
        <v>63</v>
      </c>
      <c r="C57" s="147">
        <v>144144665</v>
      </c>
      <c r="D57" s="147"/>
      <c r="E57" s="148">
        <v>7063224.6399999997</v>
      </c>
      <c r="F57" s="148"/>
      <c r="G57" s="148"/>
      <c r="H57" s="148"/>
      <c r="I57" s="148"/>
      <c r="J57" s="148"/>
      <c r="K57" s="148"/>
      <c r="L57" s="148"/>
      <c r="M57" s="148"/>
      <c r="N57" s="148"/>
      <c r="O57" s="148"/>
      <c r="P57" s="147"/>
      <c r="Q57" s="147">
        <f t="shared" si="0"/>
        <v>7063224.6399999997</v>
      </c>
      <c r="R57" s="245"/>
      <c r="S57" s="245"/>
      <c r="W57" s="88"/>
      <c r="Y57" s="88"/>
      <c r="Z57" s="88"/>
      <c r="AA57" s="88"/>
      <c r="AB57" s="88"/>
      <c r="AC57" s="88"/>
      <c r="AD57" s="88"/>
      <c r="AE57" s="88"/>
    </row>
    <row r="58" spans="2:33">
      <c r="B58" s="26" t="s">
        <v>64</v>
      </c>
      <c r="C58" s="147">
        <v>2236116170</v>
      </c>
      <c r="D58" s="147"/>
      <c r="E58" s="148">
        <v>0</v>
      </c>
      <c r="F58" s="148"/>
      <c r="G58" s="148"/>
      <c r="H58" s="148"/>
      <c r="I58" s="148"/>
      <c r="J58" s="148"/>
      <c r="K58" s="148"/>
      <c r="L58" s="148"/>
      <c r="M58" s="148"/>
      <c r="N58" s="148"/>
      <c r="O58" s="148"/>
      <c r="P58" s="147"/>
      <c r="Q58" s="147">
        <f t="shared" si="0"/>
        <v>0</v>
      </c>
      <c r="R58" s="245"/>
      <c r="S58" s="245"/>
      <c r="W58" s="88"/>
      <c r="Y58" s="88"/>
      <c r="Z58" s="88"/>
      <c r="AA58" s="88"/>
      <c r="AB58" s="88"/>
      <c r="AC58" s="88"/>
      <c r="AD58" s="88"/>
      <c r="AE58" s="88"/>
    </row>
    <row r="59" spans="2:33">
      <c r="B59" s="25" t="s">
        <v>65</v>
      </c>
      <c r="C59" s="146">
        <v>102184697800</v>
      </c>
      <c r="D59" s="146"/>
      <c r="E59" s="146">
        <v>7082570165.1099997</v>
      </c>
      <c r="F59" s="146"/>
      <c r="G59" s="146"/>
      <c r="H59" s="146"/>
      <c r="I59" s="146"/>
      <c r="J59" s="146"/>
      <c r="K59" s="146"/>
      <c r="L59" s="146"/>
      <c r="M59" s="146"/>
      <c r="N59" s="146"/>
      <c r="O59" s="146"/>
      <c r="P59" s="146"/>
      <c r="Q59" s="145">
        <f t="shared" si="0"/>
        <v>7082570165.1099997</v>
      </c>
      <c r="R59" s="245"/>
      <c r="S59" s="245"/>
      <c r="W59" s="88"/>
      <c r="Y59" s="88"/>
      <c r="Z59" s="88"/>
      <c r="AA59" s="88"/>
      <c r="AB59" s="88"/>
      <c r="AC59" s="88"/>
      <c r="AD59" s="88"/>
      <c r="AE59" s="88"/>
    </row>
    <row r="60" spans="2:33">
      <c r="B60" s="26" t="s">
        <v>98</v>
      </c>
      <c r="C60" s="147">
        <v>6941023348</v>
      </c>
      <c r="D60" s="147"/>
      <c r="E60" s="148">
        <v>602937957.91999996</v>
      </c>
      <c r="F60" s="148"/>
      <c r="G60" s="148"/>
      <c r="H60" s="148"/>
      <c r="I60" s="148"/>
      <c r="J60" s="148"/>
      <c r="K60" s="148"/>
      <c r="L60" s="148"/>
      <c r="M60" s="148"/>
      <c r="N60" s="148"/>
      <c r="O60" s="148"/>
      <c r="P60" s="147"/>
      <c r="Q60" s="147">
        <f t="shared" si="0"/>
        <v>602937957.91999996</v>
      </c>
      <c r="R60" s="245"/>
      <c r="S60" s="245"/>
      <c r="W60" s="88"/>
      <c r="Y60" s="88"/>
      <c r="Z60" s="88"/>
      <c r="AA60" s="88"/>
      <c r="AB60" s="88"/>
      <c r="AC60" s="88"/>
      <c r="AD60" s="88"/>
      <c r="AE60" s="88"/>
    </row>
    <row r="61" spans="2:33">
      <c r="B61" s="26" t="s">
        <v>99</v>
      </c>
      <c r="C61" s="147">
        <v>14118164351</v>
      </c>
      <c r="D61" s="147"/>
      <c r="E61" s="148">
        <v>747172098.91999996</v>
      </c>
      <c r="F61" s="148"/>
      <c r="G61" s="148"/>
      <c r="H61" s="148"/>
      <c r="I61" s="148"/>
      <c r="J61" s="148"/>
      <c r="K61" s="148"/>
      <c r="L61" s="148"/>
      <c r="M61" s="148"/>
      <c r="N61" s="148"/>
      <c r="O61" s="148"/>
      <c r="P61" s="147"/>
      <c r="Q61" s="147">
        <f t="shared" si="0"/>
        <v>747172098.91999996</v>
      </c>
      <c r="R61" s="245"/>
      <c r="S61" s="245"/>
      <c r="W61" s="88"/>
      <c r="Y61" s="88"/>
      <c r="Z61" s="88"/>
      <c r="AA61" s="88"/>
      <c r="AB61" s="88"/>
      <c r="AC61" s="88"/>
      <c r="AD61" s="88"/>
      <c r="AE61" s="88"/>
    </row>
    <row r="62" spans="2:33">
      <c r="B62" s="26" t="s">
        <v>66</v>
      </c>
      <c r="C62" s="147">
        <v>3093622631</v>
      </c>
      <c r="D62" s="147"/>
      <c r="E62" s="148">
        <v>72691530.599999994</v>
      </c>
      <c r="F62" s="148"/>
      <c r="G62" s="148"/>
      <c r="H62" s="148"/>
      <c r="I62" s="148"/>
      <c r="J62" s="148"/>
      <c r="K62" s="148"/>
      <c r="L62" s="148"/>
      <c r="M62" s="148"/>
      <c r="N62" s="148"/>
      <c r="O62" s="148"/>
      <c r="P62" s="147"/>
      <c r="Q62" s="147">
        <f t="shared" si="0"/>
        <v>72691530.599999994</v>
      </c>
      <c r="R62" s="245"/>
      <c r="S62" s="245"/>
      <c r="W62" s="88"/>
      <c r="Y62" s="88"/>
      <c r="Z62" s="88"/>
      <c r="AA62" s="88"/>
      <c r="AB62" s="88"/>
      <c r="AC62" s="88"/>
      <c r="AD62" s="88"/>
      <c r="AE62" s="88"/>
    </row>
    <row r="63" spans="2:33">
      <c r="B63" s="26" t="s">
        <v>178</v>
      </c>
      <c r="C63" s="147">
        <v>4090018990</v>
      </c>
      <c r="D63" s="147"/>
      <c r="E63" s="147">
        <v>219240695</v>
      </c>
      <c r="F63" s="148"/>
      <c r="G63" s="148"/>
      <c r="H63" s="148"/>
      <c r="I63" s="148"/>
      <c r="J63" s="148"/>
      <c r="K63" s="148"/>
      <c r="L63" s="148"/>
      <c r="M63" s="148"/>
      <c r="N63" s="148"/>
      <c r="O63" s="148"/>
      <c r="P63" s="147"/>
      <c r="Q63" s="147">
        <f t="shared" si="0"/>
        <v>219240695</v>
      </c>
      <c r="R63" s="245"/>
      <c r="S63" s="245"/>
      <c r="W63" s="88"/>
      <c r="Y63" s="88"/>
      <c r="Z63" s="88"/>
      <c r="AA63" s="88"/>
      <c r="AB63" s="88"/>
      <c r="AC63" s="88"/>
      <c r="AD63" s="88"/>
      <c r="AE63" s="88"/>
    </row>
    <row r="64" spans="2:33">
      <c r="B64" s="26" t="s">
        <v>67</v>
      </c>
      <c r="C64" s="147">
        <v>73941868480</v>
      </c>
      <c r="D64" s="147"/>
      <c r="E64" s="147">
        <v>5440527882.6700001</v>
      </c>
      <c r="F64" s="148"/>
      <c r="G64" s="148"/>
      <c r="H64" s="148"/>
      <c r="I64" s="148"/>
      <c r="J64" s="148"/>
      <c r="K64" s="148"/>
      <c r="L64" s="148"/>
      <c r="M64" s="148"/>
      <c r="N64" s="148"/>
      <c r="O64" s="148"/>
      <c r="P64" s="147"/>
      <c r="Q64" s="147">
        <f t="shared" si="0"/>
        <v>5440527882.6700001</v>
      </c>
      <c r="R64" s="245"/>
      <c r="S64" s="245"/>
      <c r="T64" s="91"/>
      <c r="U64" s="91"/>
      <c r="W64" s="88"/>
      <c r="Y64" s="88"/>
      <c r="Z64" s="88"/>
      <c r="AA64" s="88"/>
      <c r="AB64" s="88"/>
      <c r="AC64" s="88"/>
      <c r="AD64" s="88"/>
      <c r="AE64" s="88"/>
    </row>
    <row r="65" spans="2:35">
      <c r="B65" s="25" t="s">
        <v>68</v>
      </c>
      <c r="C65" s="145">
        <v>676256474</v>
      </c>
      <c r="D65" s="145"/>
      <c r="E65" s="145">
        <v>29426165.619999997</v>
      </c>
      <c r="F65" s="145"/>
      <c r="G65" s="145"/>
      <c r="H65" s="145"/>
      <c r="I65" s="145"/>
      <c r="J65" s="145"/>
      <c r="K65" s="145"/>
      <c r="L65" s="145"/>
      <c r="M65" s="145"/>
      <c r="N65" s="145"/>
      <c r="O65" s="145"/>
      <c r="P65" s="145"/>
      <c r="Q65" s="145">
        <f t="shared" si="0"/>
        <v>29426165.619999997</v>
      </c>
      <c r="R65" s="245"/>
      <c r="S65" s="245"/>
      <c r="T65" s="91"/>
      <c r="U65" s="91"/>
      <c r="W65" s="88"/>
      <c r="Y65" s="88"/>
      <c r="Z65" s="88"/>
      <c r="AA65" s="88"/>
      <c r="AB65" s="88"/>
      <c r="AC65" s="88"/>
      <c r="AD65" s="88"/>
      <c r="AE65" s="88"/>
    </row>
    <row r="66" spans="2:35">
      <c r="B66" s="25" t="s">
        <v>100</v>
      </c>
      <c r="C66" s="145">
        <v>15000000</v>
      </c>
      <c r="D66" s="145"/>
      <c r="E66" s="145">
        <v>0</v>
      </c>
      <c r="F66" s="145"/>
      <c r="G66" s="145"/>
      <c r="H66" s="145"/>
      <c r="I66" s="145"/>
      <c r="J66" s="145"/>
      <c r="K66" s="145"/>
      <c r="L66" s="145"/>
      <c r="M66" s="145"/>
      <c r="N66" s="145"/>
      <c r="O66" s="145"/>
      <c r="P66" s="145"/>
      <c r="Q66" s="145">
        <f t="shared" si="0"/>
        <v>0</v>
      </c>
      <c r="R66" s="245"/>
      <c r="S66" s="245"/>
      <c r="T66" s="91"/>
      <c r="U66" s="91"/>
      <c r="W66" s="88"/>
      <c r="Y66" s="88"/>
      <c r="Z66" s="88"/>
      <c r="AA66" s="88"/>
      <c r="AB66" s="88"/>
      <c r="AC66" s="88"/>
      <c r="AD66" s="88"/>
      <c r="AE66" s="88"/>
    </row>
    <row r="67" spans="2:35">
      <c r="B67" s="26" t="s">
        <v>101</v>
      </c>
      <c r="C67" s="147">
        <v>632356474</v>
      </c>
      <c r="D67" s="147"/>
      <c r="E67" s="147">
        <v>29426165.619999997</v>
      </c>
      <c r="F67" s="148"/>
      <c r="G67" s="148"/>
      <c r="H67" s="148"/>
      <c r="I67" s="148"/>
      <c r="J67" s="148"/>
      <c r="K67" s="148"/>
      <c r="L67" s="148"/>
      <c r="M67" s="148"/>
      <c r="N67" s="148"/>
      <c r="O67" s="148"/>
      <c r="P67" s="147"/>
      <c r="Q67" s="147">
        <f t="shared" si="0"/>
        <v>29426165.619999997</v>
      </c>
      <c r="R67" s="245"/>
      <c r="S67" s="245"/>
      <c r="W67" s="93"/>
      <c r="Y67" s="88"/>
      <c r="Z67" s="88"/>
      <c r="AA67" s="88"/>
      <c r="AB67" s="88"/>
      <c r="AC67" s="88"/>
      <c r="AD67" s="88"/>
      <c r="AE67" s="88"/>
      <c r="AF67" s="93"/>
      <c r="AG67" s="93"/>
    </row>
    <row r="68" spans="2:35">
      <c r="B68" s="26" t="s">
        <v>102</v>
      </c>
      <c r="C68" s="147">
        <v>28900000</v>
      </c>
      <c r="D68" s="147"/>
      <c r="E68" s="147">
        <v>0</v>
      </c>
      <c r="F68" s="148"/>
      <c r="G68" s="148"/>
      <c r="H68" s="148"/>
      <c r="I68" s="148"/>
      <c r="J68" s="148"/>
      <c r="K68" s="148"/>
      <c r="L68" s="148"/>
      <c r="M68" s="148"/>
      <c r="N68" s="148"/>
      <c r="O68" s="148"/>
      <c r="P68" s="147"/>
      <c r="Q68" s="147">
        <f t="shared" si="0"/>
        <v>0</v>
      </c>
      <c r="R68" s="245"/>
      <c r="S68" s="245"/>
      <c r="W68" s="93"/>
      <c r="Y68" s="88"/>
      <c r="Z68" s="88"/>
      <c r="AA68" s="88"/>
      <c r="AB68" s="88"/>
      <c r="AC68" s="88"/>
      <c r="AD68" s="88"/>
      <c r="AE68" s="88"/>
      <c r="AF68" s="93"/>
      <c r="AG68" s="93"/>
    </row>
    <row r="69" spans="2:35">
      <c r="B69" s="25" t="s">
        <v>71</v>
      </c>
      <c r="C69" s="145">
        <v>32135075068</v>
      </c>
      <c r="D69" s="145"/>
      <c r="E69" s="145">
        <v>323942474.86000001</v>
      </c>
      <c r="F69" s="145"/>
      <c r="G69" s="145"/>
      <c r="H69" s="145"/>
      <c r="I69" s="145"/>
      <c r="J69" s="145"/>
      <c r="K69" s="145"/>
      <c r="L69" s="145"/>
      <c r="M69" s="145"/>
      <c r="N69" s="145"/>
      <c r="O69" s="145"/>
      <c r="P69" s="145"/>
      <c r="Q69" s="145">
        <f t="shared" si="0"/>
        <v>323942474.86000001</v>
      </c>
      <c r="R69" s="245"/>
      <c r="S69" s="245"/>
      <c r="W69" s="93"/>
      <c r="Y69" s="88"/>
      <c r="Z69" s="88"/>
      <c r="AA69" s="88"/>
      <c r="AB69" s="88"/>
      <c r="AC69" s="88"/>
      <c r="AD69" s="88"/>
      <c r="AE69" s="88"/>
      <c r="AF69" s="93"/>
      <c r="AG69" s="93"/>
    </row>
    <row r="70" spans="2:35">
      <c r="B70" s="26" t="s">
        <v>179</v>
      </c>
      <c r="C70" s="152">
        <v>7783308201</v>
      </c>
      <c r="D70" s="152"/>
      <c r="E70" s="152">
        <v>317988291.10000002</v>
      </c>
      <c r="F70" s="152"/>
      <c r="G70" s="152"/>
      <c r="H70" s="152"/>
      <c r="I70" s="152"/>
      <c r="J70" s="152"/>
      <c r="K70" s="152"/>
      <c r="L70" s="152"/>
      <c r="M70" s="152"/>
      <c r="N70" s="152"/>
      <c r="O70" s="152"/>
      <c r="P70" s="152"/>
      <c r="Q70" s="152">
        <f t="shared" si="0"/>
        <v>317988291.10000002</v>
      </c>
      <c r="R70" s="245"/>
      <c r="S70" s="245"/>
      <c r="W70" s="93"/>
      <c r="Y70" s="88"/>
      <c r="Z70" s="88"/>
      <c r="AA70" s="88"/>
      <c r="AB70" s="88"/>
      <c r="AC70" s="88"/>
      <c r="AD70" s="88"/>
      <c r="AE70" s="88"/>
      <c r="AF70" s="93"/>
      <c r="AG70" s="93"/>
    </row>
    <row r="71" spans="2:35">
      <c r="B71" s="26" t="s">
        <v>72</v>
      </c>
      <c r="C71" s="147">
        <v>16191357468</v>
      </c>
      <c r="D71" s="147"/>
      <c r="E71" s="147">
        <v>0</v>
      </c>
      <c r="F71" s="148"/>
      <c r="G71" s="148"/>
      <c r="H71" s="148"/>
      <c r="I71" s="148"/>
      <c r="J71" s="148"/>
      <c r="K71" s="148"/>
      <c r="L71" s="148"/>
      <c r="M71" s="148"/>
      <c r="N71" s="148"/>
      <c r="O71" s="148"/>
      <c r="P71" s="147"/>
      <c r="Q71" s="147">
        <f t="shared" si="0"/>
        <v>0</v>
      </c>
      <c r="R71" s="245"/>
      <c r="S71" s="245"/>
      <c r="W71" s="93"/>
      <c r="Y71" s="88"/>
      <c r="Z71" s="88"/>
      <c r="AA71" s="88"/>
      <c r="AB71" s="88"/>
      <c r="AC71" s="88"/>
      <c r="AD71" s="88"/>
      <c r="AE71" s="88"/>
      <c r="AF71" s="93"/>
      <c r="AG71" s="93"/>
    </row>
    <row r="72" spans="2:35">
      <c r="B72" s="26" t="s">
        <v>73</v>
      </c>
      <c r="C72" s="147">
        <v>8001811443</v>
      </c>
      <c r="D72" s="147"/>
      <c r="E72" s="147">
        <v>0</v>
      </c>
      <c r="F72" s="148"/>
      <c r="G72" s="148"/>
      <c r="H72" s="148"/>
      <c r="I72" s="148"/>
      <c r="J72" s="148"/>
      <c r="K72" s="148"/>
      <c r="L72" s="148"/>
      <c r="M72" s="148"/>
      <c r="N72" s="148"/>
      <c r="O72" s="148"/>
      <c r="P72" s="147"/>
      <c r="Q72" s="147">
        <f t="shared" si="0"/>
        <v>0</v>
      </c>
      <c r="R72" s="245"/>
      <c r="S72" s="245"/>
      <c r="W72" s="93"/>
      <c r="Y72" s="88"/>
      <c r="Z72" s="88"/>
      <c r="AA72" s="88"/>
      <c r="AB72" s="88"/>
      <c r="AC72" s="88"/>
      <c r="AD72" s="88"/>
      <c r="AE72" s="88"/>
      <c r="AF72" s="93"/>
      <c r="AG72" s="93"/>
    </row>
    <row r="73" spans="2:35">
      <c r="B73" s="26" t="s">
        <v>136</v>
      </c>
      <c r="C73" s="147">
        <v>158597956</v>
      </c>
      <c r="D73" s="147"/>
      <c r="E73" s="147">
        <v>5954183.7599999998</v>
      </c>
      <c r="F73" s="148"/>
      <c r="G73" s="148"/>
      <c r="H73" s="148"/>
      <c r="I73" s="148"/>
      <c r="J73" s="148"/>
      <c r="K73" s="148"/>
      <c r="L73" s="148"/>
      <c r="M73" s="148"/>
      <c r="N73" s="148"/>
      <c r="O73" s="148"/>
      <c r="P73" s="147"/>
      <c r="Q73" s="147">
        <f t="shared" si="0"/>
        <v>5954183.7599999998</v>
      </c>
      <c r="R73" s="245"/>
      <c r="S73" s="245"/>
      <c r="W73" s="93"/>
      <c r="Y73" s="88"/>
      <c r="Z73" s="88"/>
      <c r="AA73" s="88"/>
      <c r="AB73" s="88"/>
      <c r="AC73" s="88"/>
      <c r="AD73" s="88"/>
      <c r="AE73" s="88"/>
    </row>
    <row r="74" spans="2:35">
      <c r="B74" s="25" t="s">
        <v>75</v>
      </c>
      <c r="C74" s="145">
        <v>2711961653</v>
      </c>
      <c r="D74" s="145"/>
      <c r="E74" s="145">
        <v>129590248.68000001</v>
      </c>
      <c r="F74" s="145"/>
      <c r="G74" s="145"/>
      <c r="H74" s="145"/>
      <c r="I74" s="145"/>
      <c r="J74" s="145"/>
      <c r="K74" s="145"/>
      <c r="L74" s="145"/>
      <c r="M74" s="145"/>
      <c r="N74" s="145"/>
      <c r="O74" s="145"/>
      <c r="P74" s="145"/>
      <c r="Q74" s="145">
        <f t="shared" ref="Q74:Q83" si="1">SUM(E74:P74)</f>
        <v>129590248.68000001</v>
      </c>
      <c r="R74" s="245"/>
      <c r="S74" s="245"/>
      <c r="W74" s="93"/>
      <c r="Y74" s="88"/>
      <c r="Z74" s="88"/>
      <c r="AA74" s="88"/>
      <c r="AB74" s="88"/>
      <c r="AC74" s="88"/>
      <c r="AD74" s="88"/>
      <c r="AE74" s="88"/>
      <c r="AF74" s="93"/>
      <c r="AG74" s="93"/>
      <c r="AH74" s="93"/>
      <c r="AI74" s="93"/>
    </row>
    <row r="75" spans="2:35">
      <c r="B75" s="26" t="s">
        <v>105</v>
      </c>
      <c r="C75" s="147">
        <v>349357729</v>
      </c>
      <c r="D75" s="147"/>
      <c r="E75" s="147">
        <v>33968755.660000004</v>
      </c>
      <c r="F75" s="148"/>
      <c r="G75" s="148"/>
      <c r="H75" s="148"/>
      <c r="I75" s="148"/>
      <c r="J75" s="148"/>
      <c r="K75" s="148"/>
      <c r="L75" s="148"/>
      <c r="M75" s="148"/>
      <c r="N75" s="148"/>
      <c r="O75" s="148"/>
      <c r="P75" s="147"/>
      <c r="Q75" s="152">
        <f t="shared" si="1"/>
        <v>33968755.660000004</v>
      </c>
      <c r="R75" s="245"/>
      <c r="S75" s="245"/>
      <c r="W75" s="93"/>
      <c r="Y75" s="88"/>
      <c r="Z75" s="88"/>
      <c r="AA75" s="88"/>
      <c r="AB75" s="88"/>
      <c r="AC75" s="88"/>
      <c r="AD75" s="88"/>
      <c r="AE75" s="88"/>
      <c r="AF75" s="93"/>
      <c r="AG75" s="93"/>
      <c r="AH75" s="93"/>
      <c r="AI75" s="93"/>
    </row>
    <row r="76" spans="2:35">
      <c r="B76" s="26" t="s">
        <v>76</v>
      </c>
      <c r="C76" s="147">
        <v>2240903924</v>
      </c>
      <c r="D76" s="147"/>
      <c r="E76" s="147">
        <v>95621493.019999996</v>
      </c>
      <c r="F76" s="148"/>
      <c r="G76" s="148"/>
      <c r="H76" s="148"/>
      <c r="I76" s="148"/>
      <c r="J76" s="148"/>
      <c r="K76" s="148"/>
      <c r="L76" s="148"/>
      <c r="M76" s="148"/>
      <c r="N76" s="148"/>
      <c r="O76" s="148"/>
      <c r="P76" s="147"/>
      <c r="Q76" s="152">
        <f t="shared" si="1"/>
        <v>95621493.019999996</v>
      </c>
      <c r="R76" s="245"/>
      <c r="S76" s="245"/>
      <c r="W76" s="93"/>
      <c r="Y76" s="88"/>
      <c r="Z76" s="88"/>
      <c r="AA76" s="88"/>
      <c r="AB76" s="88"/>
      <c r="AC76" s="88"/>
      <c r="AD76" s="88"/>
      <c r="AE76" s="88"/>
      <c r="AF76" s="93"/>
      <c r="AG76" s="93"/>
      <c r="AH76" s="93"/>
      <c r="AI76" s="93"/>
    </row>
    <row r="77" spans="2:35">
      <c r="B77" s="26" t="s">
        <v>204</v>
      </c>
      <c r="C77" s="147">
        <v>5000000</v>
      </c>
      <c r="D77" s="147"/>
      <c r="E77" s="147">
        <v>0</v>
      </c>
      <c r="F77" s="148"/>
      <c r="G77" s="148"/>
      <c r="H77" s="148"/>
      <c r="I77" s="148"/>
      <c r="J77" s="148"/>
      <c r="K77" s="148"/>
      <c r="L77" s="148"/>
      <c r="M77" s="148"/>
      <c r="N77" s="148"/>
      <c r="O77" s="148"/>
      <c r="P77" s="147"/>
      <c r="Q77" s="152">
        <f t="shared" si="1"/>
        <v>0</v>
      </c>
      <c r="R77" s="245"/>
      <c r="S77" s="245"/>
      <c r="W77" s="93"/>
      <c r="Y77" s="88"/>
      <c r="Z77" s="88"/>
      <c r="AA77" s="88"/>
      <c r="AB77" s="88"/>
      <c r="AC77" s="88"/>
      <c r="AD77" s="88"/>
      <c r="AE77" s="88"/>
      <c r="AF77" s="93"/>
      <c r="AG77" s="93"/>
      <c r="AH77" s="93"/>
      <c r="AI77" s="93"/>
    </row>
    <row r="78" spans="2:35">
      <c r="B78" s="7" t="s">
        <v>77</v>
      </c>
      <c r="C78" s="147">
        <v>116700000</v>
      </c>
      <c r="D78" s="147"/>
      <c r="E78" s="147">
        <v>0</v>
      </c>
      <c r="F78" s="148"/>
      <c r="G78" s="148"/>
      <c r="H78" s="148"/>
      <c r="I78" s="148"/>
      <c r="J78" s="148"/>
      <c r="K78" s="148"/>
      <c r="L78" s="148"/>
      <c r="M78" s="148"/>
      <c r="N78" s="148"/>
      <c r="O78" s="148"/>
      <c r="P78" s="147"/>
      <c r="Q78" s="152">
        <f t="shared" si="1"/>
        <v>0</v>
      </c>
      <c r="R78" s="245"/>
      <c r="S78" s="245"/>
      <c r="W78" s="93"/>
      <c r="Y78" s="88"/>
      <c r="Z78" s="88"/>
      <c r="AA78" s="88"/>
      <c r="AB78" s="88"/>
      <c r="AC78" s="88"/>
      <c r="AD78" s="88"/>
      <c r="AE78" s="88"/>
      <c r="AF78" s="93"/>
      <c r="AG78" s="93"/>
      <c r="AH78" s="93"/>
      <c r="AI78" s="93"/>
    </row>
    <row r="79" spans="2:35">
      <c r="B79" s="25" t="s">
        <v>196</v>
      </c>
      <c r="C79" s="145">
        <v>4385589698</v>
      </c>
      <c r="D79" s="145"/>
      <c r="E79" s="145">
        <v>244379117.47999999</v>
      </c>
      <c r="F79" s="145"/>
      <c r="G79" s="145"/>
      <c r="H79" s="145"/>
      <c r="I79" s="145"/>
      <c r="J79" s="145"/>
      <c r="K79" s="145"/>
      <c r="L79" s="145"/>
      <c r="M79" s="145"/>
      <c r="N79" s="145"/>
      <c r="O79" s="145"/>
      <c r="P79" s="145"/>
      <c r="Q79" s="145">
        <f t="shared" si="1"/>
        <v>244379117.47999999</v>
      </c>
      <c r="R79" s="245"/>
      <c r="S79" s="245"/>
      <c r="W79" s="93"/>
      <c r="Y79" s="88"/>
      <c r="Z79" s="88"/>
      <c r="AA79" s="88"/>
      <c r="AB79" s="88"/>
      <c r="AC79" s="88"/>
      <c r="AD79" s="88"/>
      <c r="AE79" s="88"/>
      <c r="AF79" s="93"/>
      <c r="AG79" s="93"/>
      <c r="AH79" s="93"/>
      <c r="AI79" s="93"/>
    </row>
    <row r="80" spans="2:35">
      <c r="B80" s="7" t="s">
        <v>197</v>
      </c>
      <c r="C80" s="147">
        <v>4385589698</v>
      </c>
      <c r="D80" s="147"/>
      <c r="E80" s="147">
        <v>244379117.47999999</v>
      </c>
      <c r="F80" s="148"/>
      <c r="G80" s="148"/>
      <c r="H80" s="148"/>
      <c r="I80" s="148"/>
      <c r="J80" s="148"/>
      <c r="K80" s="148"/>
      <c r="L80" s="148"/>
      <c r="M80" s="148"/>
      <c r="N80" s="148"/>
      <c r="O80" s="148"/>
      <c r="P80" s="147"/>
      <c r="Q80" s="152">
        <f t="shared" si="1"/>
        <v>244379117.47999999</v>
      </c>
      <c r="R80" s="245"/>
      <c r="S80" s="245"/>
      <c r="W80" s="93"/>
      <c r="Y80" s="88"/>
      <c r="Z80" s="88"/>
      <c r="AA80" s="88"/>
      <c r="AB80" s="88"/>
      <c r="AC80" s="88"/>
      <c r="AD80" s="88"/>
      <c r="AE80" s="88"/>
      <c r="AF80" s="93"/>
      <c r="AG80" s="93"/>
      <c r="AH80" s="93"/>
      <c r="AI80" s="93"/>
    </row>
    <row r="81" spans="2:31">
      <c r="B81" s="22" t="s">
        <v>79</v>
      </c>
      <c r="C81" s="143">
        <v>6320</v>
      </c>
      <c r="D81" s="143"/>
      <c r="E81" s="143">
        <v>0</v>
      </c>
      <c r="F81" s="143"/>
      <c r="G81" s="143"/>
      <c r="H81" s="143"/>
      <c r="I81" s="143"/>
      <c r="J81" s="143"/>
      <c r="K81" s="143"/>
      <c r="L81" s="143"/>
      <c r="M81" s="143"/>
      <c r="N81" s="143"/>
      <c r="O81" s="143"/>
      <c r="P81" s="143"/>
      <c r="Q81" s="143">
        <f t="shared" si="1"/>
        <v>0</v>
      </c>
      <c r="R81" s="245"/>
      <c r="S81" s="245"/>
      <c r="T81" s="88"/>
      <c r="U81" s="88"/>
      <c r="V81" s="88"/>
      <c r="Y81" s="88"/>
      <c r="Z81" s="88"/>
      <c r="AA81" s="88"/>
      <c r="AB81" s="88"/>
      <c r="AC81" s="88"/>
      <c r="AD81" s="88"/>
      <c r="AE81" s="88"/>
    </row>
    <row r="82" spans="2:31">
      <c r="B82" s="25" t="s">
        <v>80</v>
      </c>
      <c r="C82" s="145">
        <v>6320</v>
      </c>
      <c r="D82" s="145"/>
      <c r="E82" s="145">
        <v>0</v>
      </c>
      <c r="F82" s="145"/>
      <c r="G82" s="145"/>
      <c r="H82" s="145"/>
      <c r="I82" s="145"/>
      <c r="J82" s="145"/>
      <c r="K82" s="145"/>
      <c r="L82" s="145"/>
      <c r="M82" s="145"/>
      <c r="N82" s="145"/>
      <c r="O82" s="145"/>
      <c r="P82" s="145"/>
      <c r="Q82" s="145">
        <f t="shared" si="1"/>
        <v>0</v>
      </c>
      <c r="R82" s="245"/>
      <c r="S82" s="5"/>
      <c r="Y82" s="88"/>
      <c r="Z82" s="88"/>
      <c r="AA82" s="88"/>
      <c r="AB82" s="88"/>
      <c r="AC82" s="88"/>
      <c r="AD82" s="88"/>
      <c r="AE82" s="88"/>
    </row>
    <row r="83" spans="2:31">
      <c r="B83" s="7" t="s">
        <v>81</v>
      </c>
      <c r="C83" s="147">
        <v>6320</v>
      </c>
      <c r="D83" s="147"/>
      <c r="E83" s="147">
        <v>0</v>
      </c>
      <c r="F83" s="148"/>
      <c r="G83" s="148"/>
      <c r="H83" s="148"/>
      <c r="I83" s="148"/>
      <c r="J83" s="148"/>
      <c r="K83" s="148"/>
      <c r="L83" s="148"/>
      <c r="M83" s="148"/>
      <c r="N83" s="148"/>
      <c r="O83" s="148"/>
      <c r="P83" s="147"/>
      <c r="Q83" s="152">
        <f t="shared" si="1"/>
        <v>0</v>
      </c>
      <c r="R83" s="245"/>
      <c r="S83" s="5"/>
      <c r="T83" s="88"/>
      <c r="U83" s="88"/>
      <c r="V83" s="88"/>
      <c r="Y83" s="88"/>
      <c r="Z83" s="88"/>
      <c r="AA83" s="88"/>
      <c r="AB83" s="88"/>
      <c r="AC83" s="88"/>
      <c r="AD83" s="88"/>
      <c r="AE83" s="88"/>
    </row>
    <row r="84" spans="2:31">
      <c r="B84" s="130" t="s">
        <v>142</v>
      </c>
      <c r="C84" s="150">
        <f>C10+C22+C41+C55+C81</f>
        <v>205120741155</v>
      </c>
      <c r="D84" s="150">
        <f>D10+D22+D41+D55+D81</f>
        <v>0</v>
      </c>
      <c r="E84" s="151">
        <f t="shared" ref="E84:P84" si="2">E55+E41+E10+E22</f>
        <v>9744083917.0500011</v>
      </c>
      <c r="F84" s="151">
        <f t="shared" si="2"/>
        <v>0</v>
      </c>
      <c r="G84" s="151">
        <f t="shared" si="2"/>
        <v>0</v>
      </c>
      <c r="H84" s="151">
        <f t="shared" si="2"/>
        <v>0</v>
      </c>
      <c r="I84" s="151">
        <f t="shared" si="2"/>
        <v>0</v>
      </c>
      <c r="J84" s="151">
        <f t="shared" si="2"/>
        <v>0</v>
      </c>
      <c r="K84" s="151">
        <f t="shared" si="2"/>
        <v>0</v>
      </c>
      <c r="L84" s="151">
        <f t="shared" si="2"/>
        <v>0</v>
      </c>
      <c r="M84" s="151">
        <f t="shared" si="2"/>
        <v>0</v>
      </c>
      <c r="N84" s="151">
        <f t="shared" si="2"/>
        <v>0</v>
      </c>
      <c r="O84" s="151">
        <f t="shared" si="2"/>
        <v>0</v>
      </c>
      <c r="P84" s="151">
        <f t="shared" si="2"/>
        <v>0</v>
      </c>
      <c r="Q84" s="151">
        <f>Q10+Q22+Q41+Q55</f>
        <v>9744083917.0500011</v>
      </c>
      <c r="R84" s="154"/>
      <c r="T84" s="11"/>
      <c r="U84" s="11"/>
      <c r="V84" s="11"/>
      <c r="W84" s="11"/>
      <c r="Y84" s="88"/>
      <c r="Z84" s="88"/>
      <c r="AA84" s="88"/>
      <c r="AB84" s="88"/>
      <c r="AC84" s="88"/>
      <c r="AD84" s="88"/>
      <c r="AE84" s="88"/>
    </row>
    <row r="85" spans="2:31">
      <c r="B85" s="26"/>
      <c r="C85" s="15"/>
      <c r="D85" s="15"/>
      <c r="E85" s="235"/>
      <c r="F85" s="236"/>
      <c r="G85" s="236"/>
      <c r="H85" s="236"/>
      <c r="I85" s="236"/>
      <c r="J85" s="236"/>
      <c r="K85" s="236"/>
      <c r="L85" s="236"/>
      <c r="M85" s="236"/>
      <c r="N85" s="236"/>
      <c r="O85" s="236"/>
      <c r="P85" s="236"/>
      <c r="Q85" s="236"/>
      <c r="R85" s="154"/>
      <c r="S85" s="88"/>
      <c r="T85" s="11"/>
      <c r="U85" s="11"/>
      <c r="V85" s="11"/>
      <c r="W85" s="11"/>
      <c r="Y85" s="88"/>
      <c r="Z85" s="88"/>
      <c r="AA85" s="88"/>
      <c r="AB85" s="88"/>
      <c r="AC85" s="88"/>
      <c r="AD85" s="88"/>
      <c r="AE85" s="88"/>
    </row>
    <row r="86" spans="2:31">
      <c r="B86" s="130"/>
      <c r="C86" s="21"/>
      <c r="D86" s="79"/>
      <c r="E86" s="12" t="str">
        <f t="shared" ref="E86:Q86" si="3">+E9</f>
        <v>ENERO</v>
      </c>
      <c r="F86" s="12" t="str">
        <f t="shared" si="3"/>
        <v>FEBRERO</v>
      </c>
      <c r="G86" s="12" t="str">
        <f t="shared" si="3"/>
        <v>MARZO</v>
      </c>
      <c r="H86" s="12" t="str">
        <f t="shared" si="3"/>
        <v>ABRIL</v>
      </c>
      <c r="I86" s="12" t="str">
        <f t="shared" si="3"/>
        <v>MAYO</v>
      </c>
      <c r="J86" s="12" t="str">
        <f t="shared" si="3"/>
        <v>JUNIO</v>
      </c>
      <c r="K86" s="12" t="str">
        <f t="shared" si="3"/>
        <v>JULIO</v>
      </c>
      <c r="L86" s="12" t="str">
        <f t="shared" si="3"/>
        <v>AGOSTO</v>
      </c>
      <c r="M86" s="12" t="str">
        <f t="shared" si="3"/>
        <v>SEPTIEMBRE</v>
      </c>
      <c r="N86" s="12" t="str">
        <f t="shared" si="3"/>
        <v>OCTUBRE</v>
      </c>
      <c r="O86" s="12" t="str">
        <f t="shared" si="3"/>
        <v>NOVIEMBRE</v>
      </c>
      <c r="P86" s="12" t="str">
        <f t="shared" si="3"/>
        <v>DICIEMBRE</v>
      </c>
      <c r="Q86" s="12" t="str">
        <f t="shared" si="3"/>
        <v>TOTAL</v>
      </c>
      <c r="R86" s="154"/>
      <c r="S86" s="11"/>
      <c r="T86" s="11"/>
      <c r="U86" s="11"/>
      <c r="V86" s="11"/>
      <c r="W86" s="11"/>
      <c r="Y86" s="88"/>
      <c r="Z86" s="88"/>
      <c r="AA86" s="88"/>
      <c r="AB86" s="88"/>
      <c r="AC86" s="88"/>
      <c r="AD86" s="88"/>
      <c r="AE86" s="88"/>
    </row>
    <row r="87" spans="2:31">
      <c r="B87" s="27" t="s">
        <v>23</v>
      </c>
      <c r="C87" s="113">
        <v>1383308604</v>
      </c>
      <c r="D87" s="113"/>
      <c r="E87" s="143">
        <v>0</v>
      </c>
      <c r="F87" s="143"/>
      <c r="G87" s="143"/>
      <c r="H87" s="143"/>
      <c r="I87" s="143"/>
      <c r="J87" s="143"/>
      <c r="K87" s="143"/>
      <c r="L87" s="143"/>
      <c r="M87" s="143"/>
      <c r="N87" s="143"/>
      <c r="O87" s="143"/>
      <c r="P87" s="143"/>
      <c r="Q87" s="143">
        <f>SUM(E87:P87)</f>
        <v>0</v>
      </c>
      <c r="R87" s="154"/>
      <c r="S87" s="11"/>
      <c r="T87" s="11"/>
      <c r="U87" s="11"/>
      <c r="V87" s="11"/>
      <c r="W87" s="11"/>
      <c r="Y87" s="88"/>
      <c r="Z87" s="88"/>
      <c r="AA87" s="88"/>
      <c r="AB87" s="88"/>
      <c r="AC87" s="88"/>
      <c r="AD87" s="88"/>
      <c r="AE87" s="88"/>
    </row>
    <row r="88" spans="2:31">
      <c r="B88" s="28" t="s">
        <v>24</v>
      </c>
      <c r="C88" s="121">
        <v>1383308604</v>
      </c>
      <c r="D88" s="121"/>
      <c r="E88" s="237">
        <v>0</v>
      </c>
      <c r="F88" s="237"/>
      <c r="G88" s="237"/>
      <c r="H88" s="237"/>
      <c r="I88" s="237"/>
      <c r="J88" s="237"/>
      <c r="K88" s="237"/>
      <c r="L88" s="237"/>
      <c r="M88" s="237"/>
      <c r="N88" s="237"/>
      <c r="O88" s="237"/>
      <c r="P88" s="237"/>
      <c r="Q88" s="145">
        <f>SUM(E88:P88)</f>
        <v>0</v>
      </c>
      <c r="R88" s="154"/>
      <c r="S88" s="11"/>
      <c r="T88" s="11"/>
      <c r="U88" s="11"/>
      <c r="V88" s="11"/>
      <c r="W88" s="11"/>
      <c r="Y88" s="88"/>
      <c r="Z88" s="88"/>
      <c r="AA88" s="88"/>
      <c r="AB88" s="88"/>
      <c r="AC88" s="88"/>
      <c r="AD88" s="88"/>
      <c r="AE88" s="88"/>
    </row>
    <row r="89" spans="2:31">
      <c r="B89" s="29" t="s">
        <v>25</v>
      </c>
      <c r="C89" s="115">
        <v>1383308604</v>
      </c>
      <c r="D89" s="115"/>
      <c r="E89" s="147">
        <v>0</v>
      </c>
      <c r="F89" s="147"/>
      <c r="G89" s="147"/>
      <c r="H89" s="237"/>
      <c r="I89" s="237"/>
      <c r="J89" s="237"/>
      <c r="K89" s="237"/>
      <c r="L89" s="237"/>
      <c r="M89" s="237"/>
      <c r="N89" s="147"/>
      <c r="O89" s="147"/>
      <c r="P89" s="147"/>
      <c r="Q89" s="152">
        <f>SUM(E89:P89)</f>
        <v>0</v>
      </c>
      <c r="R89" s="154"/>
      <c r="S89" s="11"/>
      <c r="T89" s="11"/>
      <c r="U89" s="11"/>
      <c r="V89" s="11"/>
      <c r="W89" s="11"/>
      <c r="Y89" s="88"/>
      <c r="Z89" s="88"/>
      <c r="AA89" s="88"/>
      <c r="AB89" s="88"/>
      <c r="AC89" s="88"/>
      <c r="AD89" s="88"/>
      <c r="AE89" s="88"/>
    </row>
    <row r="90" spans="2:31" ht="15" customHeight="1">
      <c r="B90" s="130" t="s">
        <v>87</v>
      </c>
      <c r="C90" s="120">
        <f t="shared" ref="C90:Q90" si="4">C87</f>
        <v>1383308604</v>
      </c>
      <c r="D90" s="120">
        <f t="shared" si="4"/>
        <v>0</v>
      </c>
      <c r="E90" s="151">
        <f t="shared" si="4"/>
        <v>0</v>
      </c>
      <c r="F90" s="151">
        <f t="shared" si="4"/>
        <v>0</v>
      </c>
      <c r="G90" s="151">
        <f t="shared" si="4"/>
        <v>0</v>
      </c>
      <c r="H90" s="151">
        <f t="shared" si="4"/>
        <v>0</v>
      </c>
      <c r="I90" s="151">
        <f t="shared" si="4"/>
        <v>0</v>
      </c>
      <c r="J90" s="151">
        <f t="shared" si="4"/>
        <v>0</v>
      </c>
      <c r="K90" s="151">
        <f t="shared" si="4"/>
        <v>0</v>
      </c>
      <c r="L90" s="151">
        <f t="shared" si="4"/>
        <v>0</v>
      </c>
      <c r="M90" s="151">
        <f t="shared" si="4"/>
        <v>0</v>
      </c>
      <c r="N90" s="151">
        <f t="shared" si="4"/>
        <v>0</v>
      </c>
      <c r="O90" s="151">
        <f t="shared" si="4"/>
        <v>0</v>
      </c>
      <c r="P90" s="151">
        <f t="shared" si="4"/>
        <v>0</v>
      </c>
      <c r="Q90" s="151">
        <f t="shared" si="4"/>
        <v>0</v>
      </c>
      <c r="R90" s="11"/>
    </row>
    <row r="91" spans="2:31">
      <c r="B91" s="26"/>
      <c r="C91" s="11"/>
      <c r="D91" s="11"/>
      <c r="E91" s="238"/>
      <c r="F91" s="238"/>
      <c r="G91" s="239"/>
      <c r="H91" s="239"/>
      <c r="I91" s="239"/>
      <c r="J91" s="239"/>
      <c r="K91" s="239"/>
      <c r="L91" s="239"/>
      <c r="M91" s="239"/>
      <c r="N91" s="239"/>
      <c r="O91" s="239"/>
      <c r="P91" s="239"/>
      <c r="Q91" s="240"/>
      <c r="R91" s="11"/>
      <c r="T91" s="11"/>
      <c r="U91" s="11"/>
    </row>
    <row r="92" spans="2:31">
      <c r="B92" s="130" t="s">
        <v>88</v>
      </c>
      <c r="C92" s="120">
        <f>C84+C90</f>
        <v>206504049759</v>
      </c>
      <c r="D92" s="120">
        <f>D84+D90</f>
        <v>0</v>
      </c>
      <c r="E92" s="241">
        <f t="shared" ref="E92:Q92" si="5">E90+E84</f>
        <v>9744083917.0500011</v>
      </c>
      <c r="F92" s="241">
        <f t="shared" si="5"/>
        <v>0</v>
      </c>
      <c r="G92" s="241">
        <f t="shared" si="5"/>
        <v>0</v>
      </c>
      <c r="H92" s="241">
        <f t="shared" si="5"/>
        <v>0</v>
      </c>
      <c r="I92" s="241">
        <f t="shared" si="5"/>
        <v>0</v>
      </c>
      <c r="J92" s="241">
        <f t="shared" si="5"/>
        <v>0</v>
      </c>
      <c r="K92" s="241">
        <f t="shared" si="5"/>
        <v>0</v>
      </c>
      <c r="L92" s="241">
        <f t="shared" si="5"/>
        <v>0</v>
      </c>
      <c r="M92" s="241">
        <f t="shared" si="5"/>
        <v>0</v>
      </c>
      <c r="N92" s="241">
        <f t="shared" si="5"/>
        <v>0</v>
      </c>
      <c r="O92" s="241">
        <f t="shared" si="5"/>
        <v>0</v>
      </c>
      <c r="P92" s="241">
        <f t="shared" si="5"/>
        <v>0</v>
      </c>
      <c r="Q92" s="241">
        <f t="shared" si="5"/>
        <v>9744083917.0500011</v>
      </c>
      <c r="R92" s="11"/>
      <c r="T92" s="11"/>
      <c r="U92" s="11"/>
      <c r="V92" s="11"/>
    </row>
    <row r="93" spans="2:31">
      <c r="B93" s="247" t="s">
        <v>210</v>
      </c>
      <c r="C93" s="246"/>
      <c r="D93" s="246"/>
      <c r="E93" s="258"/>
      <c r="F93" s="258"/>
      <c r="G93" s="258"/>
      <c r="H93" s="258"/>
      <c r="I93" s="258"/>
      <c r="J93" s="258"/>
      <c r="K93" s="258"/>
      <c r="L93" s="258"/>
      <c r="M93" s="258"/>
      <c r="N93" s="258"/>
      <c r="O93" s="258"/>
      <c r="P93" s="84"/>
      <c r="Q93" s="258"/>
      <c r="R93" s="11"/>
    </row>
    <row r="94" spans="2:31" ht="30">
      <c r="B94" s="110" t="s">
        <v>211</v>
      </c>
      <c r="N94" s="153"/>
      <c r="O94" s="153"/>
      <c r="P94" s="153"/>
      <c r="Q94" s="153"/>
      <c r="R94" s="11"/>
    </row>
    <row r="95" spans="2:31" ht="48" hidden="1">
      <c r="B95" s="259" t="s">
        <v>206</v>
      </c>
    </row>
    <row r="96" spans="2:31">
      <c r="R96" s="11"/>
    </row>
    <row r="97" spans="1:39">
      <c r="E97" s="69"/>
      <c r="F97" s="69"/>
      <c r="G97" s="69"/>
      <c r="H97" s="69"/>
      <c r="I97" s="69"/>
      <c r="J97" s="69"/>
      <c r="K97" s="69"/>
      <c r="L97" s="69"/>
      <c r="M97" s="69"/>
    </row>
    <row r="98" spans="1:39">
      <c r="E98" s="69"/>
      <c r="F98" s="69"/>
      <c r="G98" s="69"/>
      <c r="H98" s="69"/>
      <c r="I98" s="69"/>
      <c r="J98" s="69"/>
      <c r="K98" s="69"/>
      <c r="L98" s="69"/>
      <c r="M98" s="69"/>
      <c r="R98" s="11"/>
    </row>
    <row r="99" spans="1:39">
      <c r="E99" s="69"/>
      <c r="F99" s="69"/>
      <c r="G99" s="69"/>
      <c r="H99" s="69"/>
      <c r="I99" s="69"/>
      <c r="J99" s="69"/>
      <c r="K99" s="69"/>
      <c r="L99" s="69"/>
      <c r="M99" s="69"/>
      <c r="R99" s="11"/>
    </row>
    <row r="100" spans="1:39">
      <c r="E100" s="69"/>
      <c r="F100" s="69"/>
      <c r="G100" s="69"/>
      <c r="H100" s="69"/>
      <c r="I100" s="69"/>
      <c r="J100" s="69"/>
      <c r="K100" s="69"/>
      <c r="L100" s="69"/>
      <c r="M100" s="69"/>
      <c r="N100" s="69"/>
      <c r="O100" s="69"/>
      <c r="P100" s="69"/>
      <c r="R100" s="11"/>
    </row>
    <row r="101" spans="1:39">
      <c r="N101" s="69"/>
      <c r="O101" s="69"/>
      <c r="P101" s="69"/>
    </row>
    <row r="102" spans="1:39">
      <c r="N102" s="69"/>
      <c r="O102" s="69"/>
      <c r="P102" s="69"/>
    </row>
    <row r="103" spans="1:39">
      <c r="E103" s="69"/>
      <c r="F103" s="69"/>
      <c r="G103" s="69"/>
      <c r="H103" s="69"/>
      <c r="I103" s="69"/>
      <c r="J103" s="69"/>
      <c r="K103" s="69"/>
      <c r="L103" s="69"/>
      <c r="M103" s="69"/>
      <c r="N103" s="69"/>
      <c r="O103" s="69"/>
      <c r="P103" s="69"/>
    </row>
    <row r="104" spans="1:39">
      <c r="E104" s="69"/>
      <c r="F104" s="69"/>
      <c r="G104" s="69"/>
      <c r="H104" s="69"/>
      <c r="I104" s="69"/>
      <c r="J104" s="69"/>
      <c r="K104" s="69"/>
      <c r="L104" s="69"/>
      <c r="M104" s="69"/>
    </row>
    <row r="105" spans="1:39">
      <c r="E105" s="69"/>
      <c r="F105" s="69"/>
      <c r="G105" s="69"/>
      <c r="H105" s="69"/>
      <c r="I105" s="69"/>
      <c r="J105" s="69"/>
      <c r="K105" s="69"/>
      <c r="L105" s="69"/>
      <c r="M105" s="69"/>
    </row>
    <row r="106" spans="1:39">
      <c r="N106" s="69"/>
      <c r="O106" s="69"/>
      <c r="P106" s="69"/>
    </row>
    <row r="107" spans="1:39">
      <c r="E107" s="69"/>
      <c r="F107" s="69"/>
      <c r="G107" s="69"/>
      <c r="H107" s="69"/>
      <c r="I107" s="69"/>
      <c r="J107" s="69"/>
      <c r="K107" s="69"/>
      <c r="L107" s="69"/>
      <c r="M107" s="69"/>
      <c r="N107" s="69"/>
      <c r="O107" s="69"/>
      <c r="P107" s="69"/>
    </row>
    <row r="108" spans="1:39" s="11" customFormat="1">
      <c r="A108"/>
      <c r="B108"/>
      <c r="C108" s="69"/>
      <c r="D108" s="69"/>
      <c r="E108" s="69"/>
      <c r="F108" s="69"/>
      <c r="G108" s="69"/>
      <c r="H108" s="69"/>
      <c r="I108" s="69"/>
      <c r="J108" s="69"/>
      <c r="K108" s="69"/>
      <c r="L108" s="69"/>
      <c r="M108" s="69"/>
      <c r="N108" s="69"/>
      <c r="O108" s="69"/>
      <c r="P108" s="69"/>
      <c r="R108"/>
      <c r="S108"/>
      <c r="T108"/>
      <c r="U108"/>
      <c r="V108"/>
      <c r="W108"/>
      <c r="X108"/>
      <c r="Y108"/>
      <c r="Z108"/>
      <c r="AA108"/>
      <c r="AB108"/>
      <c r="AC108"/>
      <c r="AD108"/>
      <c r="AE108"/>
      <c r="AF108"/>
      <c r="AG108"/>
      <c r="AH108"/>
      <c r="AI108"/>
      <c r="AJ108"/>
      <c r="AK108"/>
      <c r="AL108"/>
      <c r="AM108"/>
    </row>
    <row r="109" spans="1:39" s="11" customFormat="1">
      <c r="A109"/>
      <c r="B109"/>
      <c r="C109" s="69"/>
      <c r="D109" s="69"/>
      <c r="E109" s="69"/>
      <c r="F109" s="69"/>
      <c r="G109" s="69"/>
      <c r="H109" s="69"/>
      <c r="I109" s="69"/>
      <c r="J109" s="69"/>
      <c r="K109" s="69"/>
      <c r="L109" s="69"/>
      <c r="M109" s="69"/>
      <c r="R109"/>
      <c r="S109"/>
      <c r="T109"/>
      <c r="U109"/>
      <c r="V109"/>
      <c r="W109"/>
      <c r="X109"/>
      <c r="Y109"/>
      <c r="Z109"/>
      <c r="AA109"/>
      <c r="AB109"/>
      <c r="AC109"/>
      <c r="AD109"/>
      <c r="AE109"/>
      <c r="AF109"/>
      <c r="AG109"/>
      <c r="AH109"/>
      <c r="AI109"/>
      <c r="AJ109"/>
      <c r="AK109"/>
      <c r="AL109"/>
      <c r="AM109"/>
    </row>
    <row r="110" spans="1:39" s="11" customFormat="1">
      <c r="A110"/>
      <c r="B110"/>
      <c r="C110" s="69"/>
      <c r="D110" s="69"/>
      <c r="E110" s="69"/>
      <c r="F110" s="69"/>
      <c r="G110" s="69"/>
      <c r="H110" s="69"/>
      <c r="I110" s="69"/>
      <c r="J110" s="69"/>
      <c r="K110" s="69"/>
      <c r="L110" s="69"/>
      <c r="M110" s="69"/>
      <c r="N110" s="69"/>
      <c r="O110" s="69"/>
      <c r="P110" s="69"/>
      <c r="R110"/>
      <c r="S110"/>
      <c r="T110"/>
      <c r="U110"/>
      <c r="V110"/>
      <c r="W110"/>
      <c r="X110"/>
      <c r="Y110"/>
      <c r="Z110"/>
      <c r="AA110"/>
      <c r="AB110"/>
      <c r="AC110"/>
      <c r="AD110"/>
      <c r="AE110"/>
      <c r="AF110"/>
      <c r="AG110"/>
      <c r="AH110"/>
      <c r="AI110"/>
      <c r="AJ110"/>
      <c r="AK110"/>
      <c r="AL110"/>
      <c r="AM110"/>
    </row>
    <row r="111" spans="1:39" s="11" customFormat="1">
      <c r="A111"/>
      <c r="B111"/>
      <c r="C111" s="69"/>
      <c r="D111" s="69"/>
      <c r="E111" s="69"/>
      <c r="F111" s="69"/>
      <c r="G111" s="69"/>
      <c r="H111" s="69"/>
      <c r="I111" s="69"/>
      <c r="J111" s="69"/>
      <c r="K111" s="69"/>
      <c r="L111" s="69"/>
      <c r="M111" s="69"/>
      <c r="N111" s="69"/>
      <c r="O111" s="69"/>
      <c r="P111" s="69"/>
      <c r="R111"/>
      <c r="S111"/>
      <c r="T111"/>
      <c r="U111"/>
      <c r="V111"/>
      <c r="W111"/>
      <c r="X111"/>
      <c r="Y111"/>
      <c r="Z111"/>
      <c r="AA111"/>
      <c r="AB111"/>
      <c r="AC111"/>
      <c r="AD111"/>
      <c r="AE111"/>
      <c r="AF111"/>
      <c r="AG111"/>
      <c r="AH111"/>
      <c r="AI111"/>
      <c r="AJ111"/>
      <c r="AK111"/>
      <c r="AL111"/>
      <c r="AM111"/>
    </row>
    <row r="112" spans="1:39" s="11" customFormat="1">
      <c r="A112"/>
      <c r="B112"/>
      <c r="C112" s="69"/>
      <c r="D112" s="69"/>
      <c r="E112" s="69"/>
      <c r="F112" s="69"/>
      <c r="G112" s="69"/>
      <c r="H112" s="69"/>
      <c r="I112" s="69"/>
      <c r="J112" s="69"/>
      <c r="K112" s="69"/>
      <c r="L112" s="69"/>
      <c r="M112" s="69"/>
      <c r="N112" s="69"/>
      <c r="O112" s="69"/>
      <c r="P112" s="69"/>
      <c r="R112"/>
      <c r="S112"/>
      <c r="T112"/>
      <c r="U112"/>
      <c r="V112"/>
      <c r="W112"/>
      <c r="X112"/>
      <c r="Y112"/>
      <c r="Z112"/>
      <c r="AA112"/>
      <c r="AB112"/>
      <c r="AC112"/>
      <c r="AD112"/>
      <c r="AE112"/>
      <c r="AF112"/>
      <c r="AG112"/>
      <c r="AH112"/>
      <c r="AI112"/>
      <c r="AJ112"/>
      <c r="AK112"/>
      <c r="AL112"/>
      <c r="AM112"/>
    </row>
    <row r="113" spans="1:39" s="11" customFormat="1">
      <c r="A113"/>
      <c r="B113"/>
      <c r="C113" s="69"/>
      <c r="D113" s="69"/>
      <c r="E113" s="69"/>
      <c r="F113" s="69"/>
      <c r="G113" s="69"/>
      <c r="H113" s="69"/>
      <c r="I113" s="69"/>
      <c r="J113" s="69"/>
      <c r="K113" s="69"/>
      <c r="L113" s="69"/>
      <c r="M113" s="69"/>
      <c r="N113" s="69"/>
      <c r="O113" s="69"/>
      <c r="P113" s="69"/>
      <c r="R113"/>
      <c r="S113"/>
      <c r="T113"/>
      <c r="U113"/>
      <c r="V113"/>
      <c r="W113"/>
      <c r="X113"/>
      <c r="Y113"/>
      <c r="Z113"/>
      <c r="AA113"/>
      <c r="AB113"/>
      <c r="AC113"/>
      <c r="AD113"/>
      <c r="AE113"/>
      <c r="AF113"/>
      <c r="AG113"/>
      <c r="AH113"/>
      <c r="AI113"/>
      <c r="AJ113"/>
      <c r="AK113"/>
      <c r="AL113"/>
      <c r="AM113"/>
    </row>
    <row r="114" spans="1:39" s="11" customFormat="1">
      <c r="A114"/>
      <c r="B114"/>
      <c r="C114" s="69"/>
      <c r="D114" s="69"/>
      <c r="E114" s="69"/>
      <c r="F114" s="69"/>
      <c r="G114" s="69"/>
      <c r="H114" s="69"/>
      <c r="I114" s="69"/>
      <c r="J114" s="69"/>
      <c r="K114" s="69"/>
      <c r="L114" s="69"/>
      <c r="M114" s="69"/>
      <c r="N114" s="69"/>
      <c r="O114" s="69"/>
      <c r="P114" s="69"/>
      <c r="R114"/>
      <c r="S114"/>
      <c r="T114"/>
      <c r="U114"/>
      <c r="V114"/>
      <c r="W114"/>
      <c r="X114"/>
      <c r="Y114"/>
      <c r="Z114"/>
      <c r="AA114"/>
      <c r="AB114"/>
      <c r="AC114"/>
      <c r="AD114"/>
      <c r="AE114"/>
      <c r="AF114"/>
      <c r="AG114"/>
      <c r="AH114"/>
      <c r="AI114"/>
      <c r="AJ114"/>
      <c r="AK114"/>
      <c r="AL114"/>
      <c r="AM114"/>
    </row>
    <row r="115" spans="1:39">
      <c r="N115" s="69"/>
      <c r="O115" s="69"/>
      <c r="P115" s="69"/>
    </row>
    <row r="116" spans="1:39" s="11" customFormat="1">
      <c r="A116"/>
      <c r="B116"/>
      <c r="C116" s="69"/>
      <c r="D116" s="69"/>
      <c r="E116" s="69"/>
      <c r="F116" s="69"/>
      <c r="G116" s="69"/>
      <c r="H116" s="69"/>
      <c r="I116" s="69"/>
      <c r="J116" s="69"/>
      <c r="K116" s="69"/>
      <c r="L116" s="69"/>
      <c r="M116" s="69"/>
      <c r="N116" s="69"/>
      <c r="O116" s="69"/>
      <c r="P116" s="69"/>
      <c r="R116"/>
      <c r="S116"/>
      <c r="T116"/>
      <c r="U116"/>
      <c r="V116"/>
      <c r="W116"/>
      <c r="X116"/>
      <c r="Y116"/>
      <c r="Z116"/>
      <c r="AA116"/>
      <c r="AB116"/>
      <c r="AC116"/>
      <c r="AD116"/>
      <c r="AE116"/>
      <c r="AF116"/>
      <c r="AG116"/>
      <c r="AH116"/>
      <c r="AI116"/>
      <c r="AJ116"/>
      <c r="AK116"/>
      <c r="AL116"/>
      <c r="AM116"/>
    </row>
    <row r="117" spans="1:39" s="11" customFormat="1">
      <c r="A117"/>
      <c r="B117"/>
      <c r="C117" s="69"/>
      <c r="D117" s="69"/>
      <c r="E117" s="69"/>
      <c r="F117" s="69"/>
      <c r="G117" s="69"/>
      <c r="H117" s="69"/>
      <c r="I117" s="69"/>
      <c r="J117" s="69"/>
      <c r="K117" s="69"/>
      <c r="L117" s="69"/>
      <c r="M117" s="69"/>
      <c r="N117" s="69"/>
      <c r="O117" s="69"/>
      <c r="P117" s="69"/>
      <c r="R117"/>
      <c r="S117"/>
      <c r="T117"/>
      <c r="U117"/>
      <c r="V117"/>
      <c r="W117"/>
      <c r="X117"/>
      <c r="Y117"/>
      <c r="Z117"/>
      <c r="AA117"/>
      <c r="AB117"/>
      <c r="AC117"/>
      <c r="AD117"/>
      <c r="AE117"/>
      <c r="AF117"/>
      <c r="AG117"/>
      <c r="AH117"/>
      <c r="AI117"/>
      <c r="AJ117"/>
      <c r="AK117"/>
      <c r="AL117"/>
      <c r="AM117"/>
    </row>
    <row r="118" spans="1:39" s="11" customFormat="1">
      <c r="A118"/>
      <c r="B118"/>
      <c r="C118" s="69"/>
      <c r="D118" s="69"/>
      <c r="E118" s="69"/>
      <c r="F118" s="69"/>
      <c r="G118" s="69"/>
      <c r="H118" s="69"/>
      <c r="I118" s="69"/>
      <c r="J118" s="69"/>
      <c r="K118" s="69"/>
      <c r="L118" s="69"/>
      <c r="M118" s="69"/>
      <c r="R118"/>
      <c r="S118"/>
      <c r="T118"/>
      <c r="U118"/>
      <c r="V118"/>
      <c r="W118"/>
      <c r="X118"/>
      <c r="Y118"/>
      <c r="Z118"/>
      <c r="AA118"/>
      <c r="AB118"/>
      <c r="AC118"/>
      <c r="AD118"/>
      <c r="AE118"/>
      <c r="AF118"/>
      <c r="AG118"/>
      <c r="AH118"/>
      <c r="AI118"/>
      <c r="AJ118"/>
      <c r="AK118"/>
      <c r="AL118"/>
      <c r="AM118"/>
    </row>
    <row r="119" spans="1:39" s="11" customFormat="1">
      <c r="A119"/>
      <c r="B119"/>
      <c r="C119" s="69"/>
      <c r="D119" s="69"/>
      <c r="E119" s="69"/>
      <c r="F119" s="69"/>
      <c r="G119" s="69"/>
      <c r="H119" s="69"/>
      <c r="I119" s="69"/>
      <c r="J119" s="69"/>
      <c r="K119" s="69"/>
      <c r="L119" s="69"/>
      <c r="M119" s="69"/>
      <c r="N119" s="69"/>
      <c r="O119" s="69"/>
      <c r="P119" s="69"/>
      <c r="R119"/>
      <c r="S119"/>
      <c r="T119"/>
      <c r="U119"/>
      <c r="V119"/>
      <c r="W119"/>
      <c r="X119"/>
      <c r="Y119"/>
      <c r="Z119"/>
      <c r="AA119"/>
      <c r="AB119"/>
      <c r="AC119"/>
      <c r="AD119"/>
      <c r="AE119"/>
      <c r="AF119"/>
      <c r="AG119"/>
      <c r="AH119"/>
      <c r="AI119"/>
      <c r="AJ119"/>
      <c r="AK119"/>
      <c r="AL119"/>
      <c r="AM119"/>
    </row>
    <row r="120" spans="1:39" s="11" customFormat="1">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row>
    <row r="121" spans="1:39">
      <c r="N121" s="69"/>
      <c r="O121" s="69"/>
      <c r="P121" s="69"/>
    </row>
    <row r="122" spans="1:39">
      <c r="N122" s="69"/>
      <c r="O122" s="69"/>
      <c r="P122" s="69"/>
    </row>
    <row r="123" spans="1:39">
      <c r="N123" s="69"/>
      <c r="O123" s="69"/>
      <c r="P123" s="69"/>
    </row>
    <row r="124" spans="1:39" s="11" customFormat="1">
      <c r="A124"/>
      <c r="B124"/>
      <c r="C124" s="69"/>
      <c r="D124" s="69"/>
      <c r="E124" s="69"/>
      <c r="F124" s="69"/>
      <c r="G124" s="69"/>
      <c r="H124" s="69"/>
      <c r="I124" s="69"/>
      <c r="J124" s="69"/>
      <c r="K124" s="69"/>
      <c r="L124" s="69"/>
      <c r="M124" s="69"/>
      <c r="R124"/>
      <c r="S124"/>
      <c r="T124"/>
      <c r="U124"/>
      <c r="V124"/>
      <c r="W124"/>
      <c r="X124"/>
      <c r="Y124"/>
      <c r="Z124"/>
      <c r="AA124"/>
      <c r="AB124"/>
      <c r="AC124"/>
      <c r="AD124"/>
      <c r="AE124"/>
      <c r="AF124"/>
      <c r="AG124"/>
      <c r="AH124"/>
      <c r="AI124"/>
      <c r="AJ124"/>
      <c r="AK124"/>
      <c r="AL124"/>
      <c r="AM124"/>
    </row>
    <row r="125" spans="1:39" s="11" customFormat="1">
      <c r="A125"/>
      <c r="B125"/>
      <c r="C125" s="69"/>
      <c r="D125" s="69"/>
      <c r="E125" s="69"/>
      <c r="F125" s="69"/>
      <c r="G125" s="69"/>
      <c r="H125" s="69"/>
      <c r="I125" s="69"/>
      <c r="J125" s="69"/>
      <c r="K125" s="69"/>
      <c r="L125" s="69"/>
      <c r="M125" s="69"/>
      <c r="R125"/>
      <c r="S125"/>
      <c r="T125"/>
      <c r="U125"/>
      <c r="V125"/>
      <c r="W125"/>
      <c r="X125"/>
      <c r="Y125"/>
      <c r="Z125"/>
      <c r="AA125"/>
      <c r="AB125"/>
      <c r="AC125"/>
      <c r="AD125"/>
      <c r="AE125"/>
      <c r="AF125"/>
      <c r="AG125"/>
      <c r="AH125"/>
      <c r="AI125"/>
      <c r="AJ125"/>
      <c r="AK125"/>
      <c r="AL125"/>
      <c r="AM125"/>
    </row>
    <row r="126" spans="1:39" s="11" customFormat="1">
      <c r="A126"/>
      <c r="B126"/>
      <c r="C126" s="69"/>
      <c r="D126" s="69"/>
      <c r="E126" s="69"/>
      <c r="F126" s="69"/>
      <c r="G126" s="69"/>
      <c r="H126" s="69"/>
      <c r="I126" s="69"/>
      <c r="J126" s="69"/>
      <c r="K126" s="69"/>
      <c r="L126" s="69"/>
      <c r="M126" s="69"/>
      <c r="R126"/>
      <c r="S126"/>
      <c r="T126"/>
      <c r="U126"/>
      <c r="V126"/>
      <c r="W126"/>
      <c r="X126"/>
      <c r="Y126"/>
      <c r="Z126"/>
      <c r="AA126"/>
      <c r="AB126"/>
      <c r="AC126"/>
      <c r="AD126"/>
      <c r="AE126"/>
      <c r="AF126"/>
      <c r="AG126"/>
      <c r="AH126"/>
      <c r="AI126"/>
      <c r="AJ126"/>
      <c r="AK126"/>
      <c r="AL126"/>
      <c r="AM126"/>
    </row>
    <row r="127" spans="1:39" s="11" customFormat="1">
      <c r="A127"/>
      <c r="B127"/>
      <c r="C127" s="69"/>
      <c r="D127" s="69"/>
      <c r="E127" s="69"/>
      <c r="F127" s="69"/>
      <c r="G127" s="69"/>
      <c r="H127" s="69"/>
      <c r="I127" s="69"/>
      <c r="J127" s="69"/>
      <c r="K127" s="69"/>
      <c r="L127" s="69"/>
      <c r="M127" s="69"/>
      <c r="N127" s="69"/>
      <c r="O127" s="69"/>
      <c r="P127" s="69"/>
      <c r="R127"/>
      <c r="S127"/>
      <c r="T127"/>
      <c r="U127"/>
      <c r="V127"/>
      <c r="W127"/>
      <c r="X127"/>
      <c r="Y127"/>
      <c r="Z127"/>
      <c r="AA127"/>
      <c r="AB127"/>
      <c r="AC127"/>
      <c r="AD127"/>
      <c r="AE127"/>
      <c r="AF127"/>
      <c r="AG127"/>
      <c r="AH127"/>
      <c r="AI127"/>
      <c r="AJ127"/>
      <c r="AK127"/>
      <c r="AL127"/>
      <c r="AM127"/>
    </row>
    <row r="128" spans="1:39" s="11" customFormat="1">
      <c r="A128"/>
      <c r="B128"/>
      <c r="C128" s="69"/>
      <c r="D128" s="69"/>
      <c r="E128" s="69"/>
      <c r="F128" s="69"/>
      <c r="G128" s="69"/>
      <c r="H128" s="69"/>
      <c r="I128" s="69"/>
      <c r="J128" s="69"/>
      <c r="K128" s="69"/>
      <c r="L128" s="69"/>
      <c r="M128" s="69"/>
      <c r="N128" s="69"/>
      <c r="O128" s="69"/>
      <c r="P128" s="69"/>
      <c r="R128"/>
      <c r="S128"/>
      <c r="T128"/>
      <c r="U128"/>
      <c r="V128"/>
      <c r="W128"/>
      <c r="X128"/>
      <c r="Y128"/>
      <c r="Z128"/>
      <c r="AA128"/>
      <c r="AB128"/>
      <c r="AC128"/>
      <c r="AD128"/>
      <c r="AE128"/>
      <c r="AF128"/>
      <c r="AG128"/>
      <c r="AH128"/>
      <c r="AI128"/>
      <c r="AJ128"/>
      <c r="AK128"/>
      <c r="AL128"/>
      <c r="AM128"/>
    </row>
    <row r="129" spans="1:39" s="11" customFormat="1">
      <c r="A129"/>
      <c r="B129"/>
      <c r="C129" s="69"/>
      <c r="D129" s="69"/>
      <c r="E129" s="69"/>
      <c r="F129" s="69"/>
      <c r="G129" s="69"/>
      <c r="H129" s="69"/>
      <c r="I129" s="69"/>
      <c r="J129" s="69"/>
      <c r="K129" s="69"/>
      <c r="L129" s="69"/>
      <c r="M129" s="69"/>
      <c r="N129" s="69"/>
      <c r="O129" s="69"/>
      <c r="P129" s="69"/>
      <c r="R129"/>
      <c r="S129"/>
      <c r="T129"/>
      <c r="U129"/>
      <c r="V129"/>
      <c r="W129"/>
      <c r="X129"/>
      <c r="Y129"/>
      <c r="Z129"/>
      <c r="AA129"/>
      <c r="AB129"/>
      <c r="AC129"/>
      <c r="AD129"/>
      <c r="AE129"/>
      <c r="AF129"/>
      <c r="AG129"/>
      <c r="AH129"/>
      <c r="AI129"/>
      <c r="AJ129"/>
      <c r="AK129"/>
      <c r="AL129"/>
      <c r="AM129"/>
    </row>
    <row r="130" spans="1:39" s="11" customFormat="1">
      <c r="A130"/>
      <c r="B130"/>
      <c r="C130" s="69"/>
      <c r="D130" s="69"/>
      <c r="E130" s="69"/>
      <c r="F130" s="69"/>
      <c r="G130" s="69"/>
      <c r="H130" s="69"/>
      <c r="I130" s="69"/>
      <c r="J130" s="69"/>
      <c r="K130" s="69"/>
      <c r="L130" s="69"/>
      <c r="M130" s="69"/>
      <c r="N130" s="69"/>
      <c r="O130" s="69"/>
      <c r="P130" s="69"/>
      <c r="R130"/>
      <c r="S130"/>
      <c r="T130"/>
      <c r="U130"/>
      <c r="V130"/>
      <c r="W130"/>
      <c r="X130"/>
      <c r="Y130"/>
      <c r="Z130"/>
      <c r="AA130"/>
      <c r="AB130"/>
      <c r="AC130"/>
      <c r="AD130"/>
      <c r="AE130"/>
      <c r="AF130"/>
      <c r="AG130"/>
      <c r="AH130"/>
      <c r="AI130"/>
      <c r="AJ130"/>
      <c r="AK130"/>
      <c r="AL130"/>
      <c r="AM130"/>
    </row>
    <row r="131" spans="1:39">
      <c r="N131" s="69"/>
      <c r="O131" s="69"/>
      <c r="P131" s="69"/>
    </row>
    <row r="132" spans="1:39">
      <c r="N132" s="69"/>
      <c r="O132" s="69"/>
      <c r="P132" s="69"/>
    </row>
    <row r="133" spans="1:39">
      <c r="N133" s="69"/>
      <c r="O133" s="69"/>
      <c r="P133" s="69"/>
    </row>
    <row r="143" spans="1:39" s="11" customFormat="1">
      <c r="A143"/>
      <c r="B143"/>
      <c r="C143" s="69"/>
      <c r="D143" s="69"/>
      <c r="E143" s="69"/>
      <c r="F143" s="69"/>
      <c r="G143" s="69"/>
      <c r="H143" s="69"/>
      <c r="I143" s="69"/>
      <c r="J143" s="69"/>
      <c r="K143" s="69"/>
      <c r="L143" s="69"/>
      <c r="M143" s="69"/>
      <c r="R143"/>
      <c r="S143"/>
      <c r="T143"/>
      <c r="U143"/>
      <c r="V143"/>
      <c r="W143"/>
      <c r="X143"/>
      <c r="Y143"/>
      <c r="Z143"/>
      <c r="AA143"/>
      <c r="AB143"/>
      <c r="AC143"/>
      <c r="AD143"/>
      <c r="AE143"/>
      <c r="AF143"/>
      <c r="AG143"/>
      <c r="AH143"/>
      <c r="AI143"/>
      <c r="AJ143"/>
      <c r="AK143"/>
      <c r="AL143"/>
      <c r="AM143"/>
    </row>
    <row r="146" spans="1:39" s="11" customFormat="1">
      <c r="A146"/>
      <c r="B146"/>
      <c r="C146" s="69"/>
      <c r="D146" s="69"/>
      <c r="E146" s="69"/>
      <c r="F146" s="69"/>
      <c r="G146" s="69"/>
      <c r="H146" s="69"/>
      <c r="I146" s="69"/>
      <c r="J146" s="69"/>
      <c r="K146" s="69"/>
      <c r="L146" s="69"/>
      <c r="M146" s="69"/>
      <c r="N146" s="69"/>
      <c r="O146" s="69"/>
      <c r="P146" s="69"/>
      <c r="R146"/>
      <c r="S146"/>
      <c r="T146"/>
      <c r="U146"/>
      <c r="V146"/>
      <c r="W146"/>
      <c r="X146"/>
      <c r="Y146"/>
      <c r="Z146"/>
      <c r="AA146"/>
      <c r="AB146"/>
      <c r="AC146"/>
      <c r="AD146"/>
      <c r="AE146"/>
      <c r="AF146"/>
      <c r="AG146"/>
      <c r="AH146"/>
      <c r="AI146"/>
      <c r="AJ146"/>
      <c r="AK146"/>
      <c r="AL146"/>
      <c r="AM146"/>
    </row>
    <row r="147" spans="1:39" s="11" customFormat="1">
      <c r="A147"/>
      <c r="B147"/>
      <c r="C147" s="69"/>
      <c r="D147" s="69"/>
      <c r="E147" s="69"/>
      <c r="F147" s="69"/>
      <c r="G147" s="69"/>
      <c r="H147" s="69"/>
      <c r="I147" s="69"/>
      <c r="J147" s="69"/>
      <c r="K147" s="69"/>
      <c r="L147" s="69"/>
      <c r="M147" s="69"/>
      <c r="R147"/>
      <c r="S147"/>
      <c r="T147"/>
      <c r="U147"/>
      <c r="V147"/>
      <c r="W147"/>
      <c r="X147"/>
      <c r="Y147"/>
      <c r="Z147"/>
      <c r="AA147"/>
      <c r="AB147"/>
      <c r="AC147"/>
      <c r="AD147"/>
      <c r="AE147"/>
      <c r="AF147"/>
      <c r="AG147"/>
      <c r="AH147"/>
      <c r="AI147"/>
      <c r="AJ147"/>
      <c r="AK147"/>
      <c r="AL147"/>
      <c r="AM147"/>
    </row>
    <row r="148" spans="1:39" s="11" customFormat="1">
      <c r="A148"/>
      <c r="B148"/>
      <c r="C148" s="69"/>
      <c r="D148" s="69"/>
      <c r="E148" s="69"/>
      <c r="F148" s="69"/>
      <c r="G148" s="69"/>
      <c r="H148" s="69"/>
      <c r="I148" s="69"/>
      <c r="J148" s="69"/>
      <c r="K148" s="69"/>
      <c r="L148" s="69"/>
      <c r="M148" s="69"/>
      <c r="R148"/>
      <c r="S148"/>
      <c r="T148"/>
      <c r="U148"/>
      <c r="V148"/>
      <c r="W148"/>
      <c r="X148"/>
      <c r="Y148"/>
      <c r="Z148"/>
      <c r="AA148"/>
      <c r="AB148"/>
      <c r="AC148"/>
      <c r="AD148"/>
      <c r="AE148"/>
      <c r="AF148"/>
      <c r="AG148"/>
      <c r="AH148"/>
      <c r="AI148"/>
      <c r="AJ148"/>
      <c r="AK148"/>
      <c r="AL148"/>
      <c r="AM148"/>
    </row>
    <row r="149" spans="1:39" s="11" customFormat="1">
      <c r="A149"/>
      <c r="B149"/>
      <c r="C149" s="69"/>
      <c r="D149" s="69"/>
      <c r="E149" s="69"/>
      <c r="F149" s="69"/>
      <c r="G149" s="69"/>
      <c r="H149" s="69"/>
      <c r="I149" s="69"/>
      <c r="J149" s="69"/>
      <c r="K149" s="69"/>
      <c r="L149" s="69"/>
      <c r="M149" s="69"/>
      <c r="N149" s="69"/>
      <c r="O149" s="69"/>
      <c r="P149" s="69"/>
      <c r="R149"/>
      <c r="S149"/>
      <c r="T149"/>
      <c r="U149"/>
      <c r="V149"/>
      <c r="W149"/>
      <c r="X149"/>
      <c r="Y149"/>
      <c r="Z149"/>
      <c r="AA149"/>
      <c r="AB149"/>
      <c r="AC149"/>
      <c r="AD149"/>
      <c r="AE149"/>
      <c r="AF149"/>
      <c r="AG149"/>
      <c r="AH149"/>
      <c r="AI149"/>
      <c r="AJ149"/>
      <c r="AK149"/>
      <c r="AL149"/>
      <c r="AM149"/>
    </row>
    <row r="150" spans="1:39" s="11" customFormat="1">
      <c r="A150"/>
      <c r="B150"/>
      <c r="C150" s="69"/>
      <c r="D150" s="69"/>
      <c r="E150" s="69"/>
      <c r="F150" s="69"/>
      <c r="G150" s="69"/>
      <c r="H150" s="69"/>
      <c r="I150" s="69"/>
      <c r="J150" s="69"/>
      <c r="K150" s="69"/>
      <c r="L150" s="69"/>
      <c r="M150" s="69"/>
      <c r="N150" s="69"/>
      <c r="O150" s="69"/>
      <c r="P150" s="69"/>
      <c r="R150"/>
      <c r="S150"/>
      <c r="T150"/>
      <c r="U150"/>
      <c r="V150"/>
      <c r="W150"/>
      <c r="X150"/>
      <c r="Y150"/>
      <c r="Z150"/>
      <c r="AA150"/>
      <c r="AB150"/>
      <c r="AC150"/>
      <c r="AD150"/>
      <c r="AE150"/>
      <c r="AF150"/>
      <c r="AG150"/>
      <c r="AH150"/>
      <c r="AI150"/>
      <c r="AJ150"/>
      <c r="AK150"/>
      <c r="AL150"/>
      <c r="AM150"/>
    </row>
    <row r="151" spans="1:39" s="11" customFormat="1">
      <c r="A151"/>
      <c r="B151"/>
      <c r="C151" s="69"/>
      <c r="D151" s="69"/>
      <c r="E151" s="69"/>
      <c r="F151" s="69"/>
      <c r="G151" s="69"/>
      <c r="H151" s="69"/>
      <c r="I151" s="69"/>
      <c r="J151" s="69"/>
      <c r="K151" s="69"/>
      <c r="L151" s="69"/>
      <c r="M151" s="69"/>
      <c r="N151" s="69"/>
      <c r="O151" s="69"/>
      <c r="P151" s="69"/>
      <c r="R151"/>
      <c r="S151"/>
      <c r="T151"/>
      <c r="U151"/>
      <c r="V151"/>
      <c r="W151"/>
      <c r="X151"/>
      <c r="Y151"/>
      <c r="Z151"/>
      <c r="AA151"/>
      <c r="AB151"/>
      <c r="AC151"/>
      <c r="AD151"/>
      <c r="AE151"/>
      <c r="AF151"/>
      <c r="AG151"/>
      <c r="AH151"/>
      <c r="AI151"/>
      <c r="AJ151"/>
      <c r="AK151"/>
      <c r="AL151"/>
      <c r="AM151"/>
    </row>
    <row r="152" spans="1:39" s="11" customFormat="1">
      <c r="A152"/>
      <c r="B152"/>
      <c r="C152" s="69"/>
      <c r="D152" s="69"/>
      <c r="E152" s="69"/>
      <c r="F152" s="69"/>
      <c r="G152" s="69"/>
      <c r="H152" s="69"/>
      <c r="I152" s="69"/>
      <c r="J152" s="69"/>
      <c r="K152" s="69"/>
      <c r="L152" s="69"/>
      <c r="M152" s="69"/>
      <c r="N152" s="69"/>
      <c r="O152" s="69"/>
      <c r="P152" s="69"/>
      <c r="R152"/>
      <c r="S152"/>
      <c r="T152"/>
      <c r="U152"/>
      <c r="V152"/>
      <c r="W152"/>
      <c r="X152"/>
      <c r="Y152"/>
      <c r="Z152"/>
      <c r="AA152"/>
      <c r="AB152"/>
      <c r="AC152"/>
      <c r="AD152"/>
      <c r="AE152"/>
      <c r="AF152"/>
      <c r="AG152"/>
      <c r="AH152"/>
      <c r="AI152"/>
      <c r="AJ152"/>
      <c r="AK152"/>
      <c r="AL152"/>
      <c r="AM152"/>
    </row>
    <row r="153" spans="1:39" s="11" customFormat="1">
      <c r="A153"/>
      <c r="B153"/>
      <c r="C153" s="69"/>
      <c r="D153" s="69"/>
      <c r="E153" s="69"/>
      <c r="F153" s="69"/>
      <c r="G153" s="69"/>
      <c r="H153" s="69"/>
      <c r="I153" s="69"/>
      <c r="J153" s="69"/>
      <c r="K153" s="69"/>
      <c r="L153" s="69"/>
      <c r="M153" s="69"/>
      <c r="N153" s="69"/>
      <c r="O153" s="69"/>
      <c r="P153" s="69"/>
      <c r="R153"/>
      <c r="S153"/>
      <c r="T153"/>
      <c r="U153"/>
      <c r="V153"/>
      <c r="W153"/>
      <c r="X153"/>
      <c r="Y153"/>
      <c r="Z153"/>
      <c r="AA153"/>
      <c r="AB153"/>
      <c r="AC153"/>
      <c r="AD153"/>
      <c r="AE153"/>
      <c r="AF153"/>
      <c r="AG153"/>
      <c r="AH153"/>
      <c r="AI153"/>
      <c r="AJ153"/>
      <c r="AK153"/>
      <c r="AL153"/>
      <c r="AM153"/>
    </row>
    <row r="154" spans="1:39" s="11" customFormat="1">
      <c r="A154"/>
      <c r="B154"/>
      <c r="C154" s="69"/>
      <c r="D154" s="69"/>
      <c r="E154" s="69"/>
      <c r="F154" s="69"/>
      <c r="G154" s="69"/>
      <c r="H154" s="69"/>
      <c r="I154" s="69"/>
      <c r="J154" s="69"/>
      <c r="K154" s="69"/>
      <c r="L154" s="69"/>
      <c r="M154" s="69"/>
      <c r="N154" s="69"/>
      <c r="O154" s="69"/>
      <c r="P154" s="69"/>
      <c r="R154"/>
      <c r="S154"/>
      <c r="T154"/>
      <c r="U154"/>
      <c r="V154"/>
      <c r="W154"/>
      <c r="X154"/>
      <c r="Y154"/>
      <c r="Z154"/>
      <c r="AA154"/>
      <c r="AB154"/>
      <c r="AC154"/>
      <c r="AD154"/>
      <c r="AE154"/>
      <c r="AF154"/>
      <c r="AG154"/>
      <c r="AH154"/>
      <c r="AI154"/>
      <c r="AJ154"/>
      <c r="AK154"/>
      <c r="AL154"/>
      <c r="AM154"/>
    </row>
    <row r="155" spans="1:39">
      <c r="N155" s="69"/>
      <c r="O155" s="69"/>
      <c r="P155" s="69"/>
    </row>
    <row r="156" spans="1:39">
      <c r="N156" s="69"/>
      <c r="O156" s="69"/>
      <c r="P156" s="69"/>
    </row>
    <row r="157" spans="1:39">
      <c r="N157" s="69"/>
      <c r="O157" s="69"/>
      <c r="P157" s="69"/>
    </row>
  </sheetData>
  <mergeCells count="7">
    <mergeCell ref="B8:B9"/>
    <mergeCell ref="E8:Q8"/>
    <mergeCell ref="B2:Q2"/>
    <mergeCell ref="B3:Q3"/>
    <mergeCell ref="B4:Q4"/>
    <mergeCell ref="B5:Q5"/>
    <mergeCell ref="B6:Q6"/>
  </mergeCells>
  <conditionalFormatting sqref="R82:R84">
    <cfRule type="containsText" dxfId="2" priority="2" operator="containsText" text="Missing">
      <formula>NOT(ISERROR(SEARCH("Missing",R82)))</formula>
    </cfRule>
  </conditionalFormatting>
  <conditionalFormatting sqref="R82:R1048576 R1:R9">
    <cfRule type="containsText" dxfId="1" priority="3" operator="containsText" text="Missing">
      <formula>NOT(ISERROR(SEARCH("Missing",R1)))</formula>
    </cfRule>
  </conditionalFormatting>
  <conditionalFormatting sqref="R1:W1048576">
    <cfRule type="containsText" dxfId="0" priority="1" operator="containsText" text="Missing">
      <formula>NOT(ISERROR(SEARCH("Missing",R1)))</formula>
    </cfRule>
  </conditionalFormatting>
  <pageMargins left="0.25" right="0.25" top="0.75" bottom="0.75" header="0.3" footer="0.3"/>
  <pageSetup scale="2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S70"/>
  <sheetViews>
    <sheetView showGridLines="0" topLeftCell="A22" zoomScale="85" zoomScaleNormal="85" workbookViewId="0">
      <selection activeCell="S47" sqref="S47"/>
    </sheetView>
  </sheetViews>
  <sheetFormatPr defaultColWidth="11.42578125" defaultRowHeight="15"/>
  <cols>
    <col min="1" max="1" width="6.42578125" customWidth="1"/>
    <col min="2" max="2" width="72.85546875" customWidth="1"/>
    <col min="3" max="3" width="14.42578125" customWidth="1"/>
    <col min="4" max="4" width="17.42578125" style="49" customWidth="1"/>
    <col min="5" max="5" width="14.140625"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6.85546875" bestFit="1" customWidth="1"/>
    <col min="18" max="18" width="12.42578125" bestFit="1" customWidth="1"/>
  </cols>
  <sheetData>
    <row r="1" spans="1:18">
      <c r="A1" s="35"/>
      <c r="B1" s="41"/>
      <c r="C1" s="41"/>
      <c r="D1" s="40"/>
      <c r="E1" s="48"/>
      <c r="F1" s="48"/>
      <c r="G1" s="48"/>
      <c r="H1" s="35"/>
      <c r="I1" s="35"/>
      <c r="J1" s="35"/>
      <c r="K1" s="47"/>
      <c r="L1" s="35"/>
      <c r="M1" s="35"/>
      <c r="N1" s="35"/>
      <c r="O1" s="35"/>
      <c r="P1" s="35"/>
      <c r="Q1" s="35"/>
    </row>
    <row r="2" spans="1:18" ht="28.5">
      <c r="A2" s="35"/>
      <c r="B2" s="260" t="s">
        <v>0</v>
      </c>
      <c r="C2" s="260"/>
      <c r="D2" s="260"/>
      <c r="E2" s="260"/>
      <c r="F2" s="260"/>
      <c r="G2" s="260"/>
      <c r="H2" s="260"/>
      <c r="I2" s="260"/>
      <c r="J2" s="260"/>
      <c r="K2" s="260"/>
      <c r="L2" s="260"/>
      <c r="M2" s="260"/>
      <c r="N2" s="260"/>
      <c r="O2" s="260"/>
      <c r="P2" s="260"/>
      <c r="Q2" s="260"/>
    </row>
    <row r="3" spans="1:18" ht="21">
      <c r="A3" s="35"/>
      <c r="B3" s="261" t="s">
        <v>1</v>
      </c>
      <c r="C3" s="261"/>
      <c r="D3" s="261"/>
      <c r="E3" s="261"/>
      <c r="F3" s="261"/>
      <c r="G3" s="261"/>
      <c r="H3" s="261"/>
      <c r="I3" s="261"/>
      <c r="J3" s="261"/>
      <c r="K3" s="261"/>
      <c r="L3" s="261"/>
      <c r="M3" s="261"/>
      <c r="N3" s="261"/>
      <c r="O3" s="261"/>
      <c r="P3" s="261"/>
      <c r="Q3" s="261"/>
    </row>
    <row r="4" spans="1:18" ht="15.75">
      <c r="A4" s="35"/>
      <c r="B4" s="262" t="s">
        <v>2</v>
      </c>
      <c r="C4" s="262"/>
      <c r="D4" s="262"/>
      <c r="E4" s="262"/>
      <c r="F4" s="262"/>
      <c r="G4" s="262"/>
      <c r="H4" s="262"/>
      <c r="I4" s="262"/>
      <c r="J4" s="262"/>
      <c r="K4" s="262"/>
      <c r="L4" s="262"/>
      <c r="M4" s="262"/>
      <c r="N4" s="262"/>
      <c r="O4" s="262"/>
      <c r="P4" s="262"/>
      <c r="Q4" s="262"/>
    </row>
    <row r="5" spans="1:18" ht="15.75">
      <c r="A5" s="35"/>
      <c r="B5" s="262" t="s">
        <v>3</v>
      </c>
      <c r="C5" s="262"/>
      <c r="D5" s="262"/>
      <c r="E5" s="262"/>
      <c r="F5" s="262"/>
      <c r="G5" s="262"/>
      <c r="H5" s="262"/>
      <c r="I5" s="262"/>
      <c r="J5" s="262"/>
      <c r="K5" s="262"/>
      <c r="L5" s="262"/>
      <c r="M5" s="262"/>
      <c r="N5" s="262"/>
      <c r="O5" s="262"/>
      <c r="P5" s="262"/>
      <c r="Q5" s="262"/>
    </row>
    <row r="6" spans="1:18">
      <c r="A6" s="35"/>
      <c r="B6" s="39" t="s">
        <v>91</v>
      </c>
      <c r="C6" s="38"/>
      <c r="D6" s="37"/>
      <c r="E6" s="46"/>
      <c r="F6" s="46"/>
      <c r="G6" s="46"/>
      <c r="H6" s="35"/>
      <c r="I6" s="35"/>
      <c r="J6" s="35"/>
      <c r="K6" s="45"/>
      <c r="L6" s="35"/>
      <c r="M6" s="35"/>
      <c r="N6" s="35"/>
      <c r="O6" s="35"/>
      <c r="P6" s="35"/>
      <c r="Q6" s="36" t="s">
        <v>5</v>
      </c>
    </row>
    <row r="7" spans="1:18" ht="20.25" customHeight="1">
      <c r="A7" s="35"/>
      <c r="B7" s="263" t="s">
        <v>6</v>
      </c>
      <c r="C7" s="264" t="s">
        <v>7</v>
      </c>
      <c r="D7" s="264" t="s">
        <v>8</v>
      </c>
      <c r="E7" s="265" t="s">
        <v>9</v>
      </c>
      <c r="F7" s="265"/>
      <c r="G7" s="265"/>
      <c r="H7" s="265"/>
      <c r="I7" s="265"/>
      <c r="J7" s="265"/>
      <c r="K7" s="265"/>
      <c r="L7" s="265"/>
      <c r="M7" s="265"/>
      <c r="N7" s="265"/>
      <c r="O7" s="265"/>
      <c r="P7" s="265"/>
      <c r="Q7" s="266"/>
    </row>
    <row r="8" spans="1:18" ht="33" customHeight="1">
      <c r="A8" s="35"/>
      <c r="B8" s="263"/>
      <c r="C8" s="264"/>
      <c r="D8" s="264"/>
      <c r="E8" s="12" t="s">
        <v>10</v>
      </c>
      <c r="F8" s="12" t="s">
        <v>11</v>
      </c>
      <c r="G8" s="12" t="s">
        <v>12</v>
      </c>
      <c r="H8" s="12" t="s">
        <v>13</v>
      </c>
      <c r="I8" s="12" t="s">
        <v>14</v>
      </c>
      <c r="J8" s="12" t="s">
        <v>15</v>
      </c>
      <c r="K8" s="12" t="s">
        <v>16</v>
      </c>
      <c r="L8" s="12" t="s">
        <v>17</v>
      </c>
      <c r="M8" s="12" t="s">
        <v>18</v>
      </c>
      <c r="N8" s="12" t="s">
        <v>19</v>
      </c>
      <c r="O8" s="12" t="s">
        <v>20</v>
      </c>
      <c r="P8" s="12" t="s">
        <v>21</v>
      </c>
      <c r="Q8" s="34" t="s">
        <v>22</v>
      </c>
    </row>
    <row r="9" spans="1:18">
      <c r="A9" s="35"/>
      <c r="B9" s="33" t="s">
        <v>23</v>
      </c>
      <c r="C9" s="184">
        <v>0</v>
      </c>
      <c r="D9" s="185">
        <v>1805580.79</v>
      </c>
      <c r="E9" s="184">
        <v>0</v>
      </c>
      <c r="F9" s="185">
        <v>221314.39</v>
      </c>
      <c r="G9" s="185">
        <v>750253.7</v>
      </c>
      <c r="H9" s="185">
        <v>62629.54</v>
      </c>
      <c r="I9" s="185">
        <v>330296.89</v>
      </c>
      <c r="J9" s="185">
        <v>42763.199999999997</v>
      </c>
      <c r="K9" s="185">
        <v>66099.399999999994</v>
      </c>
      <c r="L9" s="185">
        <v>46444.53</v>
      </c>
      <c r="M9" s="185">
        <v>67536.160000000003</v>
      </c>
      <c r="N9" s="185">
        <v>2593.5</v>
      </c>
      <c r="O9" s="184">
        <v>0</v>
      </c>
      <c r="P9" s="185">
        <v>15794.539999999999</v>
      </c>
      <c r="Q9" s="185">
        <f t="shared" ref="Q9:Q11" si="0">SUM(E9:P9)</f>
        <v>1605725.8499999999</v>
      </c>
    </row>
    <row r="10" spans="1:18">
      <c r="A10" s="35"/>
      <c r="B10" s="6" t="s">
        <v>24</v>
      </c>
      <c r="C10" s="186">
        <v>0</v>
      </c>
      <c r="D10" s="187">
        <v>1805580.79</v>
      </c>
      <c r="E10" s="186">
        <v>0</v>
      </c>
      <c r="F10" s="187">
        <v>221314.39</v>
      </c>
      <c r="G10" s="187">
        <v>750253.7</v>
      </c>
      <c r="H10" s="187">
        <v>62629.54</v>
      </c>
      <c r="I10" s="187">
        <v>330296.89</v>
      </c>
      <c r="J10" s="187">
        <v>42763.199999999997</v>
      </c>
      <c r="K10" s="187">
        <v>66099.399999999994</v>
      </c>
      <c r="L10" s="187">
        <v>46444.53</v>
      </c>
      <c r="M10" s="187">
        <v>67536.160000000003</v>
      </c>
      <c r="N10" s="187">
        <v>2593.5</v>
      </c>
      <c r="O10" s="186">
        <v>0</v>
      </c>
      <c r="P10" s="187">
        <v>15794.539999999999</v>
      </c>
      <c r="Q10" s="188">
        <f t="shared" si="0"/>
        <v>1605725.8499999999</v>
      </c>
    </row>
    <row r="11" spans="1:18">
      <c r="A11" s="35"/>
      <c r="B11" s="7" t="s">
        <v>25</v>
      </c>
      <c r="C11" s="183">
        <v>0</v>
      </c>
      <c r="D11" s="189">
        <v>1805580.79</v>
      </c>
      <c r="E11" s="183">
        <v>0</v>
      </c>
      <c r="F11" s="189">
        <v>221314.39</v>
      </c>
      <c r="G11" s="189">
        <v>750253.7</v>
      </c>
      <c r="H11" s="189">
        <v>62629.54</v>
      </c>
      <c r="I11" s="189">
        <v>330296.89</v>
      </c>
      <c r="J11" s="189">
        <v>42763.199999999997</v>
      </c>
      <c r="K11" s="189">
        <v>66099.399999999994</v>
      </c>
      <c r="L11" s="189">
        <v>46444.53</v>
      </c>
      <c r="M11" s="189">
        <v>67536.160000000003</v>
      </c>
      <c r="N11" s="189">
        <v>2593.5</v>
      </c>
      <c r="O11" s="183">
        <v>0</v>
      </c>
      <c r="P11" s="189">
        <v>15794.539999999999</v>
      </c>
      <c r="Q11" s="190">
        <f t="shared" si="0"/>
        <v>1605725.8499999999</v>
      </c>
    </row>
    <row r="12" spans="1:18">
      <c r="A12" s="35"/>
      <c r="B12" s="33" t="s">
        <v>26</v>
      </c>
      <c r="C12" s="185">
        <v>506641151</v>
      </c>
      <c r="D12" s="185">
        <v>521721549</v>
      </c>
      <c r="E12" s="185">
        <v>25094970.549999997</v>
      </c>
      <c r="F12" s="185">
        <v>28966384.890000001</v>
      </c>
      <c r="G12" s="185">
        <v>31247257.810000002</v>
      </c>
      <c r="H12" s="185">
        <v>42744542.699999996</v>
      </c>
      <c r="I12" s="185">
        <v>37022160.549999997</v>
      </c>
      <c r="J12" s="185">
        <v>42298816.629999995</v>
      </c>
      <c r="K12" s="185">
        <v>35270336.670000002</v>
      </c>
      <c r="L12" s="185">
        <v>35298271.920000017</v>
      </c>
      <c r="M12" s="185">
        <v>37435339.250000007</v>
      </c>
      <c r="N12" s="185">
        <v>45047489.039999999</v>
      </c>
      <c r="O12" s="185">
        <v>75905428.709999964</v>
      </c>
      <c r="P12" s="185">
        <v>77200480.329999998</v>
      </c>
      <c r="Q12" s="191">
        <f>SUM(E12:P12)</f>
        <v>513531479.05000001</v>
      </c>
      <c r="R12" s="67"/>
    </row>
    <row r="13" spans="1:18">
      <c r="A13" s="35"/>
      <c r="B13" s="6" t="s">
        <v>30</v>
      </c>
      <c r="C13" s="187">
        <v>195000</v>
      </c>
      <c r="D13" s="187">
        <v>44850</v>
      </c>
      <c r="E13" s="186">
        <v>0</v>
      </c>
      <c r="F13" s="186">
        <v>0</v>
      </c>
      <c r="G13" s="186">
        <v>0</v>
      </c>
      <c r="H13" s="187">
        <v>44850</v>
      </c>
      <c r="I13" s="186">
        <v>0</v>
      </c>
      <c r="J13" s="186">
        <v>0</v>
      </c>
      <c r="K13" s="186">
        <v>0</v>
      </c>
      <c r="L13" s="186">
        <v>0</v>
      </c>
      <c r="M13" s="186">
        <v>0</v>
      </c>
      <c r="N13" s="186">
        <v>0</v>
      </c>
      <c r="O13" s="186">
        <v>0</v>
      </c>
      <c r="P13" s="186">
        <v>0</v>
      </c>
      <c r="Q13" s="187">
        <f t="shared" ref="Q13:Q51" si="1">SUM(E13:P13)</f>
        <v>44850</v>
      </c>
      <c r="R13" s="67"/>
    </row>
    <row r="14" spans="1:18">
      <c r="A14" s="35"/>
      <c r="B14" s="7" t="s">
        <v>92</v>
      </c>
      <c r="C14" s="189">
        <v>195000</v>
      </c>
      <c r="D14" s="189">
        <v>44850</v>
      </c>
      <c r="E14" s="183">
        <v>0</v>
      </c>
      <c r="F14" s="183">
        <v>0</v>
      </c>
      <c r="G14" s="183">
        <v>0</v>
      </c>
      <c r="H14" s="189">
        <v>44850</v>
      </c>
      <c r="I14" s="183">
        <v>0</v>
      </c>
      <c r="J14" s="183">
        <v>0</v>
      </c>
      <c r="K14" s="183">
        <v>0</v>
      </c>
      <c r="L14" s="183">
        <v>0</v>
      </c>
      <c r="M14" s="183">
        <v>0</v>
      </c>
      <c r="N14" s="183">
        <v>0</v>
      </c>
      <c r="O14" s="183">
        <v>0</v>
      </c>
      <c r="P14" s="183">
        <v>0</v>
      </c>
      <c r="Q14" s="189">
        <f t="shared" si="1"/>
        <v>44850</v>
      </c>
      <c r="R14" s="67"/>
    </row>
    <row r="15" spans="1:18">
      <c r="A15" s="35"/>
      <c r="B15" s="6" t="s">
        <v>32</v>
      </c>
      <c r="C15" s="187">
        <v>90886972</v>
      </c>
      <c r="D15" s="187">
        <v>105565633</v>
      </c>
      <c r="E15" s="187">
        <v>3711758.3699999996</v>
      </c>
      <c r="F15" s="187">
        <v>4406572.3400000008</v>
      </c>
      <c r="G15" s="187">
        <v>7698538.3900000043</v>
      </c>
      <c r="H15" s="187">
        <v>8019944.7199999979</v>
      </c>
      <c r="I15" s="187">
        <v>9781123.0200000014</v>
      </c>
      <c r="J15" s="187">
        <v>9277063.9800000004</v>
      </c>
      <c r="K15" s="187">
        <v>5067316.5199999986</v>
      </c>
      <c r="L15" s="187">
        <v>4924408.5900000008</v>
      </c>
      <c r="M15" s="187">
        <v>9525525.2700000014</v>
      </c>
      <c r="N15" s="187">
        <v>10826518.43</v>
      </c>
      <c r="O15" s="187">
        <v>8078052.9600000009</v>
      </c>
      <c r="P15" s="187">
        <v>18092925.510000002</v>
      </c>
      <c r="Q15" s="187">
        <f t="shared" si="1"/>
        <v>99409748.100000009</v>
      </c>
      <c r="R15" s="67"/>
    </row>
    <row r="16" spans="1:18">
      <c r="A16" s="35"/>
      <c r="B16" s="7" t="s">
        <v>33</v>
      </c>
      <c r="C16" s="189">
        <v>90886972</v>
      </c>
      <c r="D16" s="189">
        <v>105565633</v>
      </c>
      <c r="E16" s="189">
        <v>3711758.3699999996</v>
      </c>
      <c r="F16" s="189">
        <v>4406572.3400000008</v>
      </c>
      <c r="G16" s="189">
        <v>7698538.3900000043</v>
      </c>
      <c r="H16" s="189">
        <v>8019944.7199999979</v>
      </c>
      <c r="I16" s="189">
        <v>9781123.0200000014</v>
      </c>
      <c r="J16" s="189">
        <v>9277063.9800000004</v>
      </c>
      <c r="K16" s="189">
        <v>5067316.5199999986</v>
      </c>
      <c r="L16" s="189">
        <v>4924408.5900000008</v>
      </c>
      <c r="M16" s="189">
        <v>9525525.2700000014</v>
      </c>
      <c r="N16" s="189">
        <v>10826518.43</v>
      </c>
      <c r="O16" s="189">
        <v>8078052.9600000009</v>
      </c>
      <c r="P16" s="189">
        <v>18092925.510000002</v>
      </c>
      <c r="Q16" s="189">
        <f t="shared" si="1"/>
        <v>99409748.100000009</v>
      </c>
      <c r="R16" s="67"/>
    </row>
    <row r="17" spans="1:18">
      <c r="A17" s="35"/>
      <c r="B17" s="6" t="s">
        <v>34</v>
      </c>
      <c r="C17" s="187">
        <v>415559179</v>
      </c>
      <c r="D17" s="187">
        <v>416111066</v>
      </c>
      <c r="E17" s="187">
        <v>21383212.179999996</v>
      </c>
      <c r="F17" s="187">
        <v>24559812.550000001</v>
      </c>
      <c r="G17" s="187">
        <v>23548719.419999998</v>
      </c>
      <c r="H17" s="187">
        <v>34679747.979999997</v>
      </c>
      <c r="I17" s="187">
        <v>27241037.529999994</v>
      </c>
      <c r="J17" s="187">
        <v>33021752.649999995</v>
      </c>
      <c r="K17" s="187">
        <v>30203020.150000006</v>
      </c>
      <c r="L17" s="187">
        <v>30373863.330000013</v>
      </c>
      <c r="M17" s="187">
        <v>27909813.980000004</v>
      </c>
      <c r="N17" s="187">
        <v>34220970.609999999</v>
      </c>
      <c r="O17" s="187">
        <v>67827375.74999997</v>
      </c>
      <c r="P17" s="187">
        <v>59107554.82</v>
      </c>
      <c r="Q17" s="187">
        <f t="shared" si="1"/>
        <v>414076880.94999999</v>
      </c>
      <c r="R17" s="67"/>
    </row>
    <row r="18" spans="1:18">
      <c r="A18" s="35"/>
      <c r="B18" s="7" t="s">
        <v>35</v>
      </c>
      <c r="C18" s="189">
        <v>415559179</v>
      </c>
      <c r="D18" s="189">
        <v>416111066</v>
      </c>
      <c r="E18" s="189">
        <v>21383212.179999996</v>
      </c>
      <c r="F18" s="189">
        <v>24559812.550000001</v>
      </c>
      <c r="G18" s="189">
        <v>23548719.419999998</v>
      </c>
      <c r="H18" s="189">
        <v>34679747.979999997</v>
      </c>
      <c r="I18" s="189">
        <v>27241037.529999994</v>
      </c>
      <c r="J18" s="189">
        <v>33021752.649999995</v>
      </c>
      <c r="K18" s="189">
        <v>30203020.150000006</v>
      </c>
      <c r="L18" s="189">
        <v>30373863.330000013</v>
      </c>
      <c r="M18" s="189">
        <v>27909813.980000004</v>
      </c>
      <c r="N18" s="189">
        <v>34220970.609999999</v>
      </c>
      <c r="O18" s="189">
        <v>67827375.74999997</v>
      </c>
      <c r="P18" s="189">
        <v>59107554.82</v>
      </c>
      <c r="Q18" s="189">
        <f t="shared" si="1"/>
        <v>414076880.94999999</v>
      </c>
      <c r="R18" s="67"/>
    </row>
    <row r="19" spans="1:18">
      <c r="A19" s="35"/>
      <c r="B19" s="33" t="s">
        <v>36</v>
      </c>
      <c r="C19" s="191">
        <v>13037493431</v>
      </c>
      <c r="D19" s="191">
        <v>14633419548.869999</v>
      </c>
      <c r="E19" s="191">
        <v>329590557.44</v>
      </c>
      <c r="F19" s="191">
        <v>599601797.88</v>
      </c>
      <c r="G19" s="191">
        <v>755548660.71000004</v>
      </c>
      <c r="H19" s="191">
        <v>483415655.94000012</v>
      </c>
      <c r="I19" s="191">
        <v>845473128.27999985</v>
      </c>
      <c r="J19" s="191">
        <v>922495590.99999988</v>
      </c>
      <c r="K19" s="191">
        <v>588672120.97000003</v>
      </c>
      <c r="L19" s="191">
        <v>726894091.94000006</v>
      </c>
      <c r="M19" s="191">
        <v>782730062.67000008</v>
      </c>
      <c r="N19" s="191">
        <v>768968438.56999993</v>
      </c>
      <c r="O19" s="191">
        <v>1056783281.23</v>
      </c>
      <c r="P19" s="191">
        <v>2136565534.25</v>
      </c>
      <c r="Q19" s="191">
        <f t="shared" si="1"/>
        <v>9996738920.8799992</v>
      </c>
      <c r="R19" s="67"/>
    </row>
    <row r="20" spans="1:18">
      <c r="A20" s="35"/>
      <c r="B20" s="6" t="s">
        <v>37</v>
      </c>
      <c r="C20" s="187">
        <v>1714213679</v>
      </c>
      <c r="D20" s="187">
        <v>1653634655.1099997</v>
      </c>
      <c r="E20" s="187">
        <v>41911957.690000005</v>
      </c>
      <c r="F20" s="187">
        <v>77289367.590000004</v>
      </c>
      <c r="G20" s="187">
        <v>79521914.470000029</v>
      </c>
      <c r="H20" s="187">
        <v>81609466.580000013</v>
      </c>
      <c r="I20" s="187">
        <v>124583017.30999999</v>
      </c>
      <c r="J20" s="187">
        <v>78022195.960000008</v>
      </c>
      <c r="K20" s="187">
        <v>106412874.64</v>
      </c>
      <c r="L20" s="187">
        <v>85291862.200000033</v>
      </c>
      <c r="M20" s="187">
        <v>95529235.520000011</v>
      </c>
      <c r="N20" s="187">
        <v>101756177.85000001</v>
      </c>
      <c r="O20" s="187">
        <v>146118333.72000003</v>
      </c>
      <c r="P20" s="187">
        <v>185487419.80999994</v>
      </c>
      <c r="Q20" s="187">
        <f t="shared" si="1"/>
        <v>1203533823.3400002</v>
      </c>
      <c r="R20" s="67"/>
    </row>
    <row r="21" spans="1:18">
      <c r="A21" s="35"/>
      <c r="B21" s="7" t="s">
        <v>38</v>
      </c>
      <c r="C21" s="189">
        <v>1714213679</v>
      </c>
      <c r="D21" s="189">
        <v>1653634655.1099997</v>
      </c>
      <c r="E21" s="189">
        <v>41911957.690000005</v>
      </c>
      <c r="F21" s="189">
        <v>77289367.590000004</v>
      </c>
      <c r="G21" s="189">
        <v>79521914.470000029</v>
      </c>
      <c r="H21" s="189">
        <v>81609466.580000013</v>
      </c>
      <c r="I21" s="189">
        <v>124583017.30999999</v>
      </c>
      <c r="J21" s="189">
        <v>78022195.960000008</v>
      </c>
      <c r="K21" s="189">
        <v>106412874.64</v>
      </c>
      <c r="L21" s="189">
        <v>85291862.200000033</v>
      </c>
      <c r="M21" s="189">
        <v>95529235.520000011</v>
      </c>
      <c r="N21" s="189">
        <v>101756177.85000001</v>
      </c>
      <c r="O21" s="189">
        <v>146118333.72000003</v>
      </c>
      <c r="P21" s="189">
        <v>185487419.80999994</v>
      </c>
      <c r="Q21" s="189">
        <f t="shared" si="1"/>
        <v>1203533823.3400002</v>
      </c>
      <c r="R21" s="67"/>
    </row>
    <row r="22" spans="1:18">
      <c r="A22" s="35"/>
      <c r="B22" s="6" t="s">
        <v>39</v>
      </c>
      <c r="C22" s="187">
        <v>2221324878</v>
      </c>
      <c r="D22" s="187">
        <v>3105728043.7600002</v>
      </c>
      <c r="E22" s="187">
        <v>130800115.12000005</v>
      </c>
      <c r="F22" s="187">
        <v>170234011.00999993</v>
      </c>
      <c r="G22" s="187">
        <v>219669285.12000003</v>
      </c>
      <c r="H22" s="187">
        <v>176483377.05000007</v>
      </c>
      <c r="I22" s="187">
        <v>275262544.35999995</v>
      </c>
      <c r="J22" s="187">
        <v>238641043.41000003</v>
      </c>
      <c r="K22" s="187">
        <v>200141176.86999997</v>
      </c>
      <c r="L22" s="187">
        <v>183822541.83000001</v>
      </c>
      <c r="M22" s="187">
        <v>218436711.82000008</v>
      </c>
      <c r="N22" s="187">
        <v>197416375.59000003</v>
      </c>
      <c r="O22" s="187">
        <v>296428895.52000004</v>
      </c>
      <c r="P22" s="187">
        <v>416335804.77999997</v>
      </c>
      <c r="Q22" s="187">
        <f t="shared" si="1"/>
        <v>2723671882.4800005</v>
      </c>
      <c r="R22" s="67"/>
    </row>
    <row r="23" spans="1:18">
      <c r="A23" s="35"/>
      <c r="B23" s="7" t="s">
        <v>40</v>
      </c>
      <c r="C23" s="189">
        <v>2151863304</v>
      </c>
      <c r="D23" s="189">
        <v>3000449481.0900002</v>
      </c>
      <c r="E23" s="189">
        <v>126321996.79000004</v>
      </c>
      <c r="F23" s="189">
        <v>160958143.58999994</v>
      </c>
      <c r="G23" s="189">
        <v>210807913.10000002</v>
      </c>
      <c r="H23" s="189">
        <v>167057643.22000006</v>
      </c>
      <c r="I23" s="189">
        <v>267006689.10999995</v>
      </c>
      <c r="J23" s="189">
        <v>230660802.82000002</v>
      </c>
      <c r="K23" s="189">
        <v>190826271.94999999</v>
      </c>
      <c r="L23" s="189">
        <v>174636119.07000002</v>
      </c>
      <c r="M23" s="189">
        <v>210459914.4300001</v>
      </c>
      <c r="N23" s="189">
        <v>187786440.41000003</v>
      </c>
      <c r="O23" s="189">
        <v>286871299.31000006</v>
      </c>
      <c r="P23" s="189">
        <v>405334554.42999995</v>
      </c>
      <c r="Q23" s="189">
        <f t="shared" si="1"/>
        <v>2618727788.23</v>
      </c>
      <c r="R23" s="67"/>
    </row>
    <row r="24" spans="1:18">
      <c r="A24" s="35"/>
      <c r="B24" s="7" t="s">
        <v>41</v>
      </c>
      <c r="C24" s="189">
        <v>69461574</v>
      </c>
      <c r="D24" s="189">
        <v>105278562.66999999</v>
      </c>
      <c r="E24" s="189">
        <v>4478118.33</v>
      </c>
      <c r="F24" s="189">
        <v>9275867.4200000018</v>
      </c>
      <c r="G24" s="189">
        <v>8861372.0199999996</v>
      </c>
      <c r="H24" s="189">
        <v>9425733.8300000001</v>
      </c>
      <c r="I24" s="189">
        <v>8255855.2499999981</v>
      </c>
      <c r="J24" s="189">
        <v>7980240.5899999999</v>
      </c>
      <c r="K24" s="189">
        <v>9314904.9199999999</v>
      </c>
      <c r="L24" s="189">
        <v>9186422.7599999998</v>
      </c>
      <c r="M24" s="189">
        <v>7976797.3899999978</v>
      </c>
      <c r="N24" s="189">
        <v>9629935.1800000016</v>
      </c>
      <c r="O24" s="189">
        <v>9557596.209999999</v>
      </c>
      <c r="P24" s="189">
        <v>11001250.35</v>
      </c>
      <c r="Q24" s="189">
        <f t="shared" si="1"/>
        <v>104944094.24999999</v>
      </c>
      <c r="R24" s="67"/>
    </row>
    <row r="25" spans="1:18">
      <c r="A25" s="35"/>
      <c r="B25" s="6" t="s">
        <v>42</v>
      </c>
      <c r="C25" s="187">
        <v>3734900193</v>
      </c>
      <c r="D25" s="187">
        <v>4285423192.9999995</v>
      </c>
      <c r="E25" s="187">
        <v>89470315.559999987</v>
      </c>
      <c r="F25" s="187">
        <v>97270331.859999999</v>
      </c>
      <c r="G25" s="187">
        <v>120809542.12</v>
      </c>
      <c r="H25" s="187">
        <v>143544630.91999999</v>
      </c>
      <c r="I25" s="187">
        <v>121892880.77000003</v>
      </c>
      <c r="J25" s="187">
        <v>135306614.70999998</v>
      </c>
      <c r="K25" s="187">
        <v>161030416.37</v>
      </c>
      <c r="L25" s="187">
        <v>124484462.94999999</v>
      </c>
      <c r="M25" s="187">
        <v>134827396.67000002</v>
      </c>
      <c r="N25" s="187">
        <v>129363809.68000001</v>
      </c>
      <c r="O25" s="187">
        <v>251476439.32999995</v>
      </c>
      <c r="P25" s="187">
        <v>303836991.0399999</v>
      </c>
      <c r="Q25" s="187">
        <f t="shared" si="1"/>
        <v>1813313831.9799998</v>
      </c>
      <c r="R25" s="67"/>
    </row>
    <row r="26" spans="1:18">
      <c r="A26" s="35"/>
      <c r="B26" s="7" t="s">
        <v>43</v>
      </c>
      <c r="C26" s="189">
        <v>3734900193</v>
      </c>
      <c r="D26" s="189">
        <v>4285423192.9999995</v>
      </c>
      <c r="E26" s="189">
        <v>89470315.559999987</v>
      </c>
      <c r="F26" s="189">
        <v>97270331.859999999</v>
      </c>
      <c r="G26" s="189">
        <v>120809542.12</v>
      </c>
      <c r="H26" s="189">
        <v>143544630.91999999</v>
      </c>
      <c r="I26" s="189">
        <v>121892880.77000003</v>
      </c>
      <c r="J26" s="189">
        <v>135306614.70999998</v>
      </c>
      <c r="K26" s="189">
        <v>161030416.37</v>
      </c>
      <c r="L26" s="189">
        <v>124484462.94999999</v>
      </c>
      <c r="M26" s="189">
        <v>134827396.67000002</v>
      </c>
      <c r="N26" s="189">
        <v>129363809.68000001</v>
      </c>
      <c r="O26" s="189">
        <v>251476439.32999995</v>
      </c>
      <c r="P26" s="189">
        <v>303836991.0399999</v>
      </c>
      <c r="Q26" s="189">
        <f t="shared" si="1"/>
        <v>1813313831.9799998</v>
      </c>
      <c r="R26" s="67"/>
    </row>
    <row r="27" spans="1:18">
      <c r="A27" s="35"/>
      <c r="B27" s="6" t="s">
        <v>44</v>
      </c>
      <c r="C27" s="187">
        <v>1677828290</v>
      </c>
      <c r="D27" s="187">
        <v>1689828290</v>
      </c>
      <c r="E27" s="187">
        <v>13484557.499999998</v>
      </c>
      <c r="F27" s="187">
        <v>42297284.190000013</v>
      </c>
      <c r="G27" s="187">
        <v>43902678.219999991</v>
      </c>
      <c r="H27" s="187">
        <v>43556144.909999996</v>
      </c>
      <c r="I27" s="187">
        <v>49909820.670000002</v>
      </c>
      <c r="J27" s="187">
        <v>51331279.299999997</v>
      </c>
      <c r="K27" s="187">
        <v>44803998.270000003</v>
      </c>
      <c r="L27" s="187">
        <v>46903391.720000006</v>
      </c>
      <c r="M27" s="187">
        <v>45127280.059999995</v>
      </c>
      <c r="N27" s="187">
        <v>53214456.080000006</v>
      </c>
      <c r="O27" s="187">
        <v>61746947.400000006</v>
      </c>
      <c r="P27" s="187">
        <v>59251085.149999991</v>
      </c>
      <c r="Q27" s="187">
        <f t="shared" si="1"/>
        <v>555528923.47000003</v>
      </c>
      <c r="R27" s="67"/>
    </row>
    <row r="28" spans="1:18">
      <c r="A28" s="35"/>
      <c r="B28" s="7" t="s">
        <v>45</v>
      </c>
      <c r="C28" s="189">
        <v>1677828290</v>
      </c>
      <c r="D28" s="189">
        <v>1689828290</v>
      </c>
      <c r="E28" s="189">
        <v>13484557.499999998</v>
      </c>
      <c r="F28" s="189">
        <v>42297284.190000013</v>
      </c>
      <c r="G28" s="189">
        <v>43902678.219999991</v>
      </c>
      <c r="H28" s="189">
        <v>43556144.909999996</v>
      </c>
      <c r="I28" s="189">
        <v>49909820.670000002</v>
      </c>
      <c r="J28" s="189">
        <v>51331279.299999997</v>
      </c>
      <c r="K28" s="189">
        <v>44803998.270000003</v>
      </c>
      <c r="L28" s="189">
        <v>46903391.720000006</v>
      </c>
      <c r="M28" s="189">
        <v>45127280.059999995</v>
      </c>
      <c r="N28" s="189">
        <v>53214456.080000006</v>
      </c>
      <c r="O28" s="189">
        <v>61746947.400000006</v>
      </c>
      <c r="P28" s="189">
        <v>59251085.149999991</v>
      </c>
      <c r="Q28" s="189">
        <f t="shared" si="1"/>
        <v>555528923.47000003</v>
      </c>
      <c r="R28" s="67"/>
    </row>
    <row r="29" spans="1:18">
      <c r="A29" s="35"/>
      <c r="B29" s="6" t="s">
        <v>48</v>
      </c>
      <c r="C29" s="187">
        <v>3068984607</v>
      </c>
      <c r="D29" s="187">
        <v>3242868433</v>
      </c>
      <c r="E29" s="186">
        <v>0</v>
      </c>
      <c r="F29" s="187">
        <v>169365233.98000002</v>
      </c>
      <c r="G29" s="187">
        <v>244476450.21000004</v>
      </c>
      <c r="H29" s="186">
        <v>0</v>
      </c>
      <c r="I29" s="187">
        <v>231938781.17999998</v>
      </c>
      <c r="J29" s="187">
        <v>352798407.75999987</v>
      </c>
      <c r="K29" s="187">
        <v>35131295</v>
      </c>
      <c r="L29" s="187">
        <v>235771469.15000004</v>
      </c>
      <c r="M29" s="187">
        <v>236353539.74999994</v>
      </c>
      <c r="N29" s="187">
        <v>247442248.92999992</v>
      </c>
      <c r="O29" s="187">
        <v>234568341.81</v>
      </c>
      <c r="P29" s="187">
        <v>1062762441.3599999</v>
      </c>
      <c r="Q29" s="187">
        <f t="shared" si="1"/>
        <v>3050608209.1299996</v>
      </c>
      <c r="R29" s="67"/>
    </row>
    <row r="30" spans="1:18">
      <c r="A30" s="35"/>
      <c r="B30" s="7" t="s">
        <v>49</v>
      </c>
      <c r="C30" s="189">
        <v>3068984607</v>
      </c>
      <c r="D30" s="189">
        <v>3242868433</v>
      </c>
      <c r="E30" s="183">
        <v>0</v>
      </c>
      <c r="F30" s="189">
        <v>169365233.98000002</v>
      </c>
      <c r="G30" s="189">
        <v>244476450.21000004</v>
      </c>
      <c r="H30" s="183">
        <v>0</v>
      </c>
      <c r="I30" s="189">
        <v>231938781.17999998</v>
      </c>
      <c r="J30" s="189">
        <v>352798407.75999987</v>
      </c>
      <c r="K30" s="189">
        <v>35131295</v>
      </c>
      <c r="L30" s="189">
        <v>235771469.15000004</v>
      </c>
      <c r="M30" s="189">
        <v>236353539.74999994</v>
      </c>
      <c r="N30" s="189">
        <v>247442248.92999992</v>
      </c>
      <c r="O30" s="189">
        <v>234568341.81</v>
      </c>
      <c r="P30" s="189">
        <v>1062762441.3599999</v>
      </c>
      <c r="Q30" s="189">
        <f t="shared" si="1"/>
        <v>3050608209.1299996</v>
      </c>
      <c r="R30" s="67"/>
    </row>
    <row r="31" spans="1:18">
      <c r="A31" s="35"/>
      <c r="B31" s="6" t="s">
        <v>50</v>
      </c>
      <c r="C31" s="187">
        <v>482910000</v>
      </c>
      <c r="D31" s="187">
        <v>517605150</v>
      </c>
      <c r="E31" s="187">
        <v>46243371.950000003</v>
      </c>
      <c r="F31" s="187">
        <v>30696775.099999998</v>
      </c>
      <c r="G31" s="187">
        <v>34264213.38000001</v>
      </c>
      <c r="H31" s="187">
        <v>28720894.660000004</v>
      </c>
      <c r="I31" s="187">
        <v>30142148.420000002</v>
      </c>
      <c r="J31" s="187">
        <v>54366357.760000013</v>
      </c>
      <c r="K31" s="187">
        <v>31505284.919999998</v>
      </c>
      <c r="L31" s="187">
        <v>39686489.249999993</v>
      </c>
      <c r="M31" s="187">
        <v>42660788.409999996</v>
      </c>
      <c r="N31" s="187">
        <v>32784342.610000003</v>
      </c>
      <c r="O31" s="187">
        <v>52738982.509999983</v>
      </c>
      <c r="P31" s="187">
        <v>89897352.720000029</v>
      </c>
      <c r="Q31" s="187">
        <f t="shared" si="1"/>
        <v>513707001.69000006</v>
      </c>
      <c r="R31" s="67"/>
    </row>
    <row r="32" spans="1:18">
      <c r="A32" s="35"/>
      <c r="B32" s="7" t="s">
        <v>51</v>
      </c>
      <c r="C32" s="187">
        <v>482910000</v>
      </c>
      <c r="D32" s="187">
        <v>517605150</v>
      </c>
      <c r="E32" s="187">
        <v>46243371.950000003</v>
      </c>
      <c r="F32" s="187">
        <v>30696775.099999998</v>
      </c>
      <c r="G32" s="187">
        <v>34264213.38000001</v>
      </c>
      <c r="H32" s="187">
        <v>28720894.660000004</v>
      </c>
      <c r="I32" s="187">
        <v>30142148.420000002</v>
      </c>
      <c r="J32" s="187">
        <v>54366357.760000013</v>
      </c>
      <c r="K32" s="187">
        <v>31505284.919999998</v>
      </c>
      <c r="L32" s="187">
        <v>39686489.249999993</v>
      </c>
      <c r="M32" s="187">
        <v>42660788.409999996</v>
      </c>
      <c r="N32" s="187">
        <v>32784342.610000003</v>
      </c>
      <c r="O32" s="187">
        <v>52738982.509999983</v>
      </c>
      <c r="P32" s="187">
        <v>89897352.720000029</v>
      </c>
      <c r="Q32" s="187">
        <f t="shared" si="1"/>
        <v>513707001.69000006</v>
      </c>
      <c r="R32" s="67"/>
    </row>
    <row r="33" spans="1:18">
      <c r="A33" s="35"/>
      <c r="B33" s="6" t="s">
        <v>53</v>
      </c>
      <c r="C33" s="187">
        <v>137331784</v>
      </c>
      <c r="D33" s="187">
        <v>138331784</v>
      </c>
      <c r="E33" s="187">
        <v>7680239.6199999982</v>
      </c>
      <c r="F33" s="187">
        <v>12448794.149999999</v>
      </c>
      <c r="G33" s="187">
        <v>12904577.189999996</v>
      </c>
      <c r="H33" s="187">
        <v>9501141.8200000022</v>
      </c>
      <c r="I33" s="187">
        <v>11743935.570000002</v>
      </c>
      <c r="J33" s="187">
        <v>12029692.099999996</v>
      </c>
      <c r="K33" s="187">
        <v>9647074.8999999985</v>
      </c>
      <c r="L33" s="187">
        <v>10933874.839999998</v>
      </c>
      <c r="M33" s="187">
        <v>9795110.4399999976</v>
      </c>
      <c r="N33" s="187">
        <v>6991027.8299999991</v>
      </c>
      <c r="O33" s="187">
        <v>13705340.939999998</v>
      </c>
      <c r="P33" s="187">
        <v>18994439.390000001</v>
      </c>
      <c r="Q33" s="187">
        <f t="shared" si="1"/>
        <v>136375248.78999999</v>
      </c>
      <c r="R33" s="67"/>
    </row>
    <row r="34" spans="1:18">
      <c r="A34" s="35"/>
      <c r="B34" s="7" t="s">
        <v>55</v>
      </c>
      <c r="C34" s="189">
        <v>137331784</v>
      </c>
      <c r="D34" s="189">
        <v>138331784</v>
      </c>
      <c r="E34" s="189">
        <v>7680239.6199999982</v>
      </c>
      <c r="F34" s="189">
        <v>12448794.149999999</v>
      </c>
      <c r="G34" s="189">
        <v>12904577.189999996</v>
      </c>
      <c r="H34" s="189">
        <v>9501141.8200000022</v>
      </c>
      <c r="I34" s="189">
        <v>11743935.570000002</v>
      </c>
      <c r="J34" s="189">
        <v>12029692.099999996</v>
      </c>
      <c r="K34" s="189">
        <v>9647074.8999999985</v>
      </c>
      <c r="L34" s="189">
        <v>10933874.839999998</v>
      </c>
      <c r="M34" s="189">
        <v>9795110.4399999976</v>
      </c>
      <c r="N34" s="189">
        <v>6991027.8299999991</v>
      </c>
      <c r="O34" s="189">
        <v>13705340.939999998</v>
      </c>
      <c r="P34" s="189">
        <v>18994439.390000001</v>
      </c>
      <c r="Q34" s="189">
        <f t="shared" si="1"/>
        <v>136375248.78999999</v>
      </c>
      <c r="R34" s="67"/>
    </row>
    <row r="35" spans="1:18">
      <c r="A35" s="35"/>
      <c r="B35" s="33" t="s">
        <v>56</v>
      </c>
      <c r="C35" s="191">
        <v>282189843</v>
      </c>
      <c r="D35" s="191">
        <v>297686362</v>
      </c>
      <c r="E35" s="191">
        <v>11330577.159999996</v>
      </c>
      <c r="F35" s="191">
        <v>17185356.249999985</v>
      </c>
      <c r="G35" s="191">
        <v>17014980.630000003</v>
      </c>
      <c r="H35" s="191">
        <v>19314272.069999993</v>
      </c>
      <c r="I35" s="191">
        <v>17635831.489999998</v>
      </c>
      <c r="J35" s="191">
        <v>18072700.489999995</v>
      </c>
      <c r="K35" s="191">
        <v>15874497.759999998</v>
      </c>
      <c r="L35" s="191">
        <v>17603122.339999992</v>
      </c>
      <c r="M35" s="191">
        <v>17748043.279999994</v>
      </c>
      <c r="N35" s="191">
        <v>20196780.150000002</v>
      </c>
      <c r="O35" s="191">
        <v>34497202.149999999</v>
      </c>
      <c r="P35" s="191">
        <v>25084755.82</v>
      </c>
      <c r="Q35" s="191">
        <f t="shared" si="1"/>
        <v>231558119.58999994</v>
      </c>
      <c r="R35" s="67"/>
    </row>
    <row r="36" spans="1:18">
      <c r="A36" s="35"/>
      <c r="B36" s="6" t="s">
        <v>57</v>
      </c>
      <c r="C36" s="187">
        <v>282189843</v>
      </c>
      <c r="D36" s="187">
        <v>297686362</v>
      </c>
      <c r="E36" s="187">
        <v>11330577.159999996</v>
      </c>
      <c r="F36" s="187">
        <v>17185356.249999985</v>
      </c>
      <c r="G36" s="187">
        <v>17014980.630000003</v>
      </c>
      <c r="H36" s="187">
        <v>19314272.069999993</v>
      </c>
      <c r="I36" s="187">
        <v>17635831.489999998</v>
      </c>
      <c r="J36" s="187">
        <v>18072700.489999995</v>
      </c>
      <c r="K36" s="187">
        <v>15874497.759999998</v>
      </c>
      <c r="L36" s="187">
        <v>17603122.339999992</v>
      </c>
      <c r="M36" s="187">
        <v>17748043.279999994</v>
      </c>
      <c r="N36" s="187">
        <v>20196780.150000002</v>
      </c>
      <c r="O36" s="187">
        <v>34497202.149999999</v>
      </c>
      <c r="P36" s="187">
        <v>25084755.82</v>
      </c>
      <c r="Q36" s="187">
        <f t="shared" si="1"/>
        <v>231558119.58999994</v>
      </c>
      <c r="R36" s="67"/>
    </row>
    <row r="37" spans="1:18">
      <c r="A37" s="35"/>
      <c r="B37" s="7" t="s">
        <v>58</v>
      </c>
      <c r="C37" s="189">
        <v>282189843</v>
      </c>
      <c r="D37" s="189">
        <v>297686362</v>
      </c>
      <c r="E37" s="189">
        <v>11330577.159999996</v>
      </c>
      <c r="F37" s="189">
        <v>17185356.249999985</v>
      </c>
      <c r="G37" s="189">
        <v>17014980.630000003</v>
      </c>
      <c r="H37" s="189">
        <v>19314272.069999993</v>
      </c>
      <c r="I37" s="189">
        <v>17635831.489999998</v>
      </c>
      <c r="J37" s="189">
        <v>18072700.489999995</v>
      </c>
      <c r="K37" s="189">
        <v>15874497.759999998</v>
      </c>
      <c r="L37" s="189">
        <v>17603122.339999992</v>
      </c>
      <c r="M37" s="189">
        <v>17748043.279999994</v>
      </c>
      <c r="N37" s="189">
        <v>20196780.150000002</v>
      </c>
      <c r="O37" s="189">
        <v>34497202.149999999</v>
      </c>
      <c r="P37" s="189">
        <v>25084755.82</v>
      </c>
      <c r="Q37" s="189">
        <f t="shared" si="1"/>
        <v>231558119.58999994</v>
      </c>
      <c r="R37" s="67"/>
    </row>
    <row r="38" spans="1:18">
      <c r="A38" s="35"/>
      <c r="B38" s="33" t="s">
        <v>61</v>
      </c>
      <c r="C38" s="191">
        <v>12405754489</v>
      </c>
      <c r="D38" s="191">
        <v>12396348563.98</v>
      </c>
      <c r="E38" s="191">
        <v>31731094.969999995</v>
      </c>
      <c r="F38" s="191">
        <v>91378839.270000011</v>
      </c>
      <c r="G38" s="191">
        <v>72289505.539999992</v>
      </c>
      <c r="H38" s="191">
        <v>70627360.25</v>
      </c>
      <c r="I38" s="191">
        <v>75129220.429999977</v>
      </c>
      <c r="J38" s="191">
        <v>96402224.589999989</v>
      </c>
      <c r="K38" s="191">
        <v>84499917.170000002</v>
      </c>
      <c r="L38" s="191">
        <v>95263284.329999983</v>
      </c>
      <c r="M38" s="191">
        <v>86819403.049999967</v>
      </c>
      <c r="N38" s="191">
        <v>87827273.079999998</v>
      </c>
      <c r="O38" s="191">
        <v>140199808.27000004</v>
      </c>
      <c r="P38" s="191">
        <v>141776349.24000001</v>
      </c>
      <c r="Q38" s="191">
        <f t="shared" si="1"/>
        <v>1073944280.1900001</v>
      </c>
      <c r="R38" s="67"/>
    </row>
    <row r="39" spans="1:18">
      <c r="A39" s="35"/>
      <c r="B39" s="6" t="s">
        <v>68</v>
      </c>
      <c r="C39" s="187">
        <v>354869479</v>
      </c>
      <c r="D39" s="187">
        <v>357403553.98000002</v>
      </c>
      <c r="E39" s="187">
        <v>14908821.02</v>
      </c>
      <c r="F39" s="187">
        <v>25490483.18</v>
      </c>
      <c r="G39" s="187">
        <v>27634098.799999993</v>
      </c>
      <c r="H39" s="187">
        <v>21367474.5</v>
      </c>
      <c r="I39" s="187">
        <v>25770860.800000004</v>
      </c>
      <c r="J39" s="187">
        <v>30139096.059999995</v>
      </c>
      <c r="K39" s="187">
        <v>22380247.57</v>
      </c>
      <c r="L39" s="187">
        <v>26552804.479999993</v>
      </c>
      <c r="M39" s="187">
        <v>27553765.159999996</v>
      </c>
      <c r="N39" s="187">
        <v>30997182.18</v>
      </c>
      <c r="O39" s="187">
        <v>37482782.790000007</v>
      </c>
      <c r="P39" s="187">
        <v>31224173.869999997</v>
      </c>
      <c r="Q39" s="187">
        <f t="shared" si="1"/>
        <v>321501790.41000003</v>
      </c>
      <c r="R39" s="67"/>
    </row>
    <row r="40" spans="1:18">
      <c r="A40" s="35"/>
      <c r="B40" s="7" t="s">
        <v>69</v>
      </c>
      <c r="C40" s="189">
        <v>212226344</v>
      </c>
      <c r="D40" s="189">
        <v>214760418.98000002</v>
      </c>
      <c r="E40" s="189">
        <v>10423820.890000001</v>
      </c>
      <c r="F40" s="189">
        <v>16479032.669999998</v>
      </c>
      <c r="G40" s="189">
        <v>14283006.729999995</v>
      </c>
      <c r="H40" s="189">
        <v>13991486.060000001</v>
      </c>
      <c r="I40" s="189">
        <v>14976602.420000002</v>
      </c>
      <c r="J40" s="189">
        <v>16821458.669999994</v>
      </c>
      <c r="K40" s="189">
        <v>14286076.939999998</v>
      </c>
      <c r="L40" s="189">
        <v>18265856.639999993</v>
      </c>
      <c r="M40" s="189">
        <v>13678626.779999999</v>
      </c>
      <c r="N40" s="189">
        <v>22629372.890000001</v>
      </c>
      <c r="O40" s="189">
        <v>24662357.650000002</v>
      </c>
      <c r="P40" s="189">
        <v>18411526.479999997</v>
      </c>
      <c r="Q40" s="189">
        <f t="shared" si="1"/>
        <v>198909224.81999999</v>
      </c>
      <c r="R40" s="67"/>
    </row>
    <row r="41" spans="1:18">
      <c r="A41" s="35"/>
      <c r="B41" s="7" t="s">
        <v>70</v>
      </c>
      <c r="C41" s="189">
        <v>142643135</v>
      </c>
      <c r="D41" s="189">
        <v>142643134.99999997</v>
      </c>
      <c r="E41" s="189">
        <v>4485000.129999999</v>
      </c>
      <c r="F41" s="189">
        <v>9011450.5100000016</v>
      </c>
      <c r="G41" s="189">
        <v>13351092.069999998</v>
      </c>
      <c r="H41" s="189">
        <v>7375988.4399999995</v>
      </c>
      <c r="I41" s="189">
        <v>10794258.380000003</v>
      </c>
      <c r="J41" s="189">
        <v>13317637.390000002</v>
      </c>
      <c r="K41" s="189">
        <v>8094170.6300000008</v>
      </c>
      <c r="L41" s="189">
        <v>8286947.839999998</v>
      </c>
      <c r="M41" s="189">
        <v>13875138.379999995</v>
      </c>
      <c r="N41" s="189">
        <v>8367809.2899999982</v>
      </c>
      <c r="O41" s="189">
        <v>12820425.140000001</v>
      </c>
      <c r="P41" s="189">
        <v>12812647.389999999</v>
      </c>
      <c r="Q41" s="189">
        <f t="shared" si="1"/>
        <v>122592565.58999999</v>
      </c>
      <c r="R41" s="67"/>
    </row>
    <row r="42" spans="1:18">
      <c r="A42" s="35"/>
      <c r="B42" s="6" t="s">
        <v>71</v>
      </c>
      <c r="C42" s="187">
        <v>11204293768</v>
      </c>
      <c r="D42" s="187">
        <v>11204193768</v>
      </c>
      <c r="E42" s="186">
        <v>0</v>
      </c>
      <c r="F42" s="186">
        <v>0</v>
      </c>
      <c r="G42" s="186">
        <v>0</v>
      </c>
      <c r="H42" s="186">
        <v>0</v>
      </c>
      <c r="I42" s="186">
        <v>0</v>
      </c>
      <c r="J42" s="186">
        <v>0</v>
      </c>
      <c r="K42" s="186">
        <v>0</v>
      </c>
      <c r="L42" s="186">
        <v>0</v>
      </c>
      <c r="M42" s="186">
        <v>0</v>
      </c>
      <c r="N42" s="186">
        <v>0</v>
      </c>
      <c r="O42" s="186">
        <v>0</v>
      </c>
      <c r="P42" s="186">
        <v>0</v>
      </c>
      <c r="Q42" s="186">
        <f t="shared" si="1"/>
        <v>0</v>
      </c>
      <c r="R42" s="67"/>
    </row>
    <row r="43" spans="1:18">
      <c r="A43" s="35"/>
      <c r="B43" s="7" t="s">
        <v>74</v>
      </c>
      <c r="C43" s="189">
        <v>11204293768</v>
      </c>
      <c r="D43" s="189">
        <v>11204193768</v>
      </c>
      <c r="E43" s="183">
        <v>0</v>
      </c>
      <c r="F43" s="183">
        <v>0</v>
      </c>
      <c r="G43" s="183">
        <v>0</v>
      </c>
      <c r="H43" s="183">
        <v>0</v>
      </c>
      <c r="I43" s="183">
        <v>0</v>
      </c>
      <c r="J43" s="183">
        <v>0</v>
      </c>
      <c r="K43" s="183">
        <v>0</v>
      </c>
      <c r="L43" s="183">
        <v>0</v>
      </c>
      <c r="M43" s="183">
        <v>0</v>
      </c>
      <c r="N43" s="183">
        <v>0</v>
      </c>
      <c r="O43" s="183">
        <v>0</v>
      </c>
      <c r="P43" s="183">
        <v>0</v>
      </c>
      <c r="Q43" s="183">
        <f t="shared" si="1"/>
        <v>0</v>
      </c>
      <c r="R43" s="67"/>
    </row>
    <row r="44" spans="1:18">
      <c r="A44" s="35"/>
      <c r="B44" s="6" t="s">
        <v>75</v>
      </c>
      <c r="C44" s="187">
        <v>846591242</v>
      </c>
      <c r="D44" s="187">
        <v>834751242</v>
      </c>
      <c r="E44" s="187">
        <v>16822273.949999996</v>
      </c>
      <c r="F44" s="187">
        <v>65888356.090000033</v>
      </c>
      <c r="G44" s="187">
        <v>44655406.739999995</v>
      </c>
      <c r="H44" s="187">
        <v>49259885.75</v>
      </c>
      <c r="I44" s="187">
        <v>49358359.629999988</v>
      </c>
      <c r="J44" s="187">
        <v>66263128.530000001</v>
      </c>
      <c r="K44" s="187">
        <v>62119669.599999994</v>
      </c>
      <c r="L44" s="187">
        <v>68710479.849999994</v>
      </c>
      <c r="M44" s="187">
        <v>59265637.889999971</v>
      </c>
      <c r="N44" s="187">
        <v>56830090.900000006</v>
      </c>
      <c r="O44" s="187">
        <v>102717025.48000003</v>
      </c>
      <c r="P44" s="187">
        <v>110552175.37000002</v>
      </c>
      <c r="Q44" s="187">
        <f t="shared" si="1"/>
        <v>752442489.78000009</v>
      </c>
      <c r="R44" s="67"/>
    </row>
    <row r="45" spans="1:18">
      <c r="A45" s="35"/>
      <c r="B45" s="7" t="s">
        <v>76</v>
      </c>
      <c r="C45" s="189">
        <v>765147376</v>
      </c>
      <c r="D45" s="189">
        <v>777294895.97000003</v>
      </c>
      <c r="E45" s="189">
        <v>15358174.539999997</v>
      </c>
      <c r="F45" s="189">
        <v>61405510.490000024</v>
      </c>
      <c r="G45" s="189">
        <v>42741790.939999998</v>
      </c>
      <c r="H45" s="189">
        <v>46857316.880000003</v>
      </c>
      <c r="I45" s="189">
        <v>46064723.529999986</v>
      </c>
      <c r="J45" s="189">
        <v>63397211.450000003</v>
      </c>
      <c r="K45" s="189">
        <v>57527630.769999996</v>
      </c>
      <c r="L45" s="189">
        <v>65042140.659999989</v>
      </c>
      <c r="M45" s="189">
        <v>53504639.199999973</v>
      </c>
      <c r="N45" s="189">
        <v>53274383.510000005</v>
      </c>
      <c r="O45" s="189">
        <v>91153156.430000037</v>
      </c>
      <c r="P45" s="189">
        <v>104126942.01000002</v>
      </c>
      <c r="Q45" s="189">
        <f t="shared" si="1"/>
        <v>700453620.40999997</v>
      </c>
      <c r="R45" s="67"/>
    </row>
    <row r="46" spans="1:18">
      <c r="A46" s="35"/>
      <c r="B46" s="7" t="s">
        <v>77</v>
      </c>
      <c r="C46" s="189">
        <v>24087520</v>
      </c>
      <c r="D46" s="189">
        <v>100000.03000000026</v>
      </c>
      <c r="E46" s="183">
        <v>0</v>
      </c>
      <c r="F46" s="183">
        <v>0</v>
      </c>
      <c r="G46" s="183">
        <v>0</v>
      </c>
      <c r="H46" s="183">
        <v>0</v>
      </c>
      <c r="I46" s="183">
        <v>0</v>
      </c>
      <c r="J46" s="183">
        <v>0</v>
      </c>
      <c r="K46" s="183">
        <v>0</v>
      </c>
      <c r="L46" s="183">
        <v>0</v>
      </c>
      <c r="M46" s="183">
        <v>0</v>
      </c>
      <c r="N46" s="183">
        <v>0</v>
      </c>
      <c r="O46" s="189">
        <v>100000</v>
      </c>
      <c r="P46" s="183">
        <v>0</v>
      </c>
      <c r="Q46" s="189">
        <f t="shared" si="1"/>
        <v>100000</v>
      </c>
      <c r="R46" s="67"/>
    </row>
    <row r="47" spans="1:18">
      <c r="A47" s="35"/>
      <c r="B47" s="7" t="s">
        <v>78</v>
      </c>
      <c r="C47" s="189">
        <v>57356346</v>
      </c>
      <c r="D47" s="189">
        <v>57356346</v>
      </c>
      <c r="E47" s="189">
        <v>1464099.4100000001</v>
      </c>
      <c r="F47" s="189">
        <v>4482845.5999999996</v>
      </c>
      <c r="G47" s="189">
        <v>1913615.8</v>
      </c>
      <c r="H47" s="189">
        <v>2402568.87</v>
      </c>
      <c r="I47" s="189">
        <v>3293636.0999999996</v>
      </c>
      <c r="J47" s="189">
        <v>2865917.08</v>
      </c>
      <c r="K47" s="189">
        <v>4592038.83</v>
      </c>
      <c r="L47" s="189">
        <v>3668339.19</v>
      </c>
      <c r="M47" s="189">
        <v>5760998.6900000004</v>
      </c>
      <c r="N47" s="189">
        <v>3555707.3900000006</v>
      </c>
      <c r="O47" s="189">
        <v>11463869.049999999</v>
      </c>
      <c r="P47" s="189">
        <v>6425233.3599999994</v>
      </c>
      <c r="Q47" s="189">
        <f t="shared" si="1"/>
        <v>51888869.369999997</v>
      </c>
      <c r="R47" s="67"/>
    </row>
    <row r="48" spans="1:18">
      <c r="A48" s="35"/>
      <c r="B48" s="33" t="s">
        <v>79</v>
      </c>
      <c r="C48" s="191">
        <v>8751400</v>
      </c>
      <c r="D48" s="192">
        <v>0</v>
      </c>
      <c r="E48" s="192">
        <v>0</v>
      </c>
      <c r="F48" s="192">
        <v>0</v>
      </c>
      <c r="G48" s="192">
        <v>0</v>
      </c>
      <c r="H48" s="192">
        <v>0</v>
      </c>
      <c r="I48" s="192">
        <v>0</v>
      </c>
      <c r="J48" s="192">
        <v>0</v>
      </c>
      <c r="K48" s="192">
        <v>0</v>
      </c>
      <c r="L48" s="192">
        <v>0</v>
      </c>
      <c r="M48" s="192">
        <v>0</v>
      </c>
      <c r="N48" s="192">
        <v>0</v>
      </c>
      <c r="O48" s="192">
        <v>0</v>
      </c>
      <c r="P48" s="192">
        <v>0</v>
      </c>
      <c r="Q48" s="192">
        <f t="shared" si="1"/>
        <v>0</v>
      </c>
      <c r="R48" s="67"/>
    </row>
    <row r="49" spans="1:19">
      <c r="A49" s="35"/>
      <c r="B49" s="6" t="s">
        <v>80</v>
      </c>
      <c r="C49" s="187">
        <v>8751400</v>
      </c>
      <c r="D49" s="186">
        <v>0</v>
      </c>
      <c r="E49" s="186">
        <v>0</v>
      </c>
      <c r="F49" s="186">
        <v>0</v>
      </c>
      <c r="G49" s="186">
        <v>0</v>
      </c>
      <c r="H49" s="186">
        <v>0</v>
      </c>
      <c r="I49" s="186">
        <v>0</v>
      </c>
      <c r="J49" s="186">
        <v>0</v>
      </c>
      <c r="K49" s="186">
        <v>0</v>
      </c>
      <c r="L49" s="186">
        <v>0</v>
      </c>
      <c r="M49" s="186">
        <v>0</v>
      </c>
      <c r="N49" s="186">
        <v>0</v>
      </c>
      <c r="O49" s="186">
        <v>0</v>
      </c>
      <c r="P49" s="186">
        <v>0</v>
      </c>
      <c r="Q49" s="186">
        <f t="shared" si="1"/>
        <v>0</v>
      </c>
      <c r="R49" s="67"/>
    </row>
    <row r="50" spans="1:19" ht="14.25" customHeight="1">
      <c r="A50" s="35"/>
      <c r="B50" s="7" t="s">
        <v>81</v>
      </c>
      <c r="C50" s="189">
        <v>8751400</v>
      </c>
      <c r="D50" s="183">
        <v>0</v>
      </c>
      <c r="E50" s="183">
        <v>0</v>
      </c>
      <c r="F50" s="183">
        <v>0</v>
      </c>
      <c r="G50" s="183">
        <v>0</v>
      </c>
      <c r="H50" s="183">
        <v>0</v>
      </c>
      <c r="I50" s="183">
        <v>0</v>
      </c>
      <c r="J50" s="183">
        <v>0</v>
      </c>
      <c r="K50" s="183">
        <v>0</v>
      </c>
      <c r="L50" s="183">
        <v>0</v>
      </c>
      <c r="M50" s="183">
        <v>0</v>
      </c>
      <c r="N50" s="183">
        <v>0</v>
      </c>
      <c r="O50" s="183">
        <v>0</v>
      </c>
      <c r="P50" s="183">
        <v>0</v>
      </c>
      <c r="Q50" s="183">
        <f t="shared" si="1"/>
        <v>0</v>
      </c>
      <c r="R50" s="66"/>
    </row>
    <row r="51" spans="1:19">
      <c r="B51" s="130" t="s">
        <v>82</v>
      </c>
      <c r="C51" s="179">
        <f>C9+C12+C19+C35+C38+C48</f>
        <v>26240830314</v>
      </c>
      <c r="D51" s="179">
        <f t="shared" ref="D51:P51" si="2">D9+D12+D19+D35+D38+D48</f>
        <v>27850981604.639999</v>
      </c>
      <c r="E51" s="181">
        <f t="shared" si="2"/>
        <v>397747200.11999995</v>
      </c>
      <c r="F51" s="181">
        <f t="shared" si="2"/>
        <v>737353692.67999995</v>
      </c>
      <c r="G51" s="181">
        <f t="shared" si="2"/>
        <v>876850658.38999999</v>
      </c>
      <c r="H51" s="181">
        <f t="shared" si="2"/>
        <v>616164460.50000012</v>
      </c>
      <c r="I51" s="181">
        <f t="shared" si="2"/>
        <v>975590637.63999975</v>
      </c>
      <c r="J51" s="181">
        <f t="shared" si="2"/>
        <v>1079312095.9099998</v>
      </c>
      <c r="K51" s="181">
        <f t="shared" si="2"/>
        <v>724382971.97000003</v>
      </c>
      <c r="L51" s="181">
        <f t="shared" si="2"/>
        <v>875105215.06000018</v>
      </c>
      <c r="M51" s="181">
        <f t="shared" si="2"/>
        <v>924800384.40999997</v>
      </c>
      <c r="N51" s="181">
        <f t="shared" si="2"/>
        <v>922042574.33999991</v>
      </c>
      <c r="O51" s="181">
        <f t="shared" si="2"/>
        <v>1307385720.3600001</v>
      </c>
      <c r="P51" s="181">
        <f t="shared" si="2"/>
        <v>2380642914.1800003</v>
      </c>
      <c r="Q51" s="181">
        <f t="shared" si="1"/>
        <v>11817378525.560001</v>
      </c>
    </row>
    <row r="52" spans="1:19">
      <c r="A52" s="35"/>
      <c r="B52" s="41"/>
      <c r="C52" s="55"/>
      <c r="D52" s="55"/>
      <c r="E52" s="56">
        <v>0</v>
      </c>
      <c r="F52" s="56"/>
      <c r="G52" s="56"/>
      <c r="H52" s="56"/>
      <c r="I52" s="56"/>
      <c r="J52" s="56"/>
      <c r="K52" s="56">
        <v>0</v>
      </c>
      <c r="L52" s="56"/>
      <c r="M52" s="56">
        <v>0</v>
      </c>
      <c r="N52" s="56"/>
      <c r="O52" s="65"/>
      <c r="P52" s="65"/>
      <c r="Q52" s="64"/>
    </row>
    <row r="53" spans="1:19">
      <c r="B53" s="130" t="s">
        <v>83</v>
      </c>
      <c r="C53" s="32"/>
      <c r="D53" s="32"/>
      <c r="E53" s="44">
        <v>0</v>
      </c>
      <c r="F53" s="43"/>
      <c r="G53" s="42"/>
      <c r="H53" s="44"/>
      <c r="I53" s="43"/>
      <c r="J53" s="42"/>
      <c r="K53" s="44">
        <v>0</v>
      </c>
      <c r="L53" s="43"/>
      <c r="M53" s="42">
        <v>0</v>
      </c>
      <c r="N53" s="44"/>
      <c r="O53" s="43"/>
      <c r="P53" s="42"/>
      <c r="Q53" s="31"/>
    </row>
    <row r="54" spans="1:19">
      <c r="B54" s="27" t="s">
        <v>23</v>
      </c>
      <c r="C54" s="155">
        <v>1036500000</v>
      </c>
      <c r="D54" s="155">
        <v>1046500000</v>
      </c>
      <c r="E54" s="62">
        <v>0</v>
      </c>
      <c r="F54" s="62">
        <v>0</v>
      </c>
      <c r="G54" s="62">
        <v>0</v>
      </c>
      <c r="H54" s="62">
        <v>0</v>
      </c>
      <c r="I54" s="62">
        <v>0</v>
      </c>
      <c r="J54" s="155">
        <v>9480516.2100000009</v>
      </c>
      <c r="K54" s="62">
        <v>0</v>
      </c>
      <c r="L54" s="62">
        <v>0</v>
      </c>
      <c r="M54" s="62">
        <v>0</v>
      </c>
      <c r="N54" s="62">
        <v>0</v>
      </c>
      <c r="O54" s="62">
        <v>0</v>
      </c>
      <c r="P54" s="62">
        <v>0</v>
      </c>
      <c r="Q54" s="155">
        <f>Q55</f>
        <v>9480516.2100000009</v>
      </c>
    </row>
    <row r="55" spans="1:19">
      <c r="B55" s="6" t="s">
        <v>24</v>
      </c>
      <c r="C55" s="156">
        <v>1036500000</v>
      </c>
      <c r="D55" s="156">
        <v>1046500000</v>
      </c>
      <c r="E55" s="60">
        <v>0</v>
      </c>
      <c r="F55" s="60">
        <v>0</v>
      </c>
      <c r="G55" s="60">
        <v>0</v>
      </c>
      <c r="H55" s="60">
        <v>0</v>
      </c>
      <c r="I55" s="60">
        <v>0</v>
      </c>
      <c r="J55" s="156">
        <v>9480516.2100000009</v>
      </c>
      <c r="K55" s="60">
        <v>0</v>
      </c>
      <c r="L55" s="60">
        <v>0</v>
      </c>
      <c r="M55" s="60">
        <v>0</v>
      </c>
      <c r="N55" s="60">
        <v>0</v>
      </c>
      <c r="O55" s="60">
        <v>0</v>
      </c>
      <c r="P55" s="60">
        <v>0</v>
      </c>
      <c r="Q55" s="156">
        <f>SUM(E55:P55)</f>
        <v>9480516.2100000009</v>
      </c>
    </row>
    <row r="56" spans="1:19">
      <c r="B56" s="7" t="s">
        <v>25</v>
      </c>
      <c r="C56" s="156">
        <v>1036500000</v>
      </c>
      <c r="D56" s="156">
        <v>1046500000</v>
      </c>
      <c r="E56" s="60">
        <v>0</v>
      </c>
      <c r="F56" s="60">
        <v>0</v>
      </c>
      <c r="G56" s="60">
        <v>0</v>
      </c>
      <c r="H56" s="60">
        <v>0</v>
      </c>
      <c r="I56" s="60">
        <v>0</v>
      </c>
      <c r="J56" s="156">
        <v>9480516.2100000009</v>
      </c>
      <c r="K56" s="60">
        <v>0</v>
      </c>
      <c r="L56" s="60">
        <v>0</v>
      </c>
      <c r="M56" s="60">
        <v>0</v>
      </c>
      <c r="N56" s="60">
        <v>0</v>
      </c>
      <c r="O56" s="60">
        <v>0</v>
      </c>
      <c r="P56" s="60">
        <v>0</v>
      </c>
      <c r="Q56" s="176">
        <f t="shared" ref="Q56" si="3">SUM(E56:P56)</f>
        <v>9480516.2100000009</v>
      </c>
    </row>
    <row r="57" spans="1:19">
      <c r="A57" s="35"/>
      <c r="B57" s="27" t="s">
        <v>36</v>
      </c>
      <c r="C57" s="59">
        <v>0</v>
      </c>
      <c r="D57" s="59">
        <v>0</v>
      </c>
      <c r="E57" s="59">
        <v>0</v>
      </c>
      <c r="F57" s="59">
        <v>0</v>
      </c>
      <c r="G57" s="59">
        <v>0</v>
      </c>
      <c r="H57" s="59">
        <v>0</v>
      </c>
      <c r="I57" s="59">
        <v>0</v>
      </c>
      <c r="J57" s="59">
        <v>0</v>
      </c>
      <c r="K57" s="59">
        <v>0</v>
      </c>
      <c r="L57" s="59">
        <v>0</v>
      </c>
      <c r="M57" s="59">
        <v>0</v>
      </c>
      <c r="N57" s="59">
        <v>0</v>
      </c>
      <c r="O57" s="59">
        <v>0</v>
      </c>
      <c r="P57" s="59">
        <v>0</v>
      </c>
      <c r="Q57" s="59">
        <f>Q58</f>
        <v>0</v>
      </c>
      <c r="S57" s="54"/>
    </row>
    <row r="58" spans="1:19">
      <c r="A58" s="35"/>
      <c r="B58" s="6" t="s">
        <v>39</v>
      </c>
      <c r="C58" s="60">
        <v>0</v>
      </c>
      <c r="D58" s="60">
        <v>0</v>
      </c>
      <c r="E58" s="60">
        <v>0</v>
      </c>
      <c r="F58" s="60">
        <v>0</v>
      </c>
      <c r="G58" s="60">
        <v>0</v>
      </c>
      <c r="H58" s="60">
        <v>0</v>
      </c>
      <c r="I58" s="60">
        <v>0</v>
      </c>
      <c r="J58" s="60">
        <v>0</v>
      </c>
      <c r="K58" s="60">
        <v>0</v>
      </c>
      <c r="L58" s="60">
        <v>0</v>
      </c>
      <c r="M58" s="60">
        <v>0</v>
      </c>
      <c r="N58" s="60">
        <v>0</v>
      </c>
      <c r="O58" s="60">
        <v>0</v>
      </c>
      <c r="P58" s="60">
        <v>0</v>
      </c>
      <c r="Q58" s="60">
        <f t="shared" ref="Q58:Q62" si="4">SUM(E58:P58)</f>
        <v>0</v>
      </c>
      <c r="S58" s="54"/>
    </row>
    <row r="59" spans="1:19">
      <c r="A59" s="35"/>
      <c r="B59" s="7" t="s">
        <v>40</v>
      </c>
      <c r="C59" s="58">
        <v>0</v>
      </c>
      <c r="D59" s="58">
        <v>0</v>
      </c>
      <c r="E59" s="58">
        <v>0</v>
      </c>
      <c r="F59" s="58">
        <v>0</v>
      </c>
      <c r="G59" s="58">
        <v>0</v>
      </c>
      <c r="H59" s="58">
        <v>0</v>
      </c>
      <c r="I59" s="58">
        <v>0</v>
      </c>
      <c r="J59" s="58">
        <v>0</v>
      </c>
      <c r="K59" s="58">
        <v>0</v>
      </c>
      <c r="L59" s="58">
        <v>0</v>
      </c>
      <c r="M59" s="58">
        <v>0</v>
      </c>
      <c r="N59" s="58">
        <v>0</v>
      </c>
      <c r="O59" s="58">
        <v>0</v>
      </c>
      <c r="P59" s="58">
        <v>0</v>
      </c>
      <c r="Q59" s="58">
        <f t="shared" si="4"/>
        <v>0</v>
      </c>
    </row>
    <row r="60" spans="1:19">
      <c r="A60" s="35"/>
      <c r="B60" s="27" t="s">
        <v>56</v>
      </c>
      <c r="C60" s="61">
        <v>0</v>
      </c>
      <c r="D60" s="158">
        <v>52300</v>
      </c>
      <c r="E60" s="59">
        <v>0</v>
      </c>
      <c r="F60" s="59">
        <v>0</v>
      </c>
      <c r="G60" s="59">
        <v>0</v>
      </c>
      <c r="H60" s="59">
        <v>0</v>
      </c>
      <c r="I60" s="59">
        <v>0</v>
      </c>
      <c r="J60" s="59">
        <v>0</v>
      </c>
      <c r="K60" s="59">
        <v>0</v>
      </c>
      <c r="L60" s="59">
        <v>0</v>
      </c>
      <c r="M60" s="59">
        <v>0</v>
      </c>
      <c r="N60" s="59">
        <v>0</v>
      </c>
      <c r="O60" s="59">
        <v>0</v>
      </c>
      <c r="P60" s="158">
        <v>23978.89</v>
      </c>
      <c r="Q60" s="158">
        <f>Q61</f>
        <v>23978.89</v>
      </c>
    </row>
    <row r="61" spans="1:19">
      <c r="A61" s="35"/>
      <c r="B61" s="6" t="s">
        <v>86</v>
      </c>
      <c r="C61" s="60">
        <v>0</v>
      </c>
      <c r="D61" s="156">
        <v>52300</v>
      </c>
      <c r="E61" s="60">
        <v>0</v>
      </c>
      <c r="F61" s="60">
        <v>0</v>
      </c>
      <c r="G61" s="60">
        <v>0</v>
      </c>
      <c r="H61" s="60">
        <v>0</v>
      </c>
      <c r="I61" s="60">
        <v>0</v>
      </c>
      <c r="J61" s="60">
        <v>0</v>
      </c>
      <c r="K61" s="60">
        <v>0</v>
      </c>
      <c r="L61" s="60">
        <v>0</v>
      </c>
      <c r="M61" s="60">
        <v>0</v>
      </c>
      <c r="N61" s="60">
        <v>0</v>
      </c>
      <c r="O61" s="60">
        <v>0</v>
      </c>
      <c r="P61" s="156">
        <v>23978.89</v>
      </c>
      <c r="Q61" s="156">
        <f t="shared" si="4"/>
        <v>23978.89</v>
      </c>
    </row>
    <row r="62" spans="1:19">
      <c r="A62" s="35"/>
      <c r="B62" s="7" t="s">
        <v>60</v>
      </c>
      <c r="C62" s="58">
        <v>0</v>
      </c>
      <c r="D62" s="157">
        <v>52300</v>
      </c>
      <c r="E62" s="58">
        <v>0</v>
      </c>
      <c r="F62" s="58">
        <v>0</v>
      </c>
      <c r="G62" s="58">
        <v>0</v>
      </c>
      <c r="H62" s="58">
        <v>0</v>
      </c>
      <c r="I62" s="58">
        <v>0</v>
      </c>
      <c r="J62" s="58">
        <v>0</v>
      </c>
      <c r="K62" s="58">
        <v>0</v>
      </c>
      <c r="L62" s="58">
        <v>0</v>
      </c>
      <c r="M62" s="58">
        <v>0</v>
      </c>
      <c r="N62" s="58">
        <v>0</v>
      </c>
      <c r="O62" s="58">
        <v>0</v>
      </c>
      <c r="P62" s="157">
        <v>23978.89</v>
      </c>
      <c r="Q62" s="157">
        <f t="shared" si="4"/>
        <v>23978.89</v>
      </c>
    </row>
    <row r="63" spans="1:19">
      <c r="B63" s="130" t="s">
        <v>87</v>
      </c>
      <c r="C63" s="179">
        <f>C54+C57+C60</f>
        <v>1036500000</v>
      </c>
      <c r="D63" s="179">
        <f t="shared" ref="D63:Q63" si="5">D54+D57+D60</f>
        <v>1046552300</v>
      </c>
      <c r="E63" s="180">
        <f t="shared" si="5"/>
        <v>0</v>
      </c>
      <c r="F63" s="180">
        <f t="shared" si="5"/>
        <v>0</v>
      </c>
      <c r="G63" s="180">
        <f t="shared" si="5"/>
        <v>0</v>
      </c>
      <c r="H63" s="180">
        <f t="shared" si="5"/>
        <v>0</v>
      </c>
      <c r="I63" s="180">
        <f t="shared" si="5"/>
        <v>0</v>
      </c>
      <c r="J63" s="181">
        <f t="shared" si="5"/>
        <v>9480516.2100000009</v>
      </c>
      <c r="K63" s="180">
        <f t="shared" si="5"/>
        <v>0</v>
      </c>
      <c r="L63" s="180">
        <f t="shared" si="5"/>
        <v>0</v>
      </c>
      <c r="M63" s="180">
        <f t="shared" si="5"/>
        <v>0</v>
      </c>
      <c r="N63" s="180">
        <f t="shared" si="5"/>
        <v>0</v>
      </c>
      <c r="O63" s="180">
        <f t="shared" si="5"/>
        <v>0</v>
      </c>
      <c r="P63" s="181">
        <f t="shared" si="5"/>
        <v>23978.89</v>
      </c>
      <c r="Q63" s="181">
        <f t="shared" si="5"/>
        <v>9504495.1000000015</v>
      </c>
    </row>
    <row r="64" spans="1:19">
      <c r="A64" s="35"/>
      <c r="B64" s="41"/>
      <c r="C64" s="177"/>
      <c r="D64" s="182"/>
      <c r="E64" s="178"/>
      <c r="F64" s="178"/>
      <c r="G64" s="178"/>
      <c r="H64" s="178"/>
      <c r="I64" s="178"/>
      <c r="J64" s="178"/>
      <c r="K64" s="178"/>
      <c r="L64" s="178"/>
      <c r="M64" s="178"/>
      <c r="N64" s="178"/>
      <c r="O64" s="183"/>
      <c r="P64" s="183"/>
      <c r="Q64" s="182"/>
    </row>
    <row r="65" spans="1:19">
      <c r="B65" s="130" t="s">
        <v>88</v>
      </c>
      <c r="C65" s="179">
        <f>C51+C63</f>
        <v>27277330314</v>
      </c>
      <c r="D65" s="179">
        <f t="shared" ref="D65:Q65" si="6">D51+D63</f>
        <v>28897533904.639999</v>
      </c>
      <c r="E65" s="181">
        <f t="shared" si="6"/>
        <v>397747200.11999995</v>
      </c>
      <c r="F65" s="181">
        <f t="shared" si="6"/>
        <v>737353692.67999995</v>
      </c>
      <c r="G65" s="181">
        <f t="shared" si="6"/>
        <v>876850658.38999999</v>
      </c>
      <c r="H65" s="181">
        <f t="shared" si="6"/>
        <v>616164460.50000012</v>
      </c>
      <c r="I65" s="181">
        <f t="shared" si="6"/>
        <v>975590637.63999975</v>
      </c>
      <c r="J65" s="181">
        <f t="shared" si="6"/>
        <v>1088792612.1199999</v>
      </c>
      <c r="K65" s="181">
        <f t="shared" si="6"/>
        <v>724382971.97000003</v>
      </c>
      <c r="L65" s="181">
        <f t="shared" si="6"/>
        <v>875105215.06000018</v>
      </c>
      <c r="M65" s="181">
        <f t="shared" si="6"/>
        <v>924800384.40999997</v>
      </c>
      <c r="N65" s="181">
        <f t="shared" si="6"/>
        <v>922042574.33999991</v>
      </c>
      <c r="O65" s="181">
        <f t="shared" si="6"/>
        <v>1307385720.3600001</v>
      </c>
      <c r="P65" s="181">
        <f t="shared" si="6"/>
        <v>2380666893.0700002</v>
      </c>
      <c r="Q65" s="181">
        <f t="shared" si="6"/>
        <v>11826883020.660002</v>
      </c>
    </row>
    <row r="66" spans="1:19" ht="28.5" customHeight="1">
      <c r="A66" s="35"/>
      <c r="B66" s="267" t="s">
        <v>93</v>
      </c>
      <c r="C66" s="267"/>
      <c r="D66" s="267"/>
      <c r="E66" s="267"/>
      <c r="F66" s="267"/>
      <c r="G66" s="267"/>
      <c r="H66" s="267"/>
      <c r="I66" s="267"/>
      <c r="J66" s="267"/>
      <c r="K66" s="267"/>
      <c r="L66" s="267"/>
      <c r="M66" s="267"/>
      <c r="N66" s="267"/>
      <c r="O66" s="267"/>
      <c r="P66" s="267"/>
      <c r="Q66" s="267"/>
    </row>
    <row r="67" spans="1:19">
      <c r="A67" s="35"/>
      <c r="B67" s="51"/>
      <c r="C67" s="53"/>
      <c r="D67" s="53"/>
      <c r="E67" s="52"/>
      <c r="F67" s="52"/>
      <c r="G67" s="52"/>
      <c r="H67" s="52"/>
      <c r="I67" s="52"/>
      <c r="J67" s="52"/>
      <c r="K67" s="47"/>
      <c r="L67" s="52"/>
      <c r="M67" s="52"/>
      <c r="N67" s="52"/>
      <c r="O67" s="52"/>
      <c r="P67" s="52"/>
      <c r="Q67" s="52"/>
    </row>
    <row r="68" spans="1:19" s="49" customFormat="1" ht="33.75" customHeight="1">
      <c r="A68"/>
      <c r="B68" s="51"/>
      <c r="C68" s="50"/>
      <c r="E68"/>
      <c r="F68"/>
      <c r="G68"/>
      <c r="H68"/>
      <c r="I68"/>
      <c r="J68"/>
      <c r="K68"/>
      <c r="L68"/>
      <c r="M68"/>
      <c r="N68"/>
      <c r="O68"/>
      <c r="P68"/>
      <c r="Q68"/>
      <c r="R68"/>
      <c r="S68"/>
    </row>
    <row r="70" spans="1:19">
      <c r="E70" s="5"/>
    </row>
  </sheetData>
  <mergeCells count="9">
    <mergeCell ref="B66:Q66"/>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12 Q50:Q51 Q13:Q49 Q52:Q56 Q58:Q59 Q61:Q63" formulaRange="1"/>
    <ignoredError sqref="Q57" formula="1"/>
    <ignoredError sqref="Q60"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S77"/>
  <sheetViews>
    <sheetView showGridLines="0" topLeftCell="A5" zoomScale="85" zoomScaleNormal="85" workbookViewId="0">
      <selection activeCell="K79" sqref="K79"/>
    </sheetView>
  </sheetViews>
  <sheetFormatPr defaultColWidth="11.42578125" defaultRowHeight="15"/>
  <cols>
    <col min="1" max="1" width="6.42578125" customWidth="1"/>
    <col min="2" max="2" width="72.85546875" customWidth="1"/>
    <col min="3" max="3" width="18.28515625" customWidth="1"/>
    <col min="4" max="4" width="16.42578125" style="49" customWidth="1"/>
    <col min="5" max="5" width="15.7109375" bestFit="1" customWidth="1"/>
    <col min="6" max="6" width="9.7109375" customWidth="1"/>
    <col min="7" max="7" width="15.7109375" bestFit="1" customWidth="1"/>
    <col min="8"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5.28515625" customWidth="1"/>
    <col min="18" max="18" width="12.42578125" bestFit="1" customWidth="1"/>
  </cols>
  <sheetData>
    <row r="1" spans="1:18">
      <c r="A1" s="35"/>
      <c r="B1" s="41"/>
      <c r="C1" s="41"/>
      <c r="D1" s="40"/>
      <c r="E1" s="48"/>
      <c r="F1" s="48"/>
      <c r="G1" s="48"/>
      <c r="H1" s="35"/>
      <c r="I1" s="35"/>
      <c r="J1" s="35"/>
      <c r="K1" s="47"/>
      <c r="L1" s="35"/>
      <c r="M1" s="35"/>
      <c r="N1" s="35"/>
      <c r="O1" s="35"/>
      <c r="P1" s="35"/>
      <c r="Q1" s="35"/>
    </row>
    <row r="2" spans="1:18" ht="28.5">
      <c r="A2" s="35"/>
      <c r="B2" s="260" t="s">
        <v>0</v>
      </c>
      <c r="C2" s="260"/>
      <c r="D2" s="260"/>
      <c r="E2" s="260"/>
      <c r="F2" s="260"/>
      <c r="G2" s="260"/>
      <c r="H2" s="260"/>
      <c r="I2" s="260"/>
      <c r="J2" s="260"/>
      <c r="K2" s="260"/>
      <c r="L2" s="260"/>
      <c r="M2" s="260"/>
      <c r="N2" s="260"/>
      <c r="O2" s="260"/>
      <c r="P2" s="260"/>
      <c r="Q2" s="260"/>
    </row>
    <row r="3" spans="1:18" ht="21">
      <c r="A3" s="35"/>
      <c r="B3" s="261" t="s">
        <v>1</v>
      </c>
      <c r="C3" s="261"/>
      <c r="D3" s="261"/>
      <c r="E3" s="261"/>
      <c r="F3" s="261"/>
      <c r="G3" s="261"/>
      <c r="H3" s="261"/>
      <c r="I3" s="261"/>
      <c r="J3" s="261"/>
      <c r="K3" s="261"/>
      <c r="L3" s="261"/>
      <c r="M3" s="261"/>
      <c r="N3" s="261"/>
      <c r="O3" s="261"/>
      <c r="P3" s="261"/>
      <c r="Q3" s="261"/>
    </row>
    <row r="4" spans="1:18" ht="15.75">
      <c r="A4" s="35"/>
      <c r="B4" s="262" t="s">
        <v>94</v>
      </c>
      <c r="C4" s="262"/>
      <c r="D4" s="262"/>
      <c r="E4" s="262"/>
      <c r="F4" s="262"/>
      <c r="G4" s="262"/>
      <c r="H4" s="262"/>
      <c r="I4" s="262"/>
      <c r="J4" s="262"/>
      <c r="K4" s="262"/>
      <c r="L4" s="262"/>
      <c r="M4" s="262"/>
      <c r="N4" s="262"/>
      <c r="O4" s="262"/>
      <c r="P4" s="262"/>
      <c r="Q4" s="262"/>
    </row>
    <row r="5" spans="1:18" ht="15.75">
      <c r="A5" s="35"/>
      <c r="B5" s="262" t="s">
        <v>3</v>
      </c>
      <c r="C5" s="262"/>
      <c r="D5" s="262"/>
      <c r="E5" s="262"/>
      <c r="F5" s="262"/>
      <c r="G5" s="262"/>
      <c r="H5" s="262"/>
      <c r="I5" s="262"/>
      <c r="J5" s="262"/>
      <c r="K5" s="262"/>
      <c r="L5" s="262"/>
      <c r="M5" s="262"/>
      <c r="N5" s="262"/>
      <c r="O5" s="262"/>
      <c r="P5" s="262"/>
      <c r="Q5" s="262"/>
    </row>
    <row r="6" spans="1:18">
      <c r="A6" s="35"/>
      <c r="B6" s="39" t="s">
        <v>95</v>
      </c>
      <c r="C6" s="38"/>
      <c r="D6" s="37"/>
      <c r="E6" s="46"/>
      <c r="F6" s="46"/>
      <c r="G6" s="46"/>
      <c r="H6" s="35"/>
      <c r="I6" s="35"/>
      <c r="J6" s="35"/>
      <c r="K6" s="45"/>
      <c r="L6" s="35"/>
      <c r="M6" s="35"/>
      <c r="N6" s="35"/>
      <c r="O6" s="35"/>
      <c r="P6" s="35"/>
      <c r="Q6" s="36" t="s">
        <v>5</v>
      </c>
    </row>
    <row r="7" spans="1:18" ht="20.25" customHeight="1">
      <c r="A7" s="35"/>
      <c r="B7" s="263" t="s">
        <v>6</v>
      </c>
      <c r="C7" s="264" t="s">
        <v>7</v>
      </c>
      <c r="D7" s="264" t="s">
        <v>8</v>
      </c>
      <c r="E7" s="265" t="s">
        <v>9</v>
      </c>
      <c r="F7" s="265"/>
      <c r="G7" s="265"/>
      <c r="H7" s="265"/>
      <c r="I7" s="265"/>
      <c r="J7" s="265"/>
      <c r="K7" s="265"/>
      <c r="L7" s="265"/>
      <c r="M7" s="265"/>
      <c r="N7" s="265"/>
      <c r="O7" s="265"/>
      <c r="P7" s="265"/>
      <c r="Q7" s="266"/>
    </row>
    <row r="8" spans="1:18" ht="33" customHeight="1">
      <c r="A8" s="35"/>
      <c r="B8" s="263"/>
      <c r="C8" s="264"/>
      <c r="D8" s="264"/>
      <c r="E8" s="12" t="s">
        <v>10</v>
      </c>
      <c r="F8" s="12" t="s">
        <v>11</v>
      </c>
      <c r="G8" s="12" t="s">
        <v>12</v>
      </c>
      <c r="H8" s="12" t="s">
        <v>13</v>
      </c>
      <c r="I8" s="12" t="s">
        <v>14</v>
      </c>
      <c r="J8" s="12" t="s">
        <v>15</v>
      </c>
      <c r="K8" s="12" t="s">
        <v>16</v>
      </c>
      <c r="L8" s="12" t="s">
        <v>17</v>
      </c>
      <c r="M8" s="12" t="s">
        <v>18</v>
      </c>
      <c r="N8" s="12" t="s">
        <v>19</v>
      </c>
      <c r="O8" s="12" t="s">
        <v>20</v>
      </c>
      <c r="P8" s="12" t="s">
        <v>21</v>
      </c>
      <c r="Q8" s="34" t="s">
        <v>22</v>
      </c>
    </row>
    <row r="9" spans="1:18">
      <c r="A9" s="35"/>
      <c r="B9" s="33" t="s">
        <v>23</v>
      </c>
      <c r="C9" s="197">
        <v>3658244</v>
      </c>
      <c r="D9" s="197">
        <v>3978993</v>
      </c>
      <c r="E9" s="198">
        <v>0</v>
      </c>
      <c r="F9" s="198">
        <v>0</v>
      </c>
      <c r="G9" s="197">
        <v>60000</v>
      </c>
      <c r="H9" s="197">
        <v>60000</v>
      </c>
      <c r="I9" s="197">
        <v>60000</v>
      </c>
      <c r="J9" s="197">
        <v>60000</v>
      </c>
      <c r="K9" s="197">
        <v>25076.84</v>
      </c>
      <c r="L9" s="197">
        <v>18946.45</v>
      </c>
      <c r="M9" s="197">
        <v>12725.11</v>
      </c>
      <c r="N9" s="197">
        <v>24000</v>
      </c>
      <c r="O9" s="198">
        <v>0</v>
      </c>
      <c r="P9" s="198">
        <v>0</v>
      </c>
      <c r="Q9" s="185">
        <f t="shared" ref="Q9:Q11" si="0">SUM(E9:P9)</f>
        <v>320748.40000000002</v>
      </c>
    </row>
    <row r="10" spans="1:18">
      <c r="A10" s="35"/>
      <c r="B10" s="6" t="s">
        <v>24</v>
      </c>
      <c r="C10" s="199">
        <v>3658244</v>
      </c>
      <c r="D10" s="199">
        <v>3978993</v>
      </c>
      <c r="E10" s="200">
        <v>0</v>
      </c>
      <c r="F10" s="200">
        <v>0</v>
      </c>
      <c r="G10" s="199">
        <v>60000</v>
      </c>
      <c r="H10" s="199">
        <v>60000</v>
      </c>
      <c r="I10" s="199">
        <v>60000</v>
      </c>
      <c r="J10" s="199">
        <v>60000</v>
      </c>
      <c r="K10" s="199">
        <v>25076.84</v>
      </c>
      <c r="L10" s="199">
        <v>18946.45</v>
      </c>
      <c r="M10" s="199">
        <v>12725.11</v>
      </c>
      <c r="N10" s="199">
        <v>24000</v>
      </c>
      <c r="O10" s="200">
        <v>0</v>
      </c>
      <c r="P10" s="200">
        <v>0</v>
      </c>
      <c r="Q10" s="187">
        <f t="shared" si="0"/>
        <v>320748.40000000002</v>
      </c>
    </row>
    <row r="11" spans="1:18">
      <c r="A11" s="35"/>
      <c r="B11" s="7" t="s">
        <v>25</v>
      </c>
      <c r="C11" s="201">
        <v>3658244</v>
      </c>
      <c r="D11" s="201">
        <v>3978993</v>
      </c>
      <c r="E11" s="202">
        <v>0</v>
      </c>
      <c r="F11" s="202">
        <v>0</v>
      </c>
      <c r="G11" s="201">
        <v>60000</v>
      </c>
      <c r="H11" s="201">
        <v>60000</v>
      </c>
      <c r="I11" s="201">
        <v>60000</v>
      </c>
      <c r="J11" s="201">
        <v>60000</v>
      </c>
      <c r="K11" s="201">
        <v>25076.84</v>
      </c>
      <c r="L11" s="201">
        <v>18946.45</v>
      </c>
      <c r="M11" s="201">
        <v>12725.11</v>
      </c>
      <c r="N11" s="201">
        <v>24000</v>
      </c>
      <c r="O11" s="202">
        <v>0</v>
      </c>
      <c r="P11" s="202">
        <v>0</v>
      </c>
      <c r="Q11" s="189">
        <f t="shared" si="0"/>
        <v>320748.40000000002</v>
      </c>
    </row>
    <row r="12" spans="1:18">
      <c r="A12" s="35"/>
      <c r="B12" s="33" t="s">
        <v>26</v>
      </c>
      <c r="C12" s="197">
        <v>9713121051</v>
      </c>
      <c r="D12" s="197">
        <v>9739276815.7600021</v>
      </c>
      <c r="E12" s="197">
        <v>35105148.859999999</v>
      </c>
      <c r="F12" s="197">
        <v>58911355.520000003</v>
      </c>
      <c r="G12" s="197">
        <v>64265221.280000009</v>
      </c>
      <c r="H12" s="197">
        <v>51333217.090000004</v>
      </c>
      <c r="I12" s="197">
        <v>50976580.189999998</v>
      </c>
      <c r="J12" s="197">
        <v>54915514.340000004</v>
      </c>
      <c r="K12" s="197">
        <v>54274103.680000007</v>
      </c>
      <c r="L12" s="197">
        <v>67629664.790000007</v>
      </c>
      <c r="M12" s="197">
        <v>61255044.460000001</v>
      </c>
      <c r="N12" s="197">
        <v>59107625.579999998</v>
      </c>
      <c r="O12" s="197">
        <v>98139640.560000002</v>
      </c>
      <c r="P12" s="197">
        <v>91473329.889999986</v>
      </c>
      <c r="Q12" s="185">
        <f>SUM(E12:P12)</f>
        <v>747386446.23999989</v>
      </c>
      <c r="R12" s="67"/>
    </row>
    <row r="13" spans="1:18">
      <c r="A13" s="35"/>
      <c r="B13" s="6" t="s">
        <v>27</v>
      </c>
      <c r="C13" s="199">
        <v>9164867927</v>
      </c>
      <c r="D13" s="199">
        <v>9170933024.710001</v>
      </c>
      <c r="E13" s="199">
        <v>5753213.2200000007</v>
      </c>
      <c r="F13" s="199">
        <v>13278452.770000001</v>
      </c>
      <c r="G13" s="199">
        <v>14883054.59</v>
      </c>
      <c r="H13" s="199">
        <v>10107173.380000001</v>
      </c>
      <c r="I13" s="199">
        <v>10814430.129999999</v>
      </c>
      <c r="J13" s="199">
        <v>13464806.01</v>
      </c>
      <c r="K13" s="199">
        <v>11804088.209999999</v>
      </c>
      <c r="L13" s="199">
        <v>17489132.280000001</v>
      </c>
      <c r="M13" s="199">
        <v>14858623.419999998</v>
      </c>
      <c r="N13" s="199">
        <v>14171048.279999999</v>
      </c>
      <c r="O13" s="199">
        <v>28767108.079999998</v>
      </c>
      <c r="P13" s="199">
        <v>27352046.089999996</v>
      </c>
      <c r="Q13" s="187">
        <f t="shared" ref="Q13:Q62" si="1">SUM(E13:P13)</f>
        <v>182743176.46000001</v>
      </c>
      <c r="R13" s="67"/>
    </row>
    <row r="14" spans="1:18">
      <c r="A14" s="35"/>
      <c r="B14" s="7" t="s">
        <v>96</v>
      </c>
      <c r="C14" s="199">
        <v>27500000</v>
      </c>
      <c r="D14" s="199">
        <v>27500000</v>
      </c>
      <c r="E14" s="200">
        <v>0</v>
      </c>
      <c r="F14" s="200">
        <v>0</v>
      </c>
      <c r="G14" s="200">
        <v>0</v>
      </c>
      <c r="H14" s="200">
        <v>0</v>
      </c>
      <c r="I14" s="200">
        <v>0</v>
      </c>
      <c r="J14" s="200">
        <v>0</v>
      </c>
      <c r="K14" s="200">
        <v>0</v>
      </c>
      <c r="L14" s="200">
        <v>0</v>
      </c>
      <c r="M14" s="200">
        <v>0</v>
      </c>
      <c r="N14" s="200">
        <v>0</v>
      </c>
      <c r="O14" s="200">
        <v>0</v>
      </c>
      <c r="P14" s="200">
        <v>0</v>
      </c>
      <c r="Q14" s="203"/>
      <c r="R14" s="67"/>
    </row>
    <row r="15" spans="1:18">
      <c r="A15" s="35"/>
      <c r="B15" s="7" t="s">
        <v>28</v>
      </c>
      <c r="C15" s="201">
        <v>8301313797.000001</v>
      </c>
      <c r="D15" s="201">
        <v>8307378894.71</v>
      </c>
      <c r="E15" s="201">
        <v>5753213.2200000007</v>
      </c>
      <c r="F15" s="201">
        <v>13278452.770000001</v>
      </c>
      <c r="G15" s="201">
        <v>14883054.59</v>
      </c>
      <c r="H15" s="201">
        <v>10107173.380000001</v>
      </c>
      <c r="I15" s="201">
        <v>10814430.129999999</v>
      </c>
      <c r="J15" s="201">
        <v>13464806.01</v>
      </c>
      <c r="K15" s="201">
        <v>11804088.209999999</v>
      </c>
      <c r="L15" s="201">
        <v>17489132.280000001</v>
      </c>
      <c r="M15" s="201">
        <v>14858623.419999998</v>
      </c>
      <c r="N15" s="201">
        <v>14171048.279999999</v>
      </c>
      <c r="O15" s="201">
        <v>28767108.079999998</v>
      </c>
      <c r="P15" s="201">
        <v>27352046.089999996</v>
      </c>
      <c r="Q15" s="189">
        <f t="shared" si="1"/>
        <v>182743176.46000001</v>
      </c>
      <c r="R15" s="67"/>
    </row>
    <row r="16" spans="1:18">
      <c r="A16" s="35"/>
      <c r="B16" s="7" t="s">
        <v>84</v>
      </c>
      <c r="C16" s="201">
        <v>836054130</v>
      </c>
      <c r="D16" s="201">
        <v>836054130</v>
      </c>
      <c r="E16" s="202">
        <v>0</v>
      </c>
      <c r="F16" s="202">
        <v>0</v>
      </c>
      <c r="G16" s="202">
        <v>0</v>
      </c>
      <c r="H16" s="202">
        <v>0</v>
      </c>
      <c r="I16" s="202">
        <v>0</v>
      </c>
      <c r="J16" s="202">
        <v>0</v>
      </c>
      <c r="K16" s="202">
        <v>0</v>
      </c>
      <c r="L16" s="202">
        <v>0</v>
      </c>
      <c r="M16" s="202">
        <v>0</v>
      </c>
      <c r="N16" s="202">
        <v>0</v>
      </c>
      <c r="O16" s="202">
        <v>0</v>
      </c>
      <c r="P16" s="202">
        <v>0</v>
      </c>
      <c r="Q16" s="196">
        <f t="shared" si="1"/>
        <v>0</v>
      </c>
      <c r="R16" s="67"/>
    </row>
    <row r="17" spans="1:18">
      <c r="A17" s="35"/>
      <c r="B17" s="6" t="s">
        <v>30</v>
      </c>
      <c r="C17" s="199">
        <v>1900000</v>
      </c>
      <c r="D17" s="199">
        <v>1900000</v>
      </c>
      <c r="E17" s="200">
        <v>0</v>
      </c>
      <c r="F17" s="200">
        <v>0</v>
      </c>
      <c r="G17" s="200">
        <v>0</v>
      </c>
      <c r="H17" s="200">
        <v>0</v>
      </c>
      <c r="I17" s="200">
        <v>0</v>
      </c>
      <c r="J17" s="200">
        <v>0</v>
      </c>
      <c r="K17" s="200">
        <v>0</v>
      </c>
      <c r="L17" s="200">
        <v>0</v>
      </c>
      <c r="M17" s="200">
        <v>0</v>
      </c>
      <c r="N17" s="200">
        <v>0</v>
      </c>
      <c r="O17" s="200">
        <v>0</v>
      </c>
      <c r="P17" s="200">
        <v>0</v>
      </c>
      <c r="Q17" s="203">
        <f t="shared" si="1"/>
        <v>0</v>
      </c>
      <c r="R17" s="67"/>
    </row>
    <row r="18" spans="1:18">
      <c r="A18" s="35"/>
      <c r="B18" s="7" t="s">
        <v>92</v>
      </c>
      <c r="C18" s="201">
        <v>1900000</v>
      </c>
      <c r="D18" s="201">
        <v>1900000</v>
      </c>
      <c r="E18" s="202">
        <v>0</v>
      </c>
      <c r="F18" s="202">
        <v>0</v>
      </c>
      <c r="G18" s="202">
        <v>0</v>
      </c>
      <c r="H18" s="202">
        <v>0</v>
      </c>
      <c r="I18" s="202">
        <v>0</v>
      </c>
      <c r="J18" s="202">
        <v>0</v>
      </c>
      <c r="K18" s="202">
        <v>0</v>
      </c>
      <c r="L18" s="202">
        <v>0</v>
      </c>
      <c r="M18" s="202">
        <v>0</v>
      </c>
      <c r="N18" s="202">
        <v>0</v>
      </c>
      <c r="O18" s="202">
        <v>0</v>
      </c>
      <c r="P18" s="202">
        <v>0</v>
      </c>
      <c r="Q18" s="196">
        <f t="shared" si="1"/>
        <v>0</v>
      </c>
      <c r="R18" s="67"/>
    </row>
    <row r="19" spans="1:18">
      <c r="A19" s="35"/>
      <c r="B19" s="6" t="s">
        <v>32</v>
      </c>
      <c r="C19" s="199">
        <v>129445945</v>
      </c>
      <c r="D19" s="199">
        <v>147502427.00999999</v>
      </c>
      <c r="E19" s="199">
        <v>1233408.58</v>
      </c>
      <c r="F19" s="199">
        <v>15021447.99</v>
      </c>
      <c r="G19" s="199">
        <v>15725848.820000004</v>
      </c>
      <c r="H19" s="199">
        <v>12025707.310000001</v>
      </c>
      <c r="I19" s="199">
        <v>8532411.3999999985</v>
      </c>
      <c r="J19" s="199">
        <v>10469116.83</v>
      </c>
      <c r="K19" s="199">
        <v>7769400.5599999996</v>
      </c>
      <c r="L19" s="199">
        <v>17207322.690000001</v>
      </c>
      <c r="M19" s="199">
        <v>8084118.9899999984</v>
      </c>
      <c r="N19" s="199">
        <v>8878342.9199999981</v>
      </c>
      <c r="O19" s="199">
        <v>13736799.440000001</v>
      </c>
      <c r="P19" s="199">
        <v>28366009.440000001</v>
      </c>
      <c r="Q19" s="187">
        <f t="shared" si="1"/>
        <v>147049934.97</v>
      </c>
      <c r="R19" s="67"/>
    </row>
    <row r="20" spans="1:18">
      <c r="A20" s="35"/>
      <c r="B20" s="7" t="s">
        <v>33</v>
      </c>
      <c r="C20" s="201">
        <v>129445945</v>
      </c>
      <c r="D20" s="201">
        <v>147502427.00999999</v>
      </c>
      <c r="E20" s="201">
        <v>1233408.58</v>
      </c>
      <c r="F20" s="201">
        <v>15021447.99</v>
      </c>
      <c r="G20" s="201">
        <v>15725848.820000004</v>
      </c>
      <c r="H20" s="201">
        <v>12025707.310000001</v>
      </c>
      <c r="I20" s="201">
        <v>8532411.3999999985</v>
      </c>
      <c r="J20" s="201">
        <v>10469116.83</v>
      </c>
      <c r="K20" s="201">
        <v>7769400.5599999996</v>
      </c>
      <c r="L20" s="201">
        <v>17207322.690000001</v>
      </c>
      <c r="M20" s="201">
        <v>8084118.9899999984</v>
      </c>
      <c r="N20" s="201">
        <v>8878342.9199999981</v>
      </c>
      <c r="O20" s="201">
        <v>13736799.440000001</v>
      </c>
      <c r="P20" s="201">
        <v>28366009.440000001</v>
      </c>
      <c r="Q20" s="189">
        <f t="shared" si="1"/>
        <v>147049934.97</v>
      </c>
      <c r="R20" s="67"/>
    </row>
    <row r="21" spans="1:18">
      <c r="A21" s="35"/>
      <c r="B21" s="6" t="s">
        <v>34</v>
      </c>
      <c r="C21" s="199">
        <v>416907179</v>
      </c>
      <c r="D21" s="199">
        <v>418941364.04000008</v>
      </c>
      <c r="E21" s="199">
        <v>28118527.060000002</v>
      </c>
      <c r="F21" s="199">
        <v>30611454.759999998</v>
      </c>
      <c r="G21" s="199">
        <v>33656317.869999997</v>
      </c>
      <c r="H21" s="199">
        <v>29200336.399999999</v>
      </c>
      <c r="I21" s="199">
        <v>31629738.66</v>
      </c>
      <c r="J21" s="199">
        <v>30981591.500000004</v>
      </c>
      <c r="K21" s="199">
        <v>34700614.910000004</v>
      </c>
      <c r="L21" s="199">
        <v>32933209.82</v>
      </c>
      <c r="M21" s="199">
        <v>38312302.050000004</v>
      </c>
      <c r="N21" s="199">
        <v>36058234.379999995</v>
      </c>
      <c r="O21" s="199">
        <v>55635733.039999999</v>
      </c>
      <c r="P21" s="199">
        <v>35755274.359999992</v>
      </c>
      <c r="Q21" s="187">
        <f t="shared" si="1"/>
        <v>417593334.81</v>
      </c>
      <c r="R21" s="67"/>
    </row>
    <row r="22" spans="1:18">
      <c r="A22" s="35"/>
      <c r="B22" s="7" t="s">
        <v>35</v>
      </c>
      <c r="C22" s="201">
        <v>416907179</v>
      </c>
      <c r="D22" s="201">
        <v>418941364.04000008</v>
      </c>
      <c r="E22" s="201">
        <v>28118527.060000002</v>
      </c>
      <c r="F22" s="201">
        <v>30611454.759999998</v>
      </c>
      <c r="G22" s="201">
        <v>33656317.869999997</v>
      </c>
      <c r="H22" s="201">
        <v>29200336.399999999</v>
      </c>
      <c r="I22" s="201">
        <v>31629738.66</v>
      </c>
      <c r="J22" s="201">
        <v>30981591.500000004</v>
      </c>
      <c r="K22" s="201">
        <v>34700614.910000004</v>
      </c>
      <c r="L22" s="201">
        <v>32933209.82</v>
      </c>
      <c r="M22" s="201">
        <v>38312302.050000004</v>
      </c>
      <c r="N22" s="201">
        <v>36058234.379999995</v>
      </c>
      <c r="O22" s="201">
        <v>55635733.039999999</v>
      </c>
      <c r="P22" s="201">
        <v>35755274.359999992</v>
      </c>
      <c r="Q22" s="189">
        <f t="shared" si="1"/>
        <v>417593334.81</v>
      </c>
      <c r="R22" s="67"/>
    </row>
    <row r="23" spans="1:18">
      <c r="A23" s="35"/>
      <c r="B23" s="33" t="s">
        <v>36</v>
      </c>
      <c r="C23" s="204">
        <v>15337548690</v>
      </c>
      <c r="D23" s="204">
        <v>17245505878.409996</v>
      </c>
      <c r="E23" s="204">
        <v>402214493.58000004</v>
      </c>
      <c r="F23" s="204">
        <v>729693484.66000009</v>
      </c>
      <c r="G23" s="204">
        <v>968696059.34000003</v>
      </c>
      <c r="H23" s="204">
        <v>824618086.72999978</v>
      </c>
      <c r="I23" s="204">
        <v>884236408.77999997</v>
      </c>
      <c r="J23" s="204">
        <v>807789487.85000002</v>
      </c>
      <c r="K23" s="204">
        <v>620441031.11999989</v>
      </c>
      <c r="L23" s="204">
        <v>960930850.37000012</v>
      </c>
      <c r="M23" s="204">
        <v>817289855.2299999</v>
      </c>
      <c r="N23" s="204">
        <v>817237627.10000002</v>
      </c>
      <c r="O23" s="204">
        <v>1150540663.5199997</v>
      </c>
      <c r="P23" s="204">
        <v>1644998320.8</v>
      </c>
      <c r="Q23" s="191">
        <f t="shared" si="1"/>
        <v>10628686369.08</v>
      </c>
      <c r="R23" s="67"/>
    </row>
    <row r="24" spans="1:18">
      <c r="A24" s="35"/>
      <c r="B24" s="6" t="s">
        <v>37</v>
      </c>
      <c r="C24" s="199">
        <v>1919785871</v>
      </c>
      <c r="D24" s="199">
        <v>2031502448.2200003</v>
      </c>
      <c r="E24" s="199">
        <v>71423903.599999994</v>
      </c>
      <c r="F24" s="199">
        <v>122406162.63000001</v>
      </c>
      <c r="G24" s="199">
        <v>108774741.58000001</v>
      </c>
      <c r="H24" s="199">
        <v>97556499.689999998</v>
      </c>
      <c r="I24" s="199">
        <v>110441111.16999997</v>
      </c>
      <c r="J24" s="199">
        <v>119342528.08</v>
      </c>
      <c r="K24" s="199">
        <v>114654503.78</v>
      </c>
      <c r="L24" s="199">
        <v>112040005.65000004</v>
      </c>
      <c r="M24" s="199">
        <v>130562262.23999999</v>
      </c>
      <c r="N24" s="199">
        <v>84522443.260000005</v>
      </c>
      <c r="O24" s="199">
        <v>169347224.42000002</v>
      </c>
      <c r="P24" s="199">
        <v>219845967.08999997</v>
      </c>
      <c r="Q24" s="187">
        <f t="shared" si="1"/>
        <v>1460917353.1900001</v>
      </c>
      <c r="R24" s="67"/>
    </row>
    <row r="25" spans="1:18">
      <c r="A25" s="35"/>
      <c r="B25" s="7" t="s">
        <v>38</v>
      </c>
      <c r="C25" s="201">
        <v>1919785871</v>
      </c>
      <c r="D25" s="201">
        <v>2031502448.2200003</v>
      </c>
      <c r="E25" s="201">
        <v>71423903.599999994</v>
      </c>
      <c r="F25" s="201">
        <v>122406162.63000001</v>
      </c>
      <c r="G25" s="201">
        <v>108774741.58000001</v>
      </c>
      <c r="H25" s="201">
        <v>97556499.689999998</v>
      </c>
      <c r="I25" s="201">
        <v>110441111.16999997</v>
      </c>
      <c r="J25" s="201">
        <v>119342528.08</v>
      </c>
      <c r="K25" s="201">
        <v>114654503.78</v>
      </c>
      <c r="L25" s="201">
        <v>112040005.65000004</v>
      </c>
      <c r="M25" s="201">
        <v>130562262.23999999</v>
      </c>
      <c r="N25" s="201">
        <v>84522443.260000005</v>
      </c>
      <c r="O25" s="201">
        <v>169347224.42000002</v>
      </c>
      <c r="P25" s="201">
        <v>219845967.08999997</v>
      </c>
      <c r="Q25" s="189">
        <f t="shared" si="1"/>
        <v>1460917353.1900001</v>
      </c>
      <c r="R25" s="67"/>
    </row>
    <row r="26" spans="1:18">
      <c r="A26" s="35"/>
      <c r="B26" s="6" t="s">
        <v>39</v>
      </c>
      <c r="C26" s="199">
        <v>2396512611</v>
      </c>
      <c r="D26" s="199">
        <v>3176450913.9700003</v>
      </c>
      <c r="E26" s="199">
        <v>145232272.95000002</v>
      </c>
      <c r="F26" s="199">
        <v>182590571.45000002</v>
      </c>
      <c r="G26" s="199">
        <v>215786545.94</v>
      </c>
      <c r="H26" s="199">
        <v>208052098.26999998</v>
      </c>
      <c r="I26" s="199">
        <v>243325807.24999991</v>
      </c>
      <c r="J26" s="199">
        <v>200750545.18000001</v>
      </c>
      <c r="K26" s="199">
        <v>195030670.69</v>
      </c>
      <c r="L26" s="199">
        <v>199845100.50000003</v>
      </c>
      <c r="M26" s="199">
        <v>163702584.75000003</v>
      </c>
      <c r="N26" s="199">
        <v>183462403.68000004</v>
      </c>
      <c r="O26" s="199">
        <v>303505440.77999997</v>
      </c>
      <c r="P26" s="199">
        <v>363118895.48000008</v>
      </c>
      <c r="Q26" s="187">
        <f t="shared" si="1"/>
        <v>2604402936.9200001</v>
      </c>
      <c r="R26" s="67"/>
    </row>
    <row r="27" spans="1:18">
      <c r="A27" s="35"/>
      <c r="B27" s="7" t="s">
        <v>40</v>
      </c>
      <c r="C27" s="201">
        <v>2275716775</v>
      </c>
      <c r="D27" s="201">
        <v>3055531877.9700003</v>
      </c>
      <c r="E27" s="201">
        <v>137728416.28000003</v>
      </c>
      <c r="F27" s="201">
        <v>173103934.61000001</v>
      </c>
      <c r="G27" s="201">
        <v>207145676.50999999</v>
      </c>
      <c r="H27" s="201">
        <v>199375828.58999997</v>
      </c>
      <c r="I27" s="201">
        <v>234684640.80999991</v>
      </c>
      <c r="J27" s="201">
        <v>188334929.61000001</v>
      </c>
      <c r="K27" s="201">
        <v>188578301.50999999</v>
      </c>
      <c r="L27" s="201">
        <v>192133958.38000003</v>
      </c>
      <c r="M27" s="201">
        <v>153996064.10000002</v>
      </c>
      <c r="N27" s="201">
        <v>178323692.82000002</v>
      </c>
      <c r="O27" s="201">
        <v>290655743.41999996</v>
      </c>
      <c r="P27" s="201">
        <v>347160105.53000009</v>
      </c>
      <c r="Q27" s="189">
        <f t="shared" si="1"/>
        <v>2491221292.1700001</v>
      </c>
      <c r="R27" s="67"/>
    </row>
    <row r="28" spans="1:18">
      <c r="A28" s="35"/>
      <c r="B28" s="7" t="s">
        <v>41</v>
      </c>
      <c r="C28" s="201">
        <v>120795836</v>
      </c>
      <c r="D28" s="201">
        <v>120919036</v>
      </c>
      <c r="E28" s="201">
        <v>7503856.6699999999</v>
      </c>
      <c r="F28" s="201">
        <v>9486636.8399999999</v>
      </c>
      <c r="G28" s="201">
        <v>8640869.4299999997</v>
      </c>
      <c r="H28" s="201">
        <v>8676269.6799999997</v>
      </c>
      <c r="I28" s="201">
        <v>8641166.4399999995</v>
      </c>
      <c r="J28" s="201">
        <v>12415615.57</v>
      </c>
      <c r="K28" s="201">
        <v>6452369.1799999988</v>
      </c>
      <c r="L28" s="201">
        <v>7711142.1200000001</v>
      </c>
      <c r="M28" s="201">
        <v>9706520.6499999985</v>
      </c>
      <c r="N28" s="201">
        <v>5138710.8600000003</v>
      </c>
      <c r="O28" s="201">
        <v>12849697.359999999</v>
      </c>
      <c r="P28" s="201">
        <v>15958789.950000001</v>
      </c>
      <c r="Q28" s="189">
        <f t="shared" si="1"/>
        <v>113181644.74999999</v>
      </c>
      <c r="R28" s="67"/>
    </row>
    <row r="29" spans="1:18">
      <c r="A29" s="35"/>
      <c r="B29" s="6" t="s">
        <v>42</v>
      </c>
      <c r="C29" s="199">
        <v>3558817566</v>
      </c>
      <c r="D29" s="199">
        <v>4099054997.2999988</v>
      </c>
      <c r="E29" s="199">
        <v>84433152.25</v>
      </c>
      <c r="F29" s="199">
        <v>131961033.20999998</v>
      </c>
      <c r="G29" s="199">
        <v>321091336.52999997</v>
      </c>
      <c r="H29" s="199">
        <v>187702023.81</v>
      </c>
      <c r="I29" s="199">
        <v>201042811.13</v>
      </c>
      <c r="J29" s="199">
        <v>170399928.56</v>
      </c>
      <c r="K29" s="199">
        <v>145248845.06</v>
      </c>
      <c r="L29" s="199">
        <v>92720453.560000002</v>
      </c>
      <c r="M29" s="199">
        <v>150421448.93000001</v>
      </c>
      <c r="N29" s="199">
        <v>200919579.71000001</v>
      </c>
      <c r="O29" s="199">
        <v>106822736.98999999</v>
      </c>
      <c r="P29" s="199">
        <v>304466398.5</v>
      </c>
      <c r="Q29" s="187">
        <f t="shared" si="1"/>
        <v>2097229748.24</v>
      </c>
      <c r="R29" s="67"/>
    </row>
    <row r="30" spans="1:18">
      <c r="A30" s="35"/>
      <c r="B30" s="7" t="s">
        <v>43</v>
      </c>
      <c r="C30" s="201">
        <v>3558817566</v>
      </c>
      <c r="D30" s="201">
        <v>4099054997.2999988</v>
      </c>
      <c r="E30" s="201">
        <v>84433152.25</v>
      </c>
      <c r="F30" s="201">
        <v>131961033.20999998</v>
      </c>
      <c r="G30" s="201">
        <v>321091336.52999997</v>
      </c>
      <c r="H30" s="201">
        <v>187702023.81</v>
      </c>
      <c r="I30" s="201">
        <v>201042811.13</v>
      </c>
      <c r="J30" s="201">
        <v>170399928.56</v>
      </c>
      <c r="K30" s="201">
        <v>145248845.06</v>
      </c>
      <c r="L30" s="201">
        <v>92720453.560000002</v>
      </c>
      <c r="M30" s="201">
        <v>150421448.93000001</v>
      </c>
      <c r="N30" s="201">
        <v>200919579.71000001</v>
      </c>
      <c r="O30" s="201">
        <v>106822736.98999999</v>
      </c>
      <c r="P30" s="201">
        <v>304466398.5</v>
      </c>
      <c r="Q30" s="189">
        <f t="shared" si="1"/>
        <v>2097229748.24</v>
      </c>
      <c r="R30" s="67"/>
    </row>
    <row r="31" spans="1:18">
      <c r="A31" s="35"/>
      <c r="B31" s="6" t="s">
        <v>44</v>
      </c>
      <c r="C31" s="199">
        <v>1526522919</v>
      </c>
      <c r="D31" s="199">
        <v>1547056242.3799999</v>
      </c>
      <c r="E31" s="199">
        <v>44967584.140000001</v>
      </c>
      <c r="F31" s="199">
        <v>45801782.009999998</v>
      </c>
      <c r="G31" s="199">
        <v>45971328.829999998</v>
      </c>
      <c r="H31" s="199">
        <v>45212444.170000002</v>
      </c>
      <c r="I31" s="199">
        <v>52295674.82</v>
      </c>
      <c r="J31" s="199">
        <v>45166396.13000001</v>
      </c>
      <c r="K31" s="199">
        <v>46258706.189999998</v>
      </c>
      <c r="L31" s="199">
        <v>45448946.399999999</v>
      </c>
      <c r="M31" s="199">
        <v>60734483.460000008</v>
      </c>
      <c r="N31" s="199">
        <v>45300990.019999996</v>
      </c>
      <c r="O31" s="199">
        <v>68139823.289999992</v>
      </c>
      <c r="P31" s="199">
        <v>47751769.890000008</v>
      </c>
      <c r="Q31" s="187">
        <f t="shared" si="1"/>
        <v>593049929.3499999</v>
      </c>
      <c r="R31" s="67"/>
    </row>
    <row r="32" spans="1:18">
      <c r="A32" s="35"/>
      <c r="B32" s="7" t="s">
        <v>45</v>
      </c>
      <c r="C32" s="201">
        <v>1526522919</v>
      </c>
      <c r="D32" s="201">
        <v>1547056242.3799999</v>
      </c>
      <c r="E32" s="201">
        <v>44967584.140000001</v>
      </c>
      <c r="F32" s="201">
        <v>45801782.009999998</v>
      </c>
      <c r="G32" s="201">
        <v>45971328.829999998</v>
      </c>
      <c r="H32" s="201">
        <v>45212444.170000002</v>
      </c>
      <c r="I32" s="201">
        <v>52295674.82</v>
      </c>
      <c r="J32" s="201">
        <v>45166396.13000001</v>
      </c>
      <c r="K32" s="201">
        <v>46258706.189999998</v>
      </c>
      <c r="L32" s="201">
        <v>45448946.399999999</v>
      </c>
      <c r="M32" s="201">
        <v>60734483.460000008</v>
      </c>
      <c r="N32" s="201">
        <v>45300990.019999996</v>
      </c>
      <c r="O32" s="201">
        <v>68139823.289999992</v>
      </c>
      <c r="P32" s="201">
        <v>47751769.890000008</v>
      </c>
      <c r="Q32" s="189">
        <f t="shared" si="1"/>
        <v>593049929.3499999</v>
      </c>
      <c r="R32" s="67"/>
    </row>
    <row r="33" spans="1:18">
      <c r="A33" s="35"/>
      <c r="B33" s="6" t="s">
        <v>48</v>
      </c>
      <c r="C33" s="199">
        <v>3358496330</v>
      </c>
      <c r="D33" s="199">
        <v>3788559628</v>
      </c>
      <c r="E33" s="200">
        <v>0</v>
      </c>
      <c r="F33" s="199">
        <v>203738658.47000003</v>
      </c>
      <c r="G33" s="199">
        <v>229995359.54000002</v>
      </c>
      <c r="H33" s="199">
        <v>222746261.75999999</v>
      </c>
      <c r="I33" s="199">
        <v>235266230.80000001</v>
      </c>
      <c r="J33" s="199">
        <v>227306098.90999997</v>
      </c>
      <c r="K33" s="199">
        <v>64739695.5</v>
      </c>
      <c r="L33" s="199">
        <v>465929038.06999993</v>
      </c>
      <c r="M33" s="199">
        <v>268993398.79999995</v>
      </c>
      <c r="N33" s="199">
        <v>263437370.19999999</v>
      </c>
      <c r="O33" s="199">
        <v>429518449.73999995</v>
      </c>
      <c r="P33" s="199">
        <v>593442696.89999998</v>
      </c>
      <c r="Q33" s="187">
        <f t="shared" si="1"/>
        <v>3205113258.6899996</v>
      </c>
      <c r="R33" s="67"/>
    </row>
    <row r="34" spans="1:18">
      <c r="A34" s="35"/>
      <c r="B34" s="7" t="s">
        <v>97</v>
      </c>
      <c r="C34" s="201">
        <v>3358496330</v>
      </c>
      <c r="D34" s="201">
        <v>3788559628</v>
      </c>
      <c r="E34" s="202">
        <v>0</v>
      </c>
      <c r="F34" s="201">
        <v>203738658.47000003</v>
      </c>
      <c r="G34" s="201">
        <v>229995359.54000002</v>
      </c>
      <c r="H34" s="201">
        <v>222746261.75999999</v>
      </c>
      <c r="I34" s="201">
        <v>235266230.80000001</v>
      </c>
      <c r="J34" s="201">
        <v>227306098.90999997</v>
      </c>
      <c r="K34" s="201">
        <v>64739695.5</v>
      </c>
      <c r="L34" s="201">
        <v>465929038.06999993</v>
      </c>
      <c r="M34" s="201">
        <v>268993398.79999995</v>
      </c>
      <c r="N34" s="201">
        <v>263437370.19999999</v>
      </c>
      <c r="O34" s="201">
        <v>429518449.73999995</v>
      </c>
      <c r="P34" s="201">
        <v>593442696.89999998</v>
      </c>
      <c r="Q34" s="189">
        <f t="shared" si="1"/>
        <v>3205113258.6899996</v>
      </c>
      <c r="R34" s="67"/>
    </row>
    <row r="35" spans="1:18">
      <c r="A35" s="35"/>
      <c r="B35" s="6" t="s">
        <v>50</v>
      </c>
      <c r="C35" s="199">
        <v>2439155758</v>
      </c>
      <c r="D35" s="199">
        <v>2464624013.54</v>
      </c>
      <c r="E35" s="199">
        <v>48006102.060000002</v>
      </c>
      <c r="F35" s="199">
        <v>33024439.200000003</v>
      </c>
      <c r="G35" s="199">
        <v>37211224.279999994</v>
      </c>
      <c r="H35" s="199">
        <v>53718912.680000007</v>
      </c>
      <c r="I35" s="199">
        <v>32993943.109999996</v>
      </c>
      <c r="J35" s="199">
        <v>34964732.340000004</v>
      </c>
      <c r="K35" s="199">
        <v>44241949.009999998</v>
      </c>
      <c r="L35" s="199">
        <v>32779550.690000001</v>
      </c>
      <c r="M35" s="199">
        <v>33405101.16</v>
      </c>
      <c r="N35" s="199">
        <v>30882730.319999997</v>
      </c>
      <c r="O35" s="199">
        <v>55934417.560000002</v>
      </c>
      <c r="P35" s="199">
        <v>102018434.85000001</v>
      </c>
      <c r="Q35" s="187">
        <f t="shared" si="1"/>
        <v>539181537.25999999</v>
      </c>
      <c r="R35" s="67"/>
    </row>
    <row r="36" spans="1:18">
      <c r="A36" s="35"/>
      <c r="B36" s="7" t="s">
        <v>51</v>
      </c>
      <c r="C36" s="199">
        <v>2439155758</v>
      </c>
      <c r="D36" s="199">
        <v>2464624013.54</v>
      </c>
      <c r="E36" s="199">
        <v>48006102.060000002</v>
      </c>
      <c r="F36" s="199">
        <v>33024439.200000003</v>
      </c>
      <c r="G36" s="199">
        <v>37211224.279999994</v>
      </c>
      <c r="H36" s="199">
        <v>53718912.680000007</v>
      </c>
      <c r="I36" s="199">
        <v>32993943.109999996</v>
      </c>
      <c r="J36" s="199">
        <v>34964732.340000004</v>
      </c>
      <c r="K36" s="199">
        <v>44241949.009999998</v>
      </c>
      <c r="L36" s="199">
        <v>32779550.690000001</v>
      </c>
      <c r="M36" s="199">
        <v>33405101.16</v>
      </c>
      <c r="N36" s="199">
        <v>30882730.319999997</v>
      </c>
      <c r="O36" s="199">
        <v>55934417.560000002</v>
      </c>
      <c r="P36" s="199">
        <v>102018434.85000001</v>
      </c>
      <c r="Q36" s="187">
        <f t="shared" si="1"/>
        <v>539181537.25999999</v>
      </c>
      <c r="R36" s="67"/>
    </row>
    <row r="37" spans="1:18">
      <c r="A37" s="35"/>
      <c r="B37" s="6" t="s">
        <v>53</v>
      </c>
      <c r="C37" s="199">
        <v>138257635</v>
      </c>
      <c r="D37" s="199">
        <v>138257635</v>
      </c>
      <c r="E37" s="199">
        <v>8151478.580000001</v>
      </c>
      <c r="F37" s="199">
        <v>10170837.690000001</v>
      </c>
      <c r="G37" s="199">
        <v>9865522.6400000006</v>
      </c>
      <c r="H37" s="199">
        <v>9629846.3499999996</v>
      </c>
      <c r="I37" s="199">
        <v>8870830.5</v>
      </c>
      <c r="J37" s="199">
        <v>9859258.6499999985</v>
      </c>
      <c r="K37" s="199">
        <v>10266660.890000002</v>
      </c>
      <c r="L37" s="199">
        <v>12167755.5</v>
      </c>
      <c r="M37" s="199">
        <v>9470575.8900000006</v>
      </c>
      <c r="N37" s="199">
        <v>8712109.9100000001</v>
      </c>
      <c r="O37" s="199">
        <v>17272570.739999998</v>
      </c>
      <c r="P37" s="199">
        <v>14354158.090000002</v>
      </c>
      <c r="Q37" s="187">
        <f t="shared" si="1"/>
        <v>128791605.43000001</v>
      </c>
      <c r="R37" s="67"/>
    </row>
    <row r="38" spans="1:18">
      <c r="A38" s="35"/>
      <c r="B38" s="7" t="s">
        <v>55</v>
      </c>
      <c r="C38" s="201">
        <v>138257635</v>
      </c>
      <c r="D38" s="201">
        <v>138257635</v>
      </c>
      <c r="E38" s="201">
        <v>8151478.580000001</v>
      </c>
      <c r="F38" s="201">
        <v>10170837.690000001</v>
      </c>
      <c r="G38" s="201">
        <v>9865522.6400000006</v>
      </c>
      <c r="H38" s="201">
        <v>9629846.3499999996</v>
      </c>
      <c r="I38" s="201">
        <v>8870830.5</v>
      </c>
      <c r="J38" s="201">
        <v>9859258.6499999985</v>
      </c>
      <c r="K38" s="201">
        <v>10266660.890000002</v>
      </c>
      <c r="L38" s="201">
        <v>12167755.5</v>
      </c>
      <c r="M38" s="201">
        <v>9470575.8900000006</v>
      </c>
      <c r="N38" s="201">
        <v>8712109.9100000001</v>
      </c>
      <c r="O38" s="201">
        <v>17272570.739999998</v>
      </c>
      <c r="P38" s="201">
        <v>14354158.090000002</v>
      </c>
      <c r="Q38" s="189">
        <f t="shared" si="1"/>
        <v>128791605.43000001</v>
      </c>
      <c r="R38" s="67"/>
    </row>
    <row r="39" spans="1:18">
      <c r="A39" s="35"/>
      <c r="B39" s="33" t="s">
        <v>56</v>
      </c>
      <c r="C39" s="204">
        <v>303612260</v>
      </c>
      <c r="D39" s="204">
        <v>330969727.9000001</v>
      </c>
      <c r="E39" s="204">
        <v>14040450.800000001</v>
      </c>
      <c r="F39" s="204">
        <v>19476400.890000004</v>
      </c>
      <c r="G39" s="204">
        <v>16294265.729999995</v>
      </c>
      <c r="H39" s="204">
        <v>18586681.689999998</v>
      </c>
      <c r="I39" s="204">
        <v>17382250.890000001</v>
      </c>
      <c r="J39" s="204">
        <v>24832859.330000006</v>
      </c>
      <c r="K39" s="204">
        <v>17807738.619999997</v>
      </c>
      <c r="L39" s="204">
        <v>18735260.920000002</v>
      </c>
      <c r="M39" s="204">
        <v>19666487.740000002</v>
      </c>
      <c r="N39" s="204">
        <v>24133363.740000002</v>
      </c>
      <c r="O39" s="204">
        <v>28504758.569999993</v>
      </c>
      <c r="P39" s="204">
        <v>34783343.590000004</v>
      </c>
      <c r="Q39" s="191">
        <f t="shared" si="1"/>
        <v>254243862.51000002</v>
      </c>
      <c r="R39" s="67"/>
    </row>
    <row r="40" spans="1:18">
      <c r="A40" s="35"/>
      <c r="B40" s="6" t="s">
        <v>86</v>
      </c>
      <c r="C40" s="201">
        <v>303612260</v>
      </c>
      <c r="D40" s="201">
        <v>330969727.9000001</v>
      </c>
      <c r="E40" s="201">
        <v>14040450.800000001</v>
      </c>
      <c r="F40" s="201">
        <v>19476400.890000004</v>
      </c>
      <c r="G40" s="201">
        <v>16294265.729999995</v>
      </c>
      <c r="H40" s="201">
        <v>18586681.689999998</v>
      </c>
      <c r="I40" s="201">
        <v>17382250.890000001</v>
      </c>
      <c r="J40" s="201">
        <v>24832859.330000006</v>
      </c>
      <c r="K40" s="201">
        <v>17807738.619999997</v>
      </c>
      <c r="L40" s="201">
        <v>18735260.920000002</v>
      </c>
      <c r="M40" s="201">
        <v>19666487.740000002</v>
      </c>
      <c r="N40" s="201">
        <v>24133363.740000002</v>
      </c>
      <c r="O40" s="201">
        <v>28504758.569999993</v>
      </c>
      <c r="P40" s="201">
        <v>34783343.590000004</v>
      </c>
      <c r="Q40" s="187">
        <f t="shared" si="1"/>
        <v>254243862.51000002</v>
      </c>
      <c r="R40" s="67"/>
    </row>
    <row r="41" spans="1:18">
      <c r="A41" s="35"/>
      <c r="B41" s="7" t="s">
        <v>60</v>
      </c>
      <c r="C41" s="201">
        <v>303612260</v>
      </c>
      <c r="D41" s="201">
        <v>330969727.9000001</v>
      </c>
      <c r="E41" s="201">
        <v>14040450.800000001</v>
      </c>
      <c r="F41" s="201">
        <v>19476400.890000004</v>
      </c>
      <c r="G41" s="201">
        <v>16294265.729999995</v>
      </c>
      <c r="H41" s="201">
        <v>18586681.689999998</v>
      </c>
      <c r="I41" s="201">
        <v>17382250.890000001</v>
      </c>
      <c r="J41" s="201">
        <v>24832859.330000006</v>
      </c>
      <c r="K41" s="201">
        <v>17807738.619999997</v>
      </c>
      <c r="L41" s="201">
        <v>18735260.920000002</v>
      </c>
      <c r="M41" s="201">
        <v>19666487.740000002</v>
      </c>
      <c r="N41" s="201">
        <v>24133363.740000002</v>
      </c>
      <c r="O41" s="201">
        <v>28504758.569999993</v>
      </c>
      <c r="P41" s="201">
        <v>34783343.590000004</v>
      </c>
      <c r="Q41" s="189">
        <f t="shared" si="1"/>
        <v>254243862.51000002</v>
      </c>
      <c r="R41" s="67"/>
    </row>
    <row r="42" spans="1:18">
      <c r="A42" s="35"/>
      <c r="B42" s="33" t="s">
        <v>61</v>
      </c>
      <c r="C42" s="204">
        <v>25596313038</v>
      </c>
      <c r="D42" s="204">
        <v>28101406260.220001</v>
      </c>
      <c r="E42" s="204">
        <v>1730937624.1400001</v>
      </c>
      <c r="F42" s="204">
        <v>1773226381.7200003</v>
      </c>
      <c r="G42" s="204">
        <v>1799232692.8900001</v>
      </c>
      <c r="H42" s="204">
        <v>1877372530.1999996</v>
      </c>
      <c r="I42" s="204">
        <v>1864362453.7400002</v>
      </c>
      <c r="J42" s="204">
        <v>1929505834.2800002</v>
      </c>
      <c r="K42" s="204">
        <v>2254754064.2899995</v>
      </c>
      <c r="L42" s="204">
        <v>1968667631.5200002</v>
      </c>
      <c r="M42" s="204">
        <v>2037431422.6600001</v>
      </c>
      <c r="N42" s="204">
        <v>2221767152.3899999</v>
      </c>
      <c r="O42" s="204">
        <v>3364106594.1000004</v>
      </c>
      <c r="P42" s="204">
        <v>2560765933.8700004</v>
      </c>
      <c r="Q42" s="191">
        <f t="shared" si="1"/>
        <v>25382130315.799999</v>
      </c>
      <c r="R42" s="67"/>
    </row>
    <row r="43" spans="1:18">
      <c r="A43" s="35"/>
      <c r="B43" s="6" t="s">
        <v>65</v>
      </c>
      <c r="C43" s="199">
        <v>23896346284</v>
      </c>
      <c r="D43" s="199">
        <v>26257307237</v>
      </c>
      <c r="E43" s="199">
        <v>1667843877.1599998</v>
      </c>
      <c r="F43" s="199">
        <v>1684432401.1600003</v>
      </c>
      <c r="G43" s="199">
        <v>1683451266.79</v>
      </c>
      <c r="H43" s="199">
        <v>1802597440.8699999</v>
      </c>
      <c r="I43" s="199">
        <v>1768317745.7200003</v>
      </c>
      <c r="J43" s="199">
        <v>1808126060.8500001</v>
      </c>
      <c r="K43" s="199">
        <v>2164299755.0199995</v>
      </c>
      <c r="L43" s="199">
        <v>1878433306.8300004</v>
      </c>
      <c r="M43" s="199">
        <v>1933440791.2400002</v>
      </c>
      <c r="N43" s="199">
        <v>2128928060.4400001</v>
      </c>
      <c r="O43" s="199">
        <v>3197984364.8099999</v>
      </c>
      <c r="P43" s="199">
        <v>2344361956.77</v>
      </c>
      <c r="Q43" s="187">
        <f t="shared" si="1"/>
        <v>24062217027.66</v>
      </c>
      <c r="R43" s="67"/>
    </row>
    <row r="44" spans="1:18">
      <c r="A44" s="35"/>
      <c r="B44" s="7" t="s">
        <v>98</v>
      </c>
      <c r="C44" s="205">
        <v>615935128</v>
      </c>
      <c r="D44" s="205">
        <v>446845691.14999998</v>
      </c>
      <c r="E44" s="206">
        <v>0</v>
      </c>
      <c r="F44" s="206">
        <v>0</v>
      </c>
      <c r="G44" s="206">
        <v>0</v>
      </c>
      <c r="H44" s="205">
        <v>39541274.140000001</v>
      </c>
      <c r="I44" s="205">
        <v>32809328.359999996</v>
      </c>
      <c r="J44" s="205">
        <v>29172241.329999998</v>
      </c>
      <c r="K44" s="205">
        <v>40619796.870000005</v>
      </c>
      <c r="L44" s="205">
        <v>37699419.470000006</v>
      </c>
      <c r="M44" s="205">
        <v>49517408.849999994</v>
      </c>
      <c r="N44" s="205">
        <v>40884407.130000032</v>
      </c>
      <c r="O44" s="205">
        <v>52687724.509999968</v>
      </c>
      <c r="P44" s="205">
        <v>83765772.539999962</v>
      </c>
      <c r="Q44" s="190">
        <f t="shared" si="1"/>
        <v>406697373.19999999</v>
      </c>
      <c r="R44" s="67"/>
    </row>
    <row r="45" spans="1:18">
      <c r="A45" s="35"/>
      <c r="B45" s="7" t="s">
        <v>99</v>
      </c>
      <c r="C45" s="205">
        <v>4376063960</v>
      </c>
      <c r="D45" s="205">
        <v>4167917010.6400008</v>
      </c>
      <c r="E45" s="205">
        <v>194963088.48000002</v>
      </c>
      <c r="F45" s="205">
        <v>199683911.72999999</v>
      </c>
      <c r="G45" s="205">
        <v>200093872.81999999</v>
      </c>
      <c r="H45" s="205">
        <v>224113297.11000001</v>
      </c>
      <c r="I45" s="205">
        <v>213797391.40000001</v>
      </c>
      <c r="J45" s="205">
        <v>226740812.09000003</v>
      </c>
      <c r="K45" s="205">
        <v>217436153.97</v>
      </c>
      <c r="L45" s="205">
        <v>222732817.89000005</v>
      </c>
      <c r="M45" s="205">
        <v>224864588.94</v>
      </c>
      <c r="N45" s="205">
        <v>226931978.27999997</v>
      </c>
      <c r="O45" s="205">
        <v>297785848.77000004</v>
      </c>
      <c r="P45" s="205">
        <v>378106953.95999992</v>
      </c>
      <c r="Q45" s="190">
        <f t="shared" si="1"/>
        <v>2827250715.4400001</v>
      </c>
      <c r="R45" s="67"/>
    </row>
    <row r="46" spans="1:18">
      <c r="A46" s="35"/>
      <c r="B46" s="7" t="s">
        <v>66</v>
      </c>
      <c r="C46" s="205">
        <v>105206120</v>
      </c>
      <c r="D46" s="205">
        <v>125604182</v>
      </c>
      <c r="E46" s="206">
        <v>0</v>
      </c>
      <c r="F46" s="206">
        <v>0</v>
      </c>
      <c r="G46" s="206">
        <v>0</v>
      </c>
      <c r="H46" s="205">
        <v>9804060.879999999</v>
      </c>
      <c r="I46" s="205">
        <v>5564023.2200000007</v>
      </c>
      <c r="J46" s="205">
        <v>9149260.9499999974</v>
      </c>
      <c r="K46" s="205">
        <v>10684077.869999999</v>
      </c>
      <c r="L46" s="205">
        <v>9928573.1500000004</v>
      </c>
      <c r="M46" s="205">
        <v>10323891.82</v>
      </c>
      <c r="N46" s="205">
        <v>11874033.140000004</v>
      </c>
      <c r="O46" s="205">
        <v>12657166.819999997</v>
      </c>
      <c r="P46" s="205">
        <v>23760826.789999999</v>
      </c>
      <c r="Q46" s="190">
        <f t="shared" si="1"/>
        <v>103745914.63999999</v>
      </c>
      <c r="R46" s="67"/>
    </row>
    <row r="47" spans="1:18">
      <c r="A47" s="35"/>
      <c r="B47" s="7" t="s">
        <v>67</v>
      </c>
      <c r="C47" s="205">
        <v>18799141076</v>
      </c>
      <c r="D47" s="205">
        <v>21516940353.209999</v>
      </c>
      <c r="E47" s="205">
        <v>1472880788.6799998</v>
      </c>
      <c r="F47" s="205">
        <v>1484748489.4300003</v>
      </c>
      <c r="G47" s="205">
        <v>1483357393.97</v>
      </c>
      <c r="H47" s="205">
        <v>1529138808.7399998</v>
      </c>
      <c r="I47" s="205">
        <v>1516147002.7400002</v>
      </c>
      <c r="J47" s="205">
        <v>1543063746.4800003</v>
      </c>
      <c r="K47" s="205">
        <v>1895559726.3099995</v>
      </c>
      <c r="L47" s="205">
        <v>1608072496.3200002</v>
      </c>
      <c r="M47" s="205">
        <v>1648734901.6300001</v>
      </c>
      <c r="N47" s="205">
        <v>1849237641.8899999</v>
      </c>
      <c r="O47" s="205">
        <v>2834853624.71</v>
      </c>
      <c r="P47" s="205">
        <v>1858728403.48</v>
      </c>
      <c r="Q47" s="190">
        <f t="shared" si="1"/>
        <v>20724523024.379997</v>
      </c>
      <c r="R47" s="67"/>
    </row>
    <row r="48" spans="1:18">
      <c r="A48" s="35"/>
      <c r="B48" s="6" t="s">
        <v>68</v>
      </c>
      <c r="C48" s="199">
        <v>354726344</v>
      </c>
      <c r="D48" s="199">
        <v>360571601.22000003</v>
      </c>
      <c r="E48" s="199">
        <v>18175259.43</v>
      </c>
      <c r="F48" s="199">
        <v>25712522.07</v>
      </c>
      <c r="G48" s="199">
        <v>35248958.939999998</v>
      </c>
      <c r="H48" s="199">
        <v>24105779.349999998</v>
      </c>
      <c r="I48" s="199">
        <v>29209607.920000002</v>
      </c>
      <c r="J48" s="199">
        <v>25005464.979999997</v>
      </c>
      <c r="K48" s="199">
        <v>23026803.780000001</v>
      </c>
      <c r="L48" s="199">
        <v>23337024.600000001</v>
      </c>
      <c r="M48" s="199">
        <v>21995909.68</v>
      </c>
      <c r="N48" s="199">
        <v>22508185.18</v>
      </c>
      <c r="O48" s="199">
        <v>34177909.82</v>
      </c>
      <c r="P48" s="199">
        <v>38771007.519999996</v>
      </c>
      <c r="Q48" s="187">
        <f t="shared" si="1"/>
        <v>321274433.26999998</v>
      </c>
      <c r="R48" s="67"/>
    </row>
    <row r="49" spans="1:18">
      <c r="A49" s="35"/>
      <c r="B49" s="7" t="s">
        <v>100</v>
      </c>
      <c r="C49" s="201">
        <v>3000000</v>
      </c>
      <c r="D49" s="201">
        <v>3000000</v>
      </c>
      <c r="E49" s="202">
        <v>0</v>
      </c>
      <c r="F49" s="202">
        <v>0</v>
      </c>
      <c r="G49" s="202">
        <v>0</v>
      </c>
      <c r="H49" s="202">
        <v>0</v>
      </c>
      <c r="I49" s="202">
        <v>0</v>
      </c>
      <c r="J49" s="202">
        <v>0</v>
      </c>
      <c r="K49" s="202">
        <v>0</v>
      </c>
      <c r="L49" s="202">
        <v>0</v>
      </c>
      <c r="M49" s="202">
        <v>0</v>
      </c>
      <c r="N49" s="202">
        <v>0</v>
      </c>
      <c r="O49" s="202">
        <v>0</v>
      </c>
      <c r="P49" s="202">
        <v>0</v>
      </c>
      <c r="Q49" s="196">
        <f t="shared" si="1"/>
        <v>0</v>
      </c>
      <c r="R49" s="67"/>
    </row>
    <row r="50" spans="1:18">
      <c r="A50" s="35"/>
      <c r="B50" s="7" t="s">
        <v>101</v>
      </c>
      <c r="C50" s="201">
        <v>215726344</v>
      </c>
      <c r="D50" s="201">
        <v>221571601.22</v>
      </c>
      <c r="E50" s="201">
        <v>13070858.770000001</v>
      </c>
      <c r="F50" s="201">
        <v>14492476.490000002</v>
      </c>
      <c r="G50" s="201">
        <v>22265182.650000002</v>
      </c>
      <c r="H50" s="201">
        <v>14679940.799999999</v>
      </c>
      <c r="I50" s="201">
        <v>19890180.5</v>
      </c>
      <c r="J50" s="201">
        <v>13113521.16</v>
      </c>
      <c r="K50" s="201">
        <v>13977674.789999999</v>
      </c>
      <c r="L50" s="201">
        <v>14099593.960000001</v>
      </c>
      <c r="M50" s="201">
        <v>12690794.050000001</v>
      </c>
      <c r="N50" s="201">
        <v>12898293.789999999</v>
      </c>
      <c r="O50" s="201">
        <v>24026137.539999999</v>
      </c>
      <c r="P50" s="201">
        <v>22254759.609999999</v>
      </c>
      <c r="Q50" s="189">
        <f t="shared" si="1"/>
        <v>197459414.11000001</v>
      </c>
      <c r="R50" s="67"/>
    </row>
    <row r="51" spans="1:18">
      <c r="A51" s="35"/>
      <c r="B51" s="7" t="s">
        <v>102</v>
      </c>
      <c r="C51" s="201">
        <v>3000000</v>
      </c>
      <c r="D51" s="201">
        <v>3000000</v>
      </c>
      <c r="E51" s="202">
        <v>0</v>
      </c>
      <c r="F51" s="202">
        <v>0</v>
      </c>
      <c r="G51" s="202">
        <v>0</v>
      </c>
      <c r="H51" s="202">
        <v>0</v>
      </c>
      <c r="I51" s="202">
        <v>0</v>
      </c>
      <c r="J51" s="202">
        <v>0</v>
      </c>
      <c r="K51" s="202">
        <v>0</v>
      </c>
      <c r="L51" s="202">
        <v>0</v>
      </c>
      <c r="M51" s="202">
        <v>0</v>
      </c>
      <c r="N51" s="202">
        <v>0</v>
      </c>
      <c r="O51" s="202">
        <v>0</v>
      </c>
      <c r="P51" s="202">
        <v>0</v>
      </c>
      <c r="Q51" s="196">
        <f t="shared" si="1"/>
        <v>0</v>
      </c>
      <c r="R51" s="67"/>
    </row>
    <row r="52" spans="1:18">
      <c r="A52" s="35"/>
      <c r="B52" s="7" t="s">
        <v>70</v>
      </c>
      <c r="C52" s="201">
        <v>128000000</v>
      </c>
      <c r="D52" s="201">
        <v>128000000</v>
      </c>
      <c r="E52" s="201">
        <v>5104400.66</v>
      </c>
      <c r="F52" s="201">
        <v>11220045.58</v>
      </c>
      <c r="G52" s="201">
        <v>12983776.289999999</v>
      </c>
      <c r="H52" s="201">
        <v>9425838.5499999989</v>
      </c>
      <c r="I52" s="201">
        <v>9319427.4199999999</v>
      </c>
      <c r="J52" s="201">
        <v>11891943.819999998</v>
      </c>
      <c r="K52" s="201">
        <v>9049128.9900000021</v>
      </c>
      <c r="L52" s="201">
        <v>9237430.6400000006</v>
      </c>
      <c r="M52" s="201">
        <v>9305115.629999999</v>
      </c>
      <c r="N52" s="201">
        <v>9609891.3900000006</v>
      </c>
      <c r="O52" s="201">
        <v>10151772.280000001</v>
      </c>
      <c r="P52" s="201">
        <v>16516247.91</v>
      </c>
      <c r="Q52" s="189">
        <f t="shared" si="1"/>
        <v>123815019.16</v>
      </c>
      <c r="R52" s="67"/>
    </row>
    <row r="53" spans="1:18">
      <c r="A53" s="35"/>
      <c r="B53" s="7" t="s">
        <v>103</v>
      </c>
      <c r="C53" s="201">
        <v>5000000</v>
      </c>
      <c r="D53" s="201">
        <v>5000000</v>
      </c>
      <c r="E53" s="202">
        <v>0</v>
      </c>
      <c r="F53" s="202">
        <v>0</v>
      </c>
      <c r="G53" s="202">
        <v>0</v>
      </c>
      <c r="H53" s="202">
        <v>0</v>
      </c>
      <c r="I53" s="202">
        <v>0</v>
      </c>
      <c r="J53" s="202">
        <v>0</v>
      </c>
      <c r="K53" s="202">
        <v>0</v>
      </c>
      <c r="L53" s="202">
        <v>0</v>
      </c>
      <c r="M53" s="202">
        <v>0</v>
      </c>
      <c r="N53" s="202">
        <v>0</v>
      </c>
      <c r="O53" s="202">
        <v>0</v>
      </c>
      <c r="P53" s="202">
        <v>0</v>
      </c>
      <c r="Q53" s="196">
        <f t="shared" si="1"/>
        <v>0</v>
      </c>
      <c r="R53" s="67"/>
    </row>
    <row r="54" spans="1:18">
      <c r="A54" s="35"/>
      <c r="B54" s="6" t="s">
        <v>71</v>
      </c>
      <c r="C54" s="199">
        <v>20223145</v>
      </c>
      <c r="D54" s="199">
        <v>19576145</v>
      </c>
      <c r="E54" s="200">
        <v>0</v>
      </c>
      <c r="F54" s="199">
        <v>40000</v>
      </c>
      <c r="G54" s="199">
        <v>148425</v>
      </c>
      <c r="H54" s="199">
        <v>262044.99999999997</v>
      </c>
      <c r="I54" s="199">
        <v>45900</v>
      </c>
      <c r="J54" s="199">
        <v>57500</v>
      </c>
      <c r="K54" s="200">
        <v>0</v>
      </c>
      <c r="L54" s="200">
        <v>0</v>
      </c>
      <c r="M54" s="199">
        <v>99927.58</v>
      </c>
      <c r="N54" s="199">
        <v>218390</v>
      </c>
      <c r="O54" s="199">
        <v>336775</v>
      </c>
      <c r="P54" s="199">
        <v>325870</v>
      </c>
      <c r="Q54" s="187">
        <f t="shared" si="1"/>
        <v>1534832.58</v>
      </c>
      <c r="R54" s="67"/>
    </row>
    <row r="55" spans="1:18">
      <c r="A55" s="35"/>
      <c r="B55" s="7" t="s">
        <v>74</v>
      </c>
      <c r="C55" s="199">
        <v>20223145</v>
      </c>
      <c r="D55" s="199">
        <v>19576145</v>
      </c>
      <c r="E55" s="200">
        <v>0</v>
      </c>
      <c r="F55" s="199">
        <v>40000</v>
      </c>
      <c r="G55" s="199">
        <v>148425</v>
      </c>
      <c r="H55" s="199">
        <v>262044.99999999997</v>
      </c>
      <c r="I55" s="199">
        <v>45900</v>
      </c>
      <c r="J55" s="199">
        <v>57500</v>
      </c>
      <c r="K55" s="200">
        <v>0</v>
      </c>
      <c r="L55" s="200">
        <v>0</v>
      </c>
      <c r="M55" s="199">
        <v>99927.58</v>
      </c>
      <c r="N55" s="199">
        <v>218390</v>
      </c>
      <c r="O55" s="199">
        <v>336775</v>
      </c>
      <c r="P55" s="199">
        <v>325870</v>
      </c>
      <c r="Q55" s="187">
        <f t="shared" si="1"/>
        <v>1534832.58</v>
      </c>
      <c r="R55" s="67"/>
    </row>
    <row r="56" spans="1:18">
      <c r="A56" s="35"/>
      <c r="B56" s="6" t="s">
        <v>75</v>
      </c>
      <c r="C56" s="199">
        <v>1325017265</v>
      </c>
      <c r="D56" s="199">
        <v>1463951277</v>
      </c>
      <c r="E56" s="199">
        <v>44918487.549999997</v>
      </c>
      <c r="F56" s="199">
        <v>63041458.489999995</v>
      </c>
      <c r="G56" s="199">
        <v>80384042.159999996</v>
      </c>
      <c r="H56" s="199">
        <v>50407264.980000004</v>
      </c>
      <c r="I56" s="199">
        <v>66789200.100000001</v>
      </c>
      <c r="J56" s="199">
        <v>96316808.450000003</v>
      </c>
      <c r="K56" s="199">
        <v>67427505.49000001</v>
      </c>
      <c r="L56" s="199">
        <v>66897300.090000004</v>
      </c>
      <c r="M56" s="199">
        <v>81894794.159999982</v>
      </c>
      <c r="N56" s="199">
        <v>70112516.770000011</v>
      </c>
      <c r="O56" s="199">
        <v>131607544.47</v>
      </c>
      <c r="P56" s="199">
        <v>177307099.57999998</v>
      </c>
      <c r="Q56" s="187">
        <f t="shared" si="1"/>
        <v>997104022.28999996</v>
      </c>
      <c r="R56" s="67"/>
    </row>
    <row r="57" spans="1:18">
      <c r="A57" s="35"/>
      <c r="B57" s="7" t="s">
        <v>104</v>
      </c>
      <c r="C57" s="201">
        <v>185940907</v>
      </c>
      <c r="D57" s="201">
        <v>185940907</v>
      </c>
      <c r="E57" s="202">
        <v>0</v>
      </c>
      <c r="F57" s="202">
        <v>0</v>
      </c>
      <c r="G57" s="202">
        <v>0</v>
      </c>
      <c r="H57" s="202">
        <v>0</v>
      </c>
      <c r="I57" s="202">
        <v>0</v>
      </c>
      <c r="J57" s="202">
        <v>0</v>
      </c>
      <c r="K57" s="202">
        <v>0</v>
      </c>
      <c r="L57" s="202">
        <v>0</v>
      </c>
      <c r="M57" s="202">
        <v>0</v>
      </c>
      <c r="N57" s="202">
        <v>0</v>
      </c>
      <c r="O57" s="202">
        <v>0</v>
      </c>
      <c r="P57" s="202">
        <v>0</v>
      </c>
      <c r="Q57" s="196">
        <f t="shared" si="1"/>
        <v>0</v>
      </c>
      <c r="R57" s="67"/>
    </row>
    <row r="58" spans="1:18">
      <c r="A58" s="35"/>
      <c r="B58" s="7" t="s">
        <v>105</v>
      </c>
      <c r="C58" s="201">
        <v>115939092</v>
      </c>
      <c r="D58" s="201">
        <v>115939092</v>
      </c>
      <c r="E58" s="202">
        <v>0</v>
      </c>
      <c r="F58" s="201">
        <v>9440316.5499999989</v>
      </c>
      <c r="G58" s="201">
        <v>8123952.5100000007</v>
      </c>
      <c r="H58" s="201">
        <v>5441938.5600000005</v>
      </c>
      <c r="I58" s="201">
        <v>5354870.82</v>
      </c>
      <c r="J58" s="201">
        <v>7904604.8200000003</v>
      </c>
      <c r="K58" s="201">
        <v>3748687.59</v>
      </c>
      <c r="L58" s="201">
        <v>5857342.7999999998</v>
      </c>
      <c r="M58" s="201">
        <v>7482487.5</v>
      </c>
      <c r="N58" s="201">
        <v>4708250.93</v>
      </c>
      <c r="O58" s="201">
        <v>8128509.5799999991</v>
      </c>
      <c r="P58" s="201">
        <v>12870195.010000002</v>
      </c>
      <c r="Q58" s="189">
        <f t="shared" si="1"/>
        <v>79061156.669999987</v>
      </c>
      <c r="R58" s="67"/>
    </row>
    <row r="59" spans="1:18">
      <c r="A59" s="35"/>
      <c r="B59" s="7" t="s">
        <v>76</v>
      </c>
      <c r="C59" s="201">
        <v>795168335</v>
      </c>
      <c r="D59" s="201">
        <v>907990089</v>
      </c>
      <c r="E59" s="201">
        <v>39756903.670000002</v>
      </c>
      <c r="F59" s="201">
        <v>46349206.609999992</v>
      </c>
      <c r="G59" s="201">
        <v>63290088.659999996</v>
      </c>
      <c r="H59" s="201">
        <v>36560977.520000003</v>
      </c>
      <c r="I59" s="201">
        <v>53567108.32</v>
      </c>
      <c r="J59" s="201">
        <v>77897831.360000014</v>
      </c>
      <c r="K59" s="201">
        <v>56328611.920000002</v>
      </c>
      <c r="L59" s="201">
        <v>54128219.039999999</v>
      </c>
      <c r="M59" s="201">
        <v>66098409.809999995</v>
      </c>
      <c r="N59" s="201">
        <v>59789523.640000001</v>
      </c>
      <c r="O59" s="201">
        <v>107967989.04999998</v>
      </c>
      <c r="P59" s="201">
        <v>151594707.82999998</v>
      </c>
      <c r="Q59" s="189">
        <f t="shared" si="1"/>
        <v>813329577.43000007</v>
      </c>
      <c r="R59" s="67"/>
    </row>
    <row r="60" spans="1:18">
      <c r="A60" s="35"/>
      <c r="B60" s="7" t="s">
        <v>77</v>
      </c>
      <c r="C60" s="201">
        <v>170799259</v>
      </c>
      <c r="D60" s="201">
        <v>196724843</v>
      </c>
      <c r="E60" s="201">
        <v>2411394.65</v>
      </c>
      <c r="F60" s="201">
        <v>4000364.16</v>
      </c>
      <c r="G60" s="201">
        <v>5904273.4900000002</v>
      </c>
      <c r="H60" s="201">
        <v>4563916.57</v>
      </c>
      <c r="I60" s="201">
        <v>3993695.75</v>
      </c>
      <c r="J60" s="201">
        <v>4611841.99</v>
      </c>
      <c r="K60" s="201">
        <v>3716487.41</v>
      </c>
      <c r="L60" s="201">
        <v>3433033.7800000003</v>
      </c>
      <c r="M60" s="201">
        <v>4944557.91</v>
      </c>
      <c r="N60" s="201">
        <v>2030825.45</v>
      </c>
      <c r="O60" s="201">
        <v>6381292.2800000012</v>
      </c>
      <c r="P60" s="201">
        <v>5025184.05</v>
      </c>
      <c r="Q60" s="189">
        <f t="shared" si="1"/>
        <v>51016867.490000002</v>
      </c>
      <c r="R60" s="67"/>
    </row>
    <row r="61" spans="1:18">
      <c r="A61" s="35"/>
      <c r="B61" s="7" t="s">
        <v>106</v>
      </c>
      <c r="C61" s="201">
        <v>57169672</v>
      </c>
      <c r="D61" s="201">
        <v>57356346</v>
      </c>
      <c r="E61" s="201">
        <v>2750189.2299999995</v>
      </c>
      <c r="F61" s="201">
        <v>3251571.17</v>
      </c>
      <c r="G61" s="201">
        <v>3065727.5</v>
      </c>
      <c r="H61" s="201">
        <v>3840432.3299999996</v>
      </c>
      <c r="I61" s="201">
        <v>3873525.21</v>
      </c>
      <c r="J61" s="201">
        <v>5902530.2800000003</v>
      </c>
      <c r="K61" s="201">
        <v>3633718.5700000003</v>
      </c>
      <c r="L61" s="201">
        <v>3478704.47</v>
      </c>
      <c r="M61" s="201">
        <v>3369338.94</v>
      </c>
      <c r="N61" s="201">
        <v>3583916.75</v>
      </c>
      <c r="O61" s="201">
        <v>9129753.5600000005</v>
      </c>
      <c r="P61" s="201">
        <v>7817012.6899999995</v>
      </c>
      <c r="Q61" s="189">
        <f t="shared" si="1"/>
        <v>53696420.700000003</v>
      </c>
      <c r="R61" s="67"/>
    </row>
    <row r="62" spans="1:18">
      <c r="B62" s="130" t="s">
        <v>82</v>
      </c>
      <c r="C62" s="179">
        <f>C9+C12+C23+C39+C42</f>
        <v>50954253283</v>
      </c>
      <c r="D62" s="179">
        <f t="shared" ref="D62:P62" si="2">D9+D12+D23+D39+D42</f>
        <v>55421137675.290001</v>
      </c>
      <c r="E62" s="181">
        <f t="shared" si="2"/>
        <v>2182297717.3800001</v>
      </c>
      <c r="F62" s="181">
        <f t="shared" si="2"/>
        <v>2581307622.7900004</v>
      </c>
      <c r="G62" s="181">
        <f t="shared" si="2"/>
        <v>2848548239.2400002</v>
      </c>
      <c r="H62" s="181">
        <f t="shared" si="2"/>
        <v>2771970515.7099991</v>
      </c>
      <c r="I62" s="181">
        <f t="shared" si="2"/>
        <v>2817017693.6000004</v>
      </c>
      <c r="J62" s="181">
        <f t="shared" si="2"/>
        <v>2817103695.8000002</v>
      </c>
      <c r="K62" s="181">
        <f t="shared" si="2"/>
        <v>2947302014.5499992</v>
      </c>
      <c r="L62" s="181">
        <f t="shared" si="2"/>
        <v>3015982354.0500002</v>
      </c>
      <c r="M62" s="181">
        <f t="shared" si="2"/>
        <v>2935655535.1999998</v>
      </c>
      <c r="N62" s="181">
        <f t="shared" si="2"/>
        <v>3122269768.8099999</v>
      </c>
      <c r="O62" s="181">
        <f t="shared" si="2"/>
        <v>4641291656.75</v>
      </c>
      <c r="P62" s="181">
        <f t="shared" si="2"/>
        <v>4332020928.1500006</v>
      </c>
      <c r="Q62" s="181">
        <f t="shared" si="1"/>
        <v>37012767742.029999</v>
      </c>
    </row>
    <row r="63" spans="1:18">
      <c r="A63" s="35"/>
      <c r="B63" s="41"/>
      <c r="C63" s="207"/>
      <c r="D63" s="207"/>
      <c r="E63" s="193"/>
      <c r="F63" s="193"/>
      <c r="G63" s="193"/>
      <c r="H63" s="193"/>
      <c r="I63" s="193"/>
      <c r="J63" s="193"/>
      <c r="K63" s="193"/>
      <c r="L63" s="193"/>
      <c r="M63" s="193"/>
      <c r="N63" s="193"/>
      <c r="O63" s="208"/>
      <c r="P63" s="208"/>
      <c r="Q63" s="209"/>
    </row>
    <row r="64" spans="1:18">
      <c r="B64" s="130" t="s">
        <v>83</v>
      </c>
      <c r="C64" s="210"/>
      <c r="D64" s="210"/>
      <c r="E64" s="211"/>
      <c r="F64" s="212"/>
      <c r="G64" s="213"/>
      <c r="H64" s="211"/>
      <c r="I64" s="212"/>
      <c r="J64" s="213"/>
      <c r="K64" s="211"/>
      <c r="L64" s="212"/>
      <c r="M64" s="213"/>
      <c r="N64" s="211"/>
      <c r="O64" s="212"/>
      <c r="P64" s="213"/>
      <c r="Q64" s="214"/>
    </row>
    <row r="65" spans="1:19">
      <c r="B65" s="27" t="s">
        <v>23</v>
      </c>
      <c r="C65" s="197">
        <v>3158308604</v>
      </c>
      <c r="D65" s="197">
        <v>3187022131</v>
      </c>
      <c r="E65" s="198">
        <v>0</v>
      </c>
      <c r="F65" s="198">
        <v>0</v>
      </c>
      <c r="G65" s="197">
        <v>373736.47</v>
      </c>
      <c r="H65" s="197">
        <v>1508743.47</v>
      </c>
      <c r="I65" s="197">
        <v>373736.47</v>
      </c>
      <c r="J65" s="197">
        <v>17058180.579999998</v>
      </c>
      <c r="K65" s="197">
        <v>408659.63</v>
      </c>
      <c r="L65" s="197">
        <v>6914760.3399999999</v>
      </c>
      <c r="M65" s="197">
        <v>421011.36</v>
      </c>
      <c r="N65" s="197">
        <v>409736.47</v>
      </c>
      <c r="O65" s="198">
        <v>0</v>
      </c>
      <c r="P65" s="198">
        <v>0</v>
      </c>
      <c r="Q65" s="185">
        <f t="shared" ref="Q65:Q73" si="3">SUM(E65:P65)</f>
        <v>27468564.789999995</v>
      </c>
    </row>
    <row r="66" spans="1:19">
      <c r="B66" s="6" t="s">
        <v>24</v>
      </c>
      <c r="C66" s="195">
        <v>3158308604</v>
      </c>
      <c r="D66" s="195">
        <v>3187022131</v>
      </c>
      <c r="E66" s="15">
        <v>0</v>
      </c>
      <c r="F66" s="15">
        <v>0</v>
      </c>
      <c r="G66" s="195">
        <v>373736.47</v>
      </c>
      <c r="H66" s="195">
        <v>1508743.47</v>
      </c>
      <c r="I66" s="195">
        <v>373736.47</v>
      </c>
      <c r="J66" s="195">
        <v>17058180.579999998</v>
      </c>
      <c r="K66" s="195">
        <v>408659.63</v>
      </c>
      <c r="L66" s="195">
        <v>6914760.3399999999</v>
      </c>
      <c r="M66" s="195">
        <v>421011.36</v>
      </c>
      <c r="N66" s="195">
        <v>409736.47</v>
      </c>
      <c r="O66" s="15">
        <v>0</v>
      </c>
      <c r="P66" s="15">
        <v>0</v>
      </c>
      <c r="Q66" s="189">
        <f t="shared" si="3"/>
        <v>27468564.789999995</v>
      </c>
    </row>
    <row r="67" spans="1:19">
      <c r="B67" s="7" t="s">
        <v>25</v>
      </c>
      <c r="C67" s="195">
        <v>3158308604</v>
      </c>
      <c r="D67" s="195">
        <v>3187022131</v>
      </c>
      <c r="E67" s="15">
        <v>0</v>
      </c>
      <c r="F67" s="15">
        <v>0</v>
      </c>
      <c r="G67" s="195">
        <v>373736.47</v>
      </c>
      <c r="H67" s="195">
        <v>1508743.47</v>
      </c>
      <c r="I67" s="195">
        <v>373736.47</v>
      </c>
      <c r="J67" s="195">
        <v>17058180.579999998</v>
      </c>
      <c r="K67" s="195">
        <v>408659.63</v>
      </c>
      <c r="L67" s="195">
        <v>6914760.3399999999</v>
      </c>
      <c r="M67" s="195">
        <v>421011.36</v>
      </c>
      <c r="N67" s="195">
        <v>409736.47</v>
      </c>
      <c r="O67" s="15">
        <v>0</v>
      </c>
      <c r="P67" s="15">
        <v>0</v>
      </c>
      <c r="Q67" s="189">
        <f t="shared" si="3"/>
        <v>27468564.789999995</v>
      </c>
    </row>
    <row r="68" spans="1:19">
      <c r="A68" s="35"/>
      <c r="B68" s="63" t="s">
        <v>36</v>
      </c>
      <c r="C68" s="197">
        <v>125403298</v>
      </c>
      <c r="D68" s="197">
        <v>125403298</v>
      </c>
      <c r="E68" s="198">
        <v>0</v>
      </c>
      <c r="F68" s="198">
        <v>0</v>
      </c>
      <c r="G68" s="198">
        <v>0</v>
      </c>
      <c r="H68" s="198">
        <v>0</v>
      </c>
      <c r="I68" s="198">
        <v>0</v>
      </c>
      <c r="J68" s="198">
        <v>0</v>
      </c>
      <c r="K68" s="198">
        <v>0</v>
      </c>
      <c r="L68" s="198">
        <v>0</v>
      </c>
      <c r="M68" s="198">
        <v>0</v>
      </c>
      <c r="N68" s="198">
        <v>0</v>
      </c>
      <c r="O68" s="198">
        <v>0</v>
      </c>
      <c r="P68" s="198">
        <v>0</v>
      </c>
      <c r="Q68" s="215">
        <f t="shared" si="3"/>
        <v>0</v>
      </c>
      <c r="S68" s="54"/>
    </row>
    <row r="69" spans="1:19">
      <c r="A69" s="35"/>
      <c r="B69" s="6" t="s">
        <v>42</v>
      </c>
      <c r="C69" s="200">
        <v>0</v>
      </c>
      <c r="D69" s="200">
        <v>0</v>
      </c>
      <c r="E69" s="200">
        <v>0</v>
      </c>
      <c r="F69" s="200">
        <v>0</v>
      </c>
      <c r="G69" s="200">
        <v>0</v>
      </c>
      <c r="H69" s="200">
        <v>0</v>
      </c>
      <c r="I69" s="200">
        <v>0</v>
      </c>
      <c r="J69" s="200">
        <v>0</v>
      </c>
      <c r="K69" s="200">
        <v>0</v>
      </c>
      <c r="L69" s="200">
        <v>0</v>
      </c>
      <c r="M69" s="200">
        <v>0</v>
      </c>
      <c r="N69" s="200">
        <v>0</v>
      </c>
      <c r="O69" s="200">
        <v>0</v>
      </c>
      <c r="P69" s="200">
        <v>0</v>
      </c>
      <c r="Q69" s="196">
        <f t="shared" si="3"/>
        <v>0</v>
      </c>
      <c r="S69" s="54"/>
    </row>
    <row r="70" spans="1:19">
      <c r="A70" s="35"/>
      <c r="B70" s="8" t="s">
        <v>43</v>
      </c>
      <c r="C70" s="202">
        <v>0</v>
      </c>
      <c r="D70" s="202">
        <v>0</v>
      </c>
      <c r="E70" s="202">
        <v>0</v>
      </c>
      <c r="F70" s="202">
        <v>0</v>
      </c>
      <c r="G70" s="202">
        <v>0</v>
      </c>
      <c r="H70" s="202">
        <v>0</v>
      </c>
      <c r="I70" s="202">
        <v>0</v>
      </c>
      <c r="J70" s="202">
        <v>0</v>
      </c>
      <c r="K70" s="202">
        <v>0</v>
      </c>
      <c r="L70" s="202">
        <v>0</v>
      </c>
      <c r="M70" s="202">
        <v>0</v>
      </c>
      <c r="N70" s="202">
        <v>0</v>
      </c>
      <c r="O70" s="202">
        <v>0</v>
      </c>
      <c r="P70" s="202">
        <v>0</v>
      </c>
      <c r="Q70" s="196">
        <f t="shared" si="3"/>
        <v>0</v>
      </c>
    </row>
    <row r="71" spans="1:19">
      <c r="A71" s="35"/>
      <c r="B71" s="6" t="s">
        <v>50</v>
      </c>
      <c r="C71" s="199">
        <v>125403298</v>
      </c>
      <c r="D71" s="199">
        <v>125403298</v>
      </c>
      <c r="E71" s="200">
        <v>0</v>
      </c>
      <c r="F71" s="200">
        <v>0</v>
      </c>
      <c r="G71" s="200">
        <v>0</v>
      </c>
      <c r="H71" s="200">
        <v>0</v>
      </c>
      <c r="I71" s="200">
        <v>0</v>
      </c>
      <c r="J71" s="200">
        <v>0</v>
      </c>
      <c r="K71" s="200">
        <v>0</v>
      </c>
      <c r="L71" s="200">
        <v>0</v>
      </c>
      <c r="M71" s="200">
        <v>0</v>
      </c>
      <c r="N71" s="200">
        <v>0</v>
      </c>
      <c r="O71" s="200">
        <v>0</v>
      </c>
      <c r="P71" s="200">
        <v>0</v>
      </c>
      <c r="Q71" s="196">
        <f t="shared" si="3"/>
        <v>0</v>
      </c>
    </row>
    <row r="72" spans="1:19">
      <c r="A72" s="35"/>
      <c r="B72" s="8" t="s">
        <v>51</v>
      </c>
      <c r="C72" s="189">
        <v>125403298</v>
      </c>
      <c r="D72" s="189">
        <v>125403298</v>
      </c>
      <c r="E72" s="196">
        <v>0</v>
      </c>
      <c r="F72" s="196">
        <v>0</v>
      </c>
      <c r="G72" s="196">
        <v>0</v>
      </c>
      <c r="H72" s="196">
        <v>0</v>
      </c>
      <c r="I72" s="196">
        <v>0</v>
      </c>
      <c r="J72" s="196">
        <v>0</v>
      </c>
      <c r="K72" s="196">
        <v>0</v>
      </c>
      <c r="L72" s="196">
        <v>0</v>
      </c>
      <c r="M72" s="196">
        <v>0</v>
      </c>
      <c r="N72" s="196">
        <v>0</v>
      </c>
      <c r="O72" s="196">
        <v>0</v>
      </c>
      <c r="P72" s="196">
        <v>0</v>
      </c>
      <c r="Q72" s="196">
        <f t="shared" si="3"/>
        <v>0</v>
      </c>
    </row>
    <row r="73" spans="1:19">
      <c r="B73" s="130" t="s">
        <v>87</v>
      </c>
      <c r="C73" s="179">
        <f>C65+C68</f>
        <v>3283711902</v>
      </c>
      <c r="D73" s="179">
        <f t="shared" ref="D73:P73" si="4">D65+D68</f>
        <v>3312425429</v>
      </c>
      <c r="E73" s="211">
        <f t="shared" si="4"/>
        <v>0</v>
      </c>
      <c r="F73" s="211">
        <f t="shared" si="4"/>
        <v>0</v>
      </c>
      <c r="G73" s="181">
        <f t="shared" si="4"/>
        <v>373736.47</v>
      </c>
      <c r="H73" s="181">
        <f t="shared" si="4"/>
        <v>1508743.47</v>
      </c>
      <c r="I73" s="181">
        <f t="shared" si="4"/>
        <v>373736.47</v>
      </c>
      <c r="J73" s="181">
        <f t="shared" si="4"/>
        <v>17058180.579999998</v>
      </c>
      <c r="K73" s="181">
        <f t="shared" si="4"/>
        <v>408659.63</v>
      </c>
      <c r="L73" s="181">
        <f t="shared" si="4"/>
        <v>6914760.3399999999</v>
      </c>
      <c r="M73" s="181">
        <f t="shared" si="4"/>
        <v>421011.36</v>
      </c>
      <c r="N73" s="181">
        <f t="shared" si="4"/>
        <v>409736.47</v>
      </c>
      <c r="O73" s="211">
        <f t="shared" si="4"/>
        <v>0</v>
      </c>
      <c r="P73" s="211">
        <f t="shared" si="4"/>
        <v>0</v>
      </c>
      <c r="Q73" s="181">
        <f t="shared" si="3"/>
        <v>27468564.789999995</v>
      </c>
    </row>
    <row r="74" spans="1:19">
      <c r="A74" s="35"/>
      <c r="B74" s="41"/>
      <c r="C74" s="194"/>
      <c r="D74" s="207"/>
      <c r="E74" s="193"/>
      <c r="F74" s="193"/>
      <c r="G74" s="193"/>
      <c r="H74" s="193"/>
      <c r="I74" s="193"/>
      <c r="J74" s="193"/>
      <c r="K74" s="193"/>
      <c r="L74" s="193"/>
      <c r="M74" s="193"/>
      <c r="N74" s="193"/>
      <c r="O74" s="196"/>
      <c r="P74" s="196"/>
      <c r="Q74" s="207"/>
    </row>
    <row r="75" spans="1:19">
      <c r="B75" s="130" t="s">
        <v>88</v>
      </c>
      <c r="C75" s="179">
        <f t="shared" ref="C75:D75" si="5">C62+C73</f>
        <v>54237965185</v>
      </c>
      <c r="D75" s="179">
        <f t="shared" si="5"/>
        <v>58733563104.290001</v>
      </c>
      <c r="E75" s="181">
        <f t="shared" ref="E75:Q75" si="6">E62+E73</f>
        <v>2182297717.3800001</v>
      </c>
      <c r="F75" s="181">
        <f t="shared" si="6"/>
        <v>2581307622.7900004</v>
      </c>
      <c r="G75" s="181">
        <f t="shared" si="6"/>
        <v>2848921975.71</v>
      </c>
      <c r="H75" s="181">
        <f t="shared" si="6"/>
        <v>2773479259.1799989</v>
      </c>
      <c r="I75" s="181">
        <f t="shared" si="6"/>
        <v>2817391430.0700002</v>
      </c>
      <c r="J75" s="181">
        <f t="shared" si="6"/>
        <v>2834161876.3800001</v>
      </c>
      <c r="K75" s="181">
        <f t="shared" si="6"/>
        <v>2947710674.1799994</v>
      </c>
      <c r="L75" s="181">
        <f t="shared" si="6"/>
        <v>3022897114.3900003</v>
      </c>
      <c r="M75" s="181">
        <f t="shared" si="6"/>
        <v>2936076546.5599999</v>
      </c>
      <c r="N75" s="181">
        <f t="shared" si="6"/>
        <v>3122679505.2799997</v>
      </c>
      <c r="O75" s="181">
        <f t="shared" si="6"/>
        <v>4641291656.75</v>
      </c>
      <c r="P75" s="181">
        <f t="shared" si="6"/>
        <v>4332020928.1500006</v>
      </c>
      <c r="Q75" s="181">
        <f t="shared" si="6"/>
        <v>37040236306.82</v>
      </c>
    </row>
    <row r="76" spans="1:19">
      <c r="B76" s="103" t="s">
        <v>107</v>
      </c>
    </row>
    <row r="77" spans="1:19">
      <c r="B77" s="103" t="s">
        <v>108</v>
      </c>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65:Q70 Q71:Q72 Q9:Q34 Q42:Q55 Q40:Q41 Q39 Q35:Q38 Q56:Q6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AS101"/>
  <sheetViews>
    <sheetView showGridLines="0" zoomScale="60" zoomScaleNormal="60" workbookViewId="0">
      <selection activeCell="AQ81" sqref="AQ81:AQ93"/>
    </sheetView>
  </sheetViews>
  <sheetFormatPr defaultColWidth="11.42578125" defaultRowHeight="15"/>
  <cols>
    <col min="1" max="1" width="7.7109375" customWidth="1"/>
    <col min="2" max="2" width="75.28515625" customWidth="1"/>
    <col min="3" max="3" width="19" style="5" customWidth="1"/>
    <col min="4" max="4" width="19.7109375" style="5" customWidth="1"/>
    <col min="5" max="5" width="16.42578125" style="11" bestFit="1" customWidth="1"/>
    <col min="6" max="12" width="11.42578125" style="11" customWidth="1"/>
    <col min="13" max="13" width="13.140625" style="11" customWidth="1"/>
    <col min="14" max="14" width="11.42578125" style="11" customWidth="1"/>
    <col min="15" max="15" width="13" style="11" customWidth="1"/>
    <col min="16" max="16" width="15.28515625" style="11" customWidth="1"/>
    <col min="17" max="17" width="17.28515625" style="11" customWidth="1"/>
    <col min="18" max="18" width="20" bestFit="1" customWidth="1"/>
    <col min="19" max="20" width="17.85546875" bestFit="1" customWidth="1"/>
    <col min="21" max="24" width="16" bestFit="1" customWidth="1"/>
    <col min="25" max="26" width="17.85546875" bestFit="1" customWidth="1"/>
    <col min="27" max="27" width="16" bestFit="1" customWidth="1"/>
    <col min="28" max="29" width="17.85546875" bestFit="1" customWidth="1"/>
    <col min="30" max="30" width="18.85546875" bestFit="1" customWidth="1"/>
    <col min="31" max="31" width="16" style="11" bestFit="1" customWidth="1"/>
    <col min="32" max="33" width="17.42578125" style="11" bestFit="1" customWidth="1"/>
    <col min="34" max="37" width="16" style="11" bestFit="1" customWidth="1"/>
    <col min="38" max="39" width="17.42578125" style="11" bestFit="1" customWidth="1"/>
    <col min="40" max="40" width="16" style="11" bestFit="1" customWidth="1"/>
    <col min="41" max="42" width="17.42578125" style="11" bestFit="1" customWidth="1"/>
    <col min="43" max="43" width="18.85546875" style="11" bestFit="1" customWidth="1"/>
  </cols>
  <sheetData>
    <row r="2" spans="1:43" ht="28.5">
      <c r="B2" s="271" t="s">
        <v>0</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row>
    <row r="3" spans="1:43" ht="21">
      <c r="A3" s="2"/>
      <c r="B3" s="272" t="s">
        <v>1</v>
      </c>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row>
    <row r="4" spans="1:43" ht="15.75">
      <c r="A4" s="2"/>
      <c r="B4" s="273" t="s">
        <v>94</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c r="AO4" s="262"/>
      <c r="AP4" s="262"/>
      <c r="AQ4" s="262"/>
    </row>
    <row r="5" spans="1:43" ht="15.75">
      <c r="A5" s="2"/>
      <c r="B5" s="273" t="s">
        <v>3</v>
      </c>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2"/>
      <c r="AN5" s="262"/>
      <c r="AO5" s="262"/>
      <c r="AP5" s="262"/>
      <c r="AQ5" s="262"/>
    </row>
    <row r="6" spans="1:43">
      <c r="A6" s="2"/>
      <c r="B6" s="269"/>
      <c r="C6" s="270"/>
      <c r="D6" s="270"/>
      <c r="E6" s="270"/>
      <c r="F6" s="270"/>
      <c r="G6" s="270"/>
      <c r="H6" s="270"/>
      <c r="I6" s="270"/>
      <c r="J6" s="270"/>
      <c r="K6" s="270"/>
      <c r="L6" s="270"/>
      <c r="M6" s="270"/>
      <c r="N6" s="270"/>
      <c r="O6" s="270"/>
      <c r="P6" s="270"/>
      <c r="Q6" s="270"/>
      <c r="R6" s="3"/>
    </row>
    <row r="7" spans="1:43">
      <c r="A7" s="2"/>
      <c r="B7" s="4" t="s">
        <v>109</v>
      </c>
      <c r="C7" s="10"/>
      <c r="D7" s="10"/>
      <c r="AQ7" s="15" t="s">
        <v>5</v>
      </c>
    </row>
    <row r="8" spans="1:43" ht="22.5" customHeight="1">
      <c r="B8" s="263" t="s">
        <v>6</v>
      </c>
      <c r="C8" s="279" t="s">
        <v>7</v>
      </c>
      <c r="D8" s="279" t="s">
        <v>8</v>
      </c>
      <c r="E8" s="265" t="s">
        <v>110</v>
      </c>
      <c r="F8" s="265"/>
      <c r="G8" s="265"/>
      <c r="H8" s="265"/>
      <c r="I8" s="265"/>
      <c r="J8" s="265"/>
      <c r="K8" s="265"/>
      <c r="L8" s="265"/>
      <c r="M8" s="265"/>
      <c r="N8" s="265"/>
      <c r="O8" s="265"/>
      <c r="P8" s="265"/>
      <c r="Q8" s="266"/>
      <c r="R8" s="275" t="s">
        <v>111</v>
      </c>
      <c r="S8" s="275"/>
      <c r="T8" s="275"/>
      <c r="U8" s="275"/>
      <c r="V8" s="275"/>
      <c r="W8" s="275"/>
      <c r="X8" s="275"/>
      <c r="Y8" s="275"/>
      <c r="Z8" s="275"/>
      <c r="AA8" s="275"/>
      <c r="AB8" s="275"/>
      <c r="AC8" s="275"/>
      <c r="AD8" s="276"/>
      <c r="AE8" s="277" t="s">
        <v>112</v>
      </c>
      <c r="AF8" s="277"/>
      <c r="AG8" s="277"/>
      <c r="AH8" s="277"/>
      <c r="AI8" s="277"/>
      <c r="AJ8" s="277"/>
      <c r="AK8" s="277"/>
      <c r="AL8" s="277"/>
      <c r="AM8" s="277"/>
      <c r="AN8" s="277"/>
      <c r="AO8" s="277"/>
      <c r="AP8" s="277"/>
      <c r="AQ8" s="278"/>
    </row>
    <row r="9" spans="1:43" ht="22.5" customHeight="1">
      <c r="B9" s="263"/>
      <c r="C9" s="280"/>
      <c r="D9" s="280"/>
      <c r="E9" s="12" t="s">
        <v>10</v>
      </c>
      <c r="F9" s="12" t="s">
        <v>11</v>
      </c>
      <c r="G9" s="12" t="s">
        <v>12</v>
      </c>
      <c r="H9" s="12" t="s">
        <v>13</v>
      </c>
      <c r="I9" s="12" t="s">
        <v>14</v>
      </c>
      <c r="J9" s="12" t="s">
        <v>15</v>
      </c>
      <c r="K9" s="12" t="s">
        <v>16</v>
      </c>
      <c r="L9" s="12" t="s">
        <v>17</v>
      </c>
      <c r="M9" s="12" t="s">
        <v>18</v>
      </c>
      <c r="N9" s="12" t="s">
        <v>19</v>
      </c>
      <c r="O9" s="12" t="s">
        <v>20</v>
      </c>
      <c r="P9" s="12" t="s">
        <v>21</v>
      </c>
      <c r="Q9" s="12" t="s">
        <v>22</v>
      </c>
      <c r="R9" s="70" t="s">
        <v>10</v>
      </c>
      <c r="S9" s="70" t="s">
        <v>11</v>
      </c>
      <c r="T9" s="70" t="s">
        <v>12</v>
      </c>
      <c r="U9" s="70" t="s">
        <v>13</v>
      </c>
      <c r="V9" s="70" t="s">
        <v>14</v>
      </c>
      <c r="W9" s="70" t="s">
        <v>15</v>
      </c>
      <c r="X9" s="70" t="s">
        <v>16</v>
      </c>
      <c r="Y9" s="71" t="s">
        <v>17</v>
      </c>
      <c r="Z9" s="71" t="s">
        <v>18</v>
      </c>
      <c r="AA9" s="71" t="s">
        <v>19</v>
      </c>
      <c r="AB9" s="71" t="s">
        <v>20</v>
      </c>
      <c r="AC9" s="71" t="s">
        <v>21</v>
      </c>
      <c r="AD9" s="70" t="s">
        <v>22</v>
      </c>
      <c r="AE9" s="72" t="s">
        <v>10</v>
      </c>
      <c r="AF9" s="72" t="s">
        <v>11</v>
      </c>
      <c r="AG9" s="72" t="s">
        <v>12</v>
      </c>
      <c r="AH9" s="72" t="s">
        <v>13</v>
      </c>
      <c r="AI9" s="72" t="s">
        <v>14</v>
      </c>
      <c r="AJ9" s="72" t="s">
        <v>15</v>
      </c>
      <c r="AK9" s="72" t="s">
        <v>16</v>
      </c>
      <c r="AL9" s="72" t="s">
        <v>17</v>
      </c>
      <c r="AM9" s="72" t="s">
        <v>18</v>
      </c>
      <c r="AN9" s="72" t="s">
        <v>19</v>
      </c>
      <c r="AO9" s="72" t="s">
        <v>20</v>
      </c>
      <c r="AP9" s="72" t="s">
        <v>21</v>
      </c>
      <c r="AQ9" s="72" t="s">
        <v>22</v>
      </c>
    </row>
    <row r="10" spans="1:43">
      <c r="B10" s="22" t="s">
        <v>23</v>
      </c>
      <c r="C10" s="18">
        <v>0</v>
      </c>
      <c r="D10" s="161">
        <v>8100</v>
      </c>
      <c r="E10" s="18">
        <v>0</v>
      </c>
      <c r="F10" s="18">
        <v>0</v>
      </c>
      <c r="G10" s="18">
        <v>0</v>
      </c>
      <c r="H10" s="18">
        <v>0</v>
      </c>
      <c r="I10" s="18">
        <v>0</v>
      </c>
      <c r="J10" s="18">
        <v>0</v>
      </c>
      <c r="K10" s="18">
        <v>0</v>
      </c>
      <c r="L10" s="18">
        <v>0</v>
      </c>
      <c r="M10" s="18">
        <v>0</v>
      </c>
      <c r="N10" s="18">
        <v>0</v>
      </c>
      <c r="O10" s="18">
        <v>0</v>
      </c>
      <c r="P10" s="18">
        <v>0</v>
      </c>
      <c r="Q10" s="18">
        <f>SUM(E10:P10)</f>
        <v>0</v>
      </c>
      <c r="R10" s="18">
        <v>0</v>
      </c>
      <c r="S10" s="18">
        <v>0</v>
      </c>
      <c r="T10" s="18">
        <v>0</v>
      </c>
      <c r="U10" s="18">
        <v>0</v>
      </c>
      <c r="V10" s="18">
        <v>0</v>
      </c>
      <c r="W10" s="18">
        <v>0</v>
      </c>
      <c r="X10" s="18">
        <v>0</v>
      </c>
      <c r="Y10" s="18">
        <v>0</v>
      </c>
      <c r="Z10" s="18">
        <v>0</v>
      </c>
      <c r="AA10" s="18">
        <v>0</v>
      </c>
      <c r="AB10" s="18">
        <v>0</v>
      </c>
      <c r="AC10" s="18">
        <v>0</v>
      </c>
      <c r="AD10" s="18">
        <v>0</v>
      </c>
      <c r="AE10" s="18">
        <f t="shared" ref="AE10:AE12" si="0">E10+R10</f>
        <v>0</v>
      </c>
      <c r="AF10" s="18">
        <f t="shared" ref="AF10:AF13" si="1">F10+S10</f>
        <v>0</v>
      </c>
      <c r="AG10" s="18">
        <f t="shared" ref="AG10:AG13" si="2">G10+T10</f>
        <v>0</v>
      </c>
      <c r="AH10" s="18">
        <f t="shared" ref="AH10:AH13" si="3">H10+U10</f>
        <v>0</v>
      </c>
      <c r="AI10" s="18">
        <f t="shared" ref="AI10:AI13" si="4">I10+V10</f>
        <v>0</v>
      </c>
      <c r="AJ10" s="18">
        <f t="shared" ref="AJ10:AJ13" si="5">J10+W10</f>
        <v>0</v>
      </c>
      <c r="AK10" s="18">
        <f t="shared" ref="AK10:AK13" si="6">K10+X10</f>
        <v>0</v>
      </c>
      <c r="AL10" s="18">
        <f t="shared" ref="AL10:AL13" si="7">L10+Y10</f>
        <v>0</v>
      </c>
      <c r="AM10" s="18">
        <f t="shared" ref="AM10:AM13" si="8">M10+Z10</f>
        <v>0</v>
      </c>
      <c r="AN10" s="18">
        <f t="shared" ref="AN10:AN13" si="9">N10+AA10</f>
        <v>0</v>
      </c>
      <c r="AO10" s="18">
        <f t="shared" ref="AO10:AO13" si="10">O10+AB10</f>
        <v>0</v>
      </c>
      <c r="AP10" s="18">
        <f t="shared" ref="AP10:AQ13" si="11">P10+AC10</f>
        <v>0</v>
      </c>
      <c r="AQ10" s="18">
        <f t="shared" si="11"/>
        <v>0</v>
      </c>
    </row>
    <row r="11" spans="1:43">
      <c r="B11" s="7" t="s">
        <v>24</v>
      </c>
      <c r="C11" s="19">
        <v>0</v>
      </c>
      <c r="D11" s="216">
        <v>8100</v>
      </c>
      <c r="E11" s="19">
        <v>0</v>
      </c>
      <c r="F11" s="19">
        <v>0</v>
      </c>
      <c r="G11" s="19">
        <v>0</v>
      </c>
      <c r="H11" s="19">
        <v>0</v>
      </c>
      <c r="I11" s="19">
        <v>0</v>
      </c>
      <c r="J11" s="19">
        <v>0</v>
      </c>
      <c r="K11" s="19">
        <v>0</v>
      </c>
      <c r="L11" s="19">
        <v>0</v>
      </c>
      <c r="M11" s="19">
        <v>0</v>
      </c>
      <c r="N11" s="19">
        <v>0</v>
      </c>
      <c r="O11" s="19">
        <v>0</v>
      </c>
      <c r="P11" s="19">
        <v>0</v>
      </c>
      <c r="Q11" s="19">
        <f t="shared" ref="Q11:Q74" si="12">SUM(E11:P11)</f>
        <v>0</v>
      </c>
      <c r="R11" s="80">
        <v>0</v>
      </c>
      <c r="S11" s="80">
        <v>0</v>
      </c>
      <c r="T11" s="80">
        <v>0</v>
      </c>
      <c r="U11" s="80">
        <v>0</v>
      </c>
      <c r="V11" s="80">
        <v>0</v>
      </c>
      <c r="W11" s="80">
        <v>0</v>
      </c>
      <c r="X11" s="80">
        <v>0</v>
      </c>
      <c r="Y11" s="80">
        <v>0</v>
      </c>
      <c r="Z11" s="80">
        <v>0</v>
      </c>
      <c r="AA11" s="80">
        <v>0</v>
      </c>
      <c r="AB11" s="80">
        <v>0</v>
      </c>
      <c r="AC11" s="80">
        <v>0</v>
      </c>
      <c r="AD11" s="80">
        <v>0</v>
      </c>
      <c r="AE11" s="80">
        <f t="shared" si="0"/>
        <v>0</v>
      </c>
      <c r="AF11" s="80">
        <f t="shared" si="1"/>
        <v>0</v>
      </c>
      <c r="AG11" s="80">
        <f t="shared" si="2"/>
        <v>0</v>
      </c>
      <c r="AH11" s="80">
        <f t="shared" si="3"/>
        <v>0</v>
      </c>
      <c r="AI11" s="80">
        <f t="shared" si="4"/>
        <v>0</v>
      </c>
      <c r="AJ11" s="80">
        <f t="shared" si="5"/>
        <v>0</v>
      </c>
      <c r="AK11" s="80">
        <f t="shared" si="6"/>
        <v>0</v>
      </c>
      <c r="AL11" s="80">
        <f t="shared" si="7"/>
        <v>0</v>
      </c>
      <c r="AM11" s="80">
        <f t="shared" si="8"/>
        <v>0</v>
      </c>
      <c r="AN11" s="80">
        <f t="shared" si="9"/>
        <v>0</v>
      </c>
      <c r="AO11" s="80">
        <f t="shared" si="10"/>
        <v>0</v>
      </c>
      <c r="AP11" s="80">
        <f t="shared" si="11"/>
        <v>0</v>
      </c>
      <c r="AQ11" s="80">
        <f t="shared" si="11"/>
        <v>0</v>
      </c>
    </row>
    <row r="12" spans="1:43">
      <c r="B12" s="8" t="s">
        <v>25</v>
      </c>
      <c r="C12" s="20">
        <v>0</v>
      </c>
      <c r="D12" s="140">
        <v>8100</v>
      </c>
      <c r="E12" s="20">
        <v>0</v>
      </c>
      <c r="F12" s="20">
        <v>0</v>
      </c>
      <c r="G12" s="20">
        <v>0</v>
      </c>
      <c r="H12" s="20">
        <v>0</v>
      </c>
      <c r="I12" s="20">
        <v>0</v>
      </c>
      <c r="J12" s="20">
        <v>0</v>
      </c>
      <c r="K12" s="20">
        <v>0</v>
      </c>
      <c r="L12" s="20">
        <v>0</v>
      </c>
      <c r="M12" s="20">
        <v>0</v>
      </c>
      <c r="N12" s="20">
        <v>0</v>
      </c>
      <c r="O12" s="20">
        <v>0</v>
      </c>
      <c r="P12" s="20">
        <v>0</v>
      </c>
      <c r="Q12" s="20">
        <f t="shared" si="12"/>
        <v>0</v>
      </c>
      <c r="R12" s="11">
        <v>0</v>
      </c>
      <c r="S12" s="80">
        <v>0</v>
      </c>
      <c r="T12" s="80">
        <v>0</v>
      </c>
      <c r="U12" s="80">
        <v>0</v>
      </c>
      <c r="V12" s="80">
        <v>0</v>
      </c>
      <c r="W12" s="80">
        <v>0</v>
      </c>
      <c r="X12" s="80">
        <v>0</v>
      </c>
      <c r="Y12" s="80">
        <v>0</v>
      </c>
      <c r="Z12" s="80">
        <v>0</v>
      </c>
      <c r="AA12" s="80">
        <v>0</v>
      </c>
      <c r="AB12" s="80">
        <v>0</v>
      </c>
      <c r="AC12" s="11">
        <v>0</v>
      </c>
      <c r="AD12" s="11">
        <v>0</v>
      </c>
      <c r="AE12" s="11">
        <f t="shared" si="0"/>
        <v>0</v>
      </c>
      <c r="AF12" s="11">
        <f t="shared" si="1"/>
        <v>0</v>
      </c>
      <c r="AG12" s="11">
        <f t="shared" si="2"/>
        <v>0</v>
      </c>
      <c r="AH12" s="11">
        <f t="shared" si="3"/>
        <v>0</v>
      </c>
      <c r="AI12" s="11">
        <f t="shared" si="4"/>
        <v>0</v>
      </c>
      <c r="AJ12" s="11">
        <f t="shared" si="5"/>
        <v>0</v>
      </c>
      <c r="AK12" s="11">
        <f t="shared" si="6"/>
        <v>0</v>
      </c>
      <c r="AL12" s="11">
        <f t="shared" si="7"/>
        <v>0</v>
      </c>
      <c r="AM12" s="11">
        <f t="shared" si="8"/>
        <v>0</v>
      </c>
      <c r="AN12" s="11">
        <f t="shared" si="9"/>
        <v>0</v>
      </c>
      <c r="AO12" s="11">
        <f t="shared" si="10"/>
        <v>0</v>
      </c>
      <c r="AP12" s="11">
        <f t="shared" si="11"/>
        <v>0</v>
      </c>
      <c r="AQ12" s="11">
        <f t="shared" si="11"/>
        <v>0</v>
      </c>
    </row>
    <row r="13" spans="1:43">
      <c r="B13" s="22" t="s">
        <v>26</v>
      </c>
      <c r="C13" s="161">
        <v>11727955489</v>
      </c>
      <c r="D13" s="161">
        <v>11749864782.000002</v>
      </c>
      <c r="E13" s="161">
        <v>48008207.469999999</v>
      </c>
      <c r="F13" s="161">
        <v>58983943.29999999</v>
      </c>
      <c r="G13" s="161">
        <v>66342125.060000002</v>
      </c>
      <c r="H13" s="161">
        <v>51942033.600000001</v>
      </c>
      <c r="I13" s="161">
        <v>56342974.75</v>
      </c>
      <c r="J13" s="161">
        <v>64766291.569999993</v>
      </c>
      <c r="K13" s="161">
        <v>61237410.400000021</v>
      </c>
      <c r="L13" s="161">
        <v>69005630.170000002</v>
      </c>
      <c r="M13" s="161">
        <v>75113309.75</v>
      </c>
      <c r="N13" s="161">
        <v>61491989.890000001</v>
      </c>
      <c r="O13" s="161">
        <v>99040143.25</v>
      </c>
      <c r="P13" s="161">
        <v>87615908.769999996</v>
      </c>
      <c r="Q13" s="161">
        <f t="shared" si="12"/>
        <v>799889967.9799999</v>
      </c>
      <c r="R13" s="18">
        <v>0</v>
      </c>
      <c r="S13" s="18">
        <v>0</v>
      </c>
      <c r="T13" s="18">
        <v>0</v>
      </c>
      <c r="U13" s="18">
        <v>0</v>
      </c>
      <c r="V13" s="18">
        <v>0</v>
      </c>
      <c r="W13" s="18">
        <v>0</v>
      </c>
      <c r="X13" s="18">
        <v>0</v>
      </c>
      <c r="Y13" s="18">
        <v>0</v>
      </c>
      <c r="Z13" s="18">
        <v>0</v>
      </c>
      <c r="AA13" s="18">
        <v>0</v>
      </c>
      <c r="AB13" s="18">
        <v>0</v>
      </c>
      <c r="AC13" s="18">
        <v>0</v>
      </c>
      <c r="AD13" s="18">
        <v>0</v>
      </c>
      <c r="AE13" s="161">
        <f>E13+R13</f>
        <v>48008207.469999999</v>
      </c>
      <c r="AF13" s="161">
        <f t="shared" si="1"/>
        <v>58983943.29999999</v>
      </c>
      <c r="AG13" s="161">
        <f t="shared" si="2"/>
        <v>66342125.060000002</v>
      </c>
      <c r="AH13" s="161">
        <f t="shared" si="3"/>
        <v>51942033.600000001</v>
      </c>
      <c r="AI13" s="161">
        <f t="shared" si="4"/>
        <v>56342974.75</v>
      </c>
      <c r="AJ13" s="161">
        <f t="shared" si="5"/>
        <v>64766291.569999993</v>
      </c>
      <c r="AK13" s="161">
        <f t="shared" si="6"/>
        <v>61237410.400000021</v>
      </c>
      <c r="AL13" s="161">
        <f t="shared" si="7"/>
        <v>69005630.170000002</v>
      </c>
      <c r="AM13" s="161">
        <f t="shared" si="8"/>
        <v>75113309.75</v>
      </c>
      <c r="AN13" s="161">
        <f t="shared" si="9"/>
        <v>61491989.890000001</v>
      </c>
      <c r="AO13" s="161">
        <f t="shared" si="10"/>
        <v>99040143.25</v>
      </c>
      <c r="AP13" s="161">
        <f t="shared" si="11"/>
        <v>87615908.769999996</v>
      </c>
      <c r="AQ13" s="161">
        <f t="shared" ref="AG13:AQ22" si="13">Q13+AD13</f>
        <v>799889967.9799999</v>
      </c>
    </row>
    <row r="14" spans="1:43">
      <c r="B14" s="23" t="s">
        <v>27</v>
      </c>
      <c r="C14" s="216">
        <v>11125950365</v>
      </c>
      <c r="D14" s="216">
        <v>11126321565.000002</v>
      </c>
      <c r="E14" s="216">
        <v>9381876.3900000006</v>
      </c>
      <c r="F14" s="216">
        <v>10292717.51</v>
      </c>
      <c r="G14" s="216">
        <v>15073991.66</v>
      </c>
      <c r="H14" s="216">
        <v>10091506.040000001</v>
      </c>
      <c r="I14" s="216">
        <v>10471439.09</v>
      </c>
      <c r="J14" s="216">
        <v>13230793.08</v>
      </c>
      <c r="K14" s="216">
        <v>10903722.139999999</v>
      </c>
      <c r="L14" s="216">
        <v>15221814.59</v>
      </c>
      <c r="M14" s="216">
        <v>19466335.619999997</v>
      </c>
      <c r="N14" s="216">
        <v>13831119.41</v>
      </c>
      <c r="O14" s="216">
        <v>22030875.039999999</v>
      </c>
      <c r="P14" s="216">
        <v>31862738.670000002</v>
      </c>
      <c r="Q14" s="216">
        <f t="shared" si="12"/>
        <v>181858929.24000001</v>
      </c>
      <c r="R14" s="80">
        <v>0</v>
      </c>
      <c r="S14" s="80">
        <v>0</v>
      </c>
      <c r="T14" s="80">
        <v>0</v>
      </c>
      <c r="U14" s="80">
        <v>0</v>
      </c>
      <c r="V14" s="80">
        <v>0</v>
      </c>
      <c r="W14" s="80">
        <v>0</v>
      </c>
      <c r="X14" s="80">
        <v>0</v>
      </c>
      <c r="Y14" s="80">
        <v>0</v>
      </c>
      <c r="Z14" s="80">
        <v>0</v>
      </c>
      <c r="AA14" s="80">
        <v>0</v>
      </c>
      <c r="AB14" s="80">
        <v>0</v>
      </c>
      <c r="AC14" s="80">
        <v>0</v>
      </c>
      <c r="AD14" s="80">
        <v>0</v>
      </c>
      <c r="AE14" s="217">
        <f t="shared" ref="AE14:AE54" si="14">E14+R14</f>
        <v>9381876.3900000006</v>
      </c>
      <c r="AF14" s="217">
        <f>F14+S14</f>
        <v>10292717.51</v>
      </c>
      <c r="AG14" s="217">
        <f t="shared" si="13"/>
        <v>15073991.66</v>
      </c>
      <c r="AH14" s="217">
        <f t="shared" si="13"/>
        <v>10091506.040000001</v>
      </c>
      <c r="AI14" s="217">
        <f t="shared" si="13"/>
        <v>10471439.09</v>
      </c>
      <c r="AJ14" s="217">
        <f t="shared" si="13"/>
        <v>13230793.08</v>
      </c>
      <c r="AK14" s="217">
        <f t="shared" si="13"/>
        <v>10903722.139999999</v>
      </c>
      <c r="AL14" s="217">
        <f t="shared" si="13"/>
        <v>15221814.59</v>
      </c>
      <c r="AM14" s="217">
        <f t="shared" si="13"/>
        <v>19466335.619999997</v>
      </c>
      <c r="AN14" s="217">
        <f t="shared" si="13"/>
        <v>13831119.41</v>
      </c>
      <c r="AO14" s="217">
        <f t="shared" si="13"/>
        <v>22030875.039999999</v>
      </c>
      <c r="AP14" s="217">
        <f t="shared" si="13"/>
        <v>31862738.670000002</v>
      </c>
      <c r="AQ14" s="217">
        <f t="shared" si="13"/>
        <v>181858929.24000001</v>
      </c>
    </row>
    <row r="15" spans="1:43">
      <c r="B15" s="26" t="s">
        <v>28</v>
      </c>
      <c r="C15" s="140">
        <v>10563670365</v>
      </c>
      <c r="D15" s="140">
        <v>10564041565.000002</v>
      </c>
      <c r="E15" s="140">
        <v>9381876.3900000006</v>
      </c>
      <c r="F15" s="140">
        <v>10292717.51</v>
      </c>
      <c r="G15" s="140">
        <v>15073991.66</v>
      </c>
      <c r="H15" s="140">
        <v>10091506.040000001</v>
      </c>
      <c r="I15" s="140">
        <v>10471439.09</v>
      </c>
      <c r="J15" s="140">
        <v>13230793.08</v>
      </c>
      <c r="K15" s="140">
        <v>10903722.139999999</v>
      </c>
      <c r="L15" s="140">
        <v>15221814.59</v>
      </c>
      <c r="M15" s="140">
        <v>19466335.619999997</v>
      </c>
      <c r="N15" s="140">
        <v>13831119.41</v>
      </c>
      <c r="O15" s="140">
        <v>22030875.039999999</v>
      </c>
      <c r="P15" s="140">
        <v>31862738.670000002</v>
      </c>
      <c r="Q15" s="140">
        <f t="shared" si="12"/>
        <v>181858929.24000001</v>
      </c>
      <c r="R15" s="11">
        <v>0</v>
      </c>
      <c r="S15" s="80">
        <v>0</v>
      </c>
      <c r="T15" s="80">
        <v>0</v>
      </c>
      <c r="U15" s="80">
        <v>0</v>
      </c>
      <c r="V15" s="80">
        <v>0</v>
      </c>
      <c r="W15" s="80">
        <v>0</v>
      </c>
      <c r="X15" s="80">
        <v>0</v>
      </c>
      <c r="Y15" s="80">
        <v>0</v>
      </c>
      <c r="Z15" s="80">
        <v>0</v>
      </c>
      <c r="AA15" s="80">
        <v>0</v>
      </c>
      <c r="AB15" s="80">
        <v>0</v>
      </c>
      <c r="AC15" s="11">
        <v>0</v>
      </c>
      <c r="AD15" s="11">
        <v>0</v>
      </c>
      <c r="AE15" s="218">
        <f t="shared" si="14"/>
        <v>9381876.3900000006</v>
      </c>
      <c r="AF15" s="218">
        <f t="shared" ref="AF15:AF54" si="15">F15+S15</f>
        <v>10292717.51</v>
      </c>
      <c r="AG15" s="218">
        <f t="shared" si="13"/>
        <v>15073991.66</v>
      </c>
      <c r="AH15" s="218">
        <f t="shared" si="13"/>
        <v>10091506.040000001</v>
      </c>
      <c r="AI15" s="218">
        <f t="shared" si="13"/>
        <v>10471439.09</v>
      </c>
      <c r="AJ15" s="218">
        <f t="shared" si="13"/>
        <v>13230793.08</v>
      </c>
      <c r="AK15" s="218">
        <f t="shared" si="13"/>
        <v>10903722.139999999</v>
      </c>
      <c r="AL15" s="218">
        <f t="shared" si="13"/>
        <v>15221814.59</v>
      </c>
      <c r="AM15" s="218">
        <f t="shared" si="13"/>
        <v>19466335.619999997</v>
      </c>
      <c r="AN15" s="218">
        <f t="shared" si="13"/>
        <v>13831119.41</v>
      </c>
      <c r="AO15" s="218">
        <f t="shared" si="13"/>
        <v>22030875.039999999</v>
      </c>
      <c r="AP15" s="218">
        <f t="shared" si="13"/>
        <v>31862738.670000002</v>
      </c>
      <c r="AQ15" s="218">
        <f t="shared" si="13"/>
        <v>181858929.24000001</v>
      </c>
    </row>
    <row r="16" spans="1:43">
      <c r="B16" s="26" t="s">
        <v>29</v>
      </c>
      <c r="C16" s="140">
        <v>562280000</v>
      </c>
      <c r="D16" s="140">
        <v>562280000</v>
      </c>
      <c r="E16" s="20">
        <v>0</v>
      </c>
      <c r="F16" s="20">
        <v>0</v>
      </c>
      <c r="G16" s="20">
        <v>0</v>
      </c>
      <c r="H16" s="20">
        <v>0</v>
      </c>
      <c r="I16" s="20">
        <v>0</v>
      </c>
      <c r="J16" s="20">
        <v>0</v>
      </c>
      <c r="K16" s="20">
        <v>0</v>
      </c>
      <c r="L16" s="20">
        <v>0</v>
      </c>
      <c r="M16" s="20">
        <v>0</v>
      </c>
      <c r="N16" s="20">
        <v>0</v>
      </c>
      <c r="O16" s="20">
        <v>0</v>
      </c>
      <c r="P16" s="20">
        <v>0</v>
      </c>
      <c r="Q16" s="20">
        <f t="shared" si="12"/>
        <v>0</v>
      </c>
      <c r="R16" s="11">
        <v>0</v>
      </c>
      <c r="S16" s="80">
        <v>0</v>
      </c>
      <c r="T16" s="80">
        <v>0</v>
      </c>
      <c r="U16" s="80">
        <v>0</v>
      </c>
      <c r="V16" s="80">
        <v>0</v>
      </c>
      <c r="W16" s="80">
        <v>0</v>
      </c>
      <c r="X16" s="80">
        <v>0</v>
      </c>
      <c r="Y16" s="80">
        <v>0</v>
      </c>
      <c r="Z16" s="80">
        <v>0</v>
      </c>
      <c r="AA16" s="80">
        <v>0</v>
      </c>
      <c r="AB16" s="80">
        <v>0</v>
      </c>
      <c r="AC16" s="11">
        <v>0</v>
      </c>
      <c r="AD16" s="11">
        <v>0</v>
      </c>
      <c r="AE16" s="11">
        <f t="shared" si="14"/>
        <v>0</v>
      </c>
      <c r="AF16" s="11">
        <f t="shared" si="15"/>
        <v>0</v>
      </c>
      <c r="AG16" s="11">
        <f t="shared" si="13"/>
        <v>0</v>
      </c>
      <c r="AH16" s="11">
        <f t="shared" si="13"/>
        <v>0</v>
      </c>
      <c r="AI16" s="11">
        <f t="shared" si="13"/>
        <v>0</v>
      </c>
      <c r="AJ16" s="11">
        <f t="shared" si="13"/>
        <v>0</v>
      </c>
      <c r="AK16" s="11">
        <f t="shared" si="13"/>
        <v>0</v>
      </c>
      <c r="AL16" s="11">
        <f t="shared" si="13"/>
        <v>0</v>
      </c>
      <c r="AM16" s="11">
        <f t="shared" si="13"/>
        <v>0</v>
      </c>
      <c r="AN16" s="11">
        <f t="shared" si="13"/>
        <v>0</v>
      </c>
      <c r="AO16" s="11">
        <f t="shared" si="13"/>
        <v>0</v>
      </c>
      <c r="AP16" s="11">
        <f t="shared" si="13"/>
        <v>0</v>
      </c>
      <c r="AQ16" s="11">
        <f t="shared" si="13"/>
        <v>0</v>
      </c>
    </row>
    <row r="17" spans="2:43">
      <c r="B17" s="23" t="s">
        <v>30</v>
      </c>
      <c r="C17" s="216">
        <v>2000000</v>
      </c>
      <c r="D17" s="216">
        <v>1900000</v>
      </c>
      <c r="E17" s="19">
        <v>0</v>
      </c>
      <c r="F17" s="19">
        <v>0</v>
      </c>
      <c r="G17" s="19">
        <v>0</v>
      </c>
      <c r="H17" s="19">
        <v>0</v>
      </c>
      <c r="I17" s="19">
        <v>0</v>
      </c>
      <c r="J17" s="19">
        <v>0</v>
      </c>
      <c r="K17" s="19">
        <v>0</v>
      </c>
      <c r="L17" s="19">
        <v>0</v>
      </c>
      <c r="M17" s="19">
        <v>0</v>
      </c>
      <c r="N17" s="19">
        <v>0</v>
      </c>
      <c r="O17" s="19">
        <v>0</v>
      </c>
      <c r="P17" s="19">
        <v>0</v>
      </c>
      <c r="Q17" s="19">
        <f t="shared" si="12"/>
        <v>0</v>
      </c>
      <c r="R17" s="80">
        <v>0</v>
      </c>
      <c r="S17" s="80">
        <v>0</v>
      </c>
      <c r="T17" s="80">
        <v>0</v>
      </c>
      <c r="U17" s="80">
        <v>0</v>
      </c>
      <c r="V17" s="80">
        <v>0</v>
      </c>
      <c r="W17" s="80">
        <v>0</v>
      </c>
      <c r="X17" s="80">
        <v>0</v>
      </c>
      <c r="Y17" s="80">
        <v>0</v>
      </c>
      <c r="Z17" s="80">
        <v>0</v>
      </c>
      <c r="AA17" s="80">
        <v>0</v>
      </c>
      <c r="AB17" s="80">
        <v>0</v>
      </c>
      <c r="AC17" s="80">
        <v>0</v>
      </c>
      <c r="AD17" s="80">
        <v>0</v>
      </c>
      <c r="AE17" s="80">
        <f t="shared" si="14"/>
        <v>0</v>
      </c>
      <c r="AF17" s="80">
        <f t="shared" si="15"/>
        <v>0</v>
      </c>
      <c r="AG17" s="80">
        <f t="shared" si="13"/>
        <v>0</v>
      </c>
      <c r="AH17" s="80">
        <f t="shared" si="13"/>
        <v>0</v>
      </c>
      <c r="AI17" s="80">
        <f t="shared" si="13"/>
        <v>0</v>
      </c>
      <c r="AJ17" s="80">
        <f t="shared" si="13"/>
        <v>0</v>
      </c>
      <c r="AK17" s="80">
        <f t="shared" si="13"/>
        <v>0</v>
      </c>
      <c r="AL17" s="80">
        <f t="shared" si="13"/>
        <v>0</v>
      </c>
      <c r="AM17" s="80">
        <f t="shared" si="13"/>
        <v>0</v>
      </c>
      <c r="AN17" s="80">
        <f t="shared" si="13"/>
        <v>0</v>
      </c>
      <c r="AO17" s="80">
        <f t="shared" si="13"/>
        <v>0</v>
      </c>
      <c r="AP17" s="80">
        <f t="shared" si="13"/>
        <v>0</v>
      </c>
      <c r="AQ17" s="80">
        <f t="shared" si="13"/>
        <v>0</v>
      </c>
    </row>
    <row r="18" spans="2:43">
      <c r="B18" s="26" t="s">
        <v>92</v>
      </c>
      <c r="C18" s="216">
        <v>1900000</v>
      </c>
      <c r="D18" s="216">
        <v>1900000</v>
      </c>
      <c r="E18" s="19">
        <v>0</v>
      </c>
      <c r="F18" s="19">
        <v>0</v>
      </c>
      <c r="G18" s="19">
        <v>0</v>
      </c>
      <c r="H18" s="19">
        <v>0</v>
      </c>
      <c r="I18" s="19">
        <v>0</v>
      </c>
      <c r="J18" s="19">
        <v>0</v>
      </c>
      <c r="K18" s="19">
        <v>0</v>
      </c>
      <c r="L18" s="19">
        <v>0</v>
      </c>
      <c r="M18" s="19">
        <v>0</v>
      </c>
      <c r="N18" s="19">
        <v>0</v>
      </c>
      <c r="O18" s="19">
        <v>0</v>
      </c>
      <c r="P18" s="19">
        <v>0</v>
      </c>
      <c r="Q18" s="19">
        <f t="shared" si="12"/>
        <v>0</v>
      </c>
      <c r="R18" s="80">
        <v>0</v>
      </c>
      <c r="S18" s="80">
        <v>0</v>
      </c>
      <c r="T18" s="80">
        <v>0</v>
      </c>
      <c r="U18" s="80">
        <v>0</v>
      </c>
      <c r="V18" s="80">
        <v>0</v>
      </c>
      <c r="W18" s="80">
        <v>0</v>
      </c>
      <c r="X18" s="80">
        <v>0</v>
      </c>
      <c r="Y18" s="80">
        <v>0</v>
      </c>
      <c r="Z18" s="80">
        <v>0</v>
      </c>
      <c r="AA18" s="80">
        <v>0</v>
      </c>
      <c r="AB18" s="80">
        <v>0</v>
      </c>
      <c r="AC18" s="80">
        <v>0</v>
      </c>
      <c r="AD18" s="80">
        <v>0</v>
      </c>
      <c r="AE18" s="80"/>
      <c r="AF18" s="80"/>
      <c r="AG18" s="80"/>
      <c r="AH18" s="80"/>
      <c r="AI18" s="80"/>
      <c r="AJ18" s="80"/>
      <c r="AK18" s="80"/>
      <c r="AL18" s="80"/>
      <c r="AM18" s="80"/>
      <c r="AN18" s="80"/>
      <c r="AO18" s="80"/>
      <c r="AP18" s="80"/>
      <c r="AQ18" s="80"/>
    </row>
    <row r="19" spans="2:43">
      <c r="B19" s="26" t="s">
        <v>113</v>
      </c>
      <c r="C19" s="140">
        <v>100000</v>
      </c>
      <c r="D19" s="20">
        <v>0</v>
      </c>
      <c r="E19" s="20">
        <v>0</v>
      </c>
      <c r="F19" s="20">
        <v>0</v>
      </c>
      <c r="G19" s="20">
        <v>0</v>
      </c>
      <c r="H19" s="20">
        <v>0</v>
      </c>
      <c r="I19" s="20">
        <v>0</v>
      </c>
      <c r="J19" s="20">
        <v>0</v>
      </c>
      <c r="K19" s="20">
        <v>0</v>
      </c>
      <c r="L19" s="20">
        <v>0</v>
      </c>
      <c r="M19" s="20">
        <v>0</v>
      </c>
      <c r="N19" s="20">
        <v>0</v>
      </c>
      <c r="O19" s="20">
        <v>0</v>
      </c>
      <c r="P19" s="20">
        <v>0</v>
      </c>
      <c r="Q19" s="20">
        <f t="shared" si="12"/>
        <v>0</v>
      </c>
      <c r="R19" s="11">
        <v>0</v>
      </c>
      <c r="S19" s="80">
        <v>0</v>
      </c>
      <c r="T19" s="80">
        <v>0</v>
      </c>
      <c r="U19" s="80">
        <v>0</v>
      </c>
      <c r="V19" s="80">
        <v>0</v>
      </c>
      <c r="W19" s="80">
        <v>0</v>
      </c>
      <c r="X19" s="80">
        <v>0</v>
      </c>
      <c r="Y19" s="80">
        <v>0</v>
      </c>
      <c r="Z19" s="80">
        <v>0</v>
      </c>
      <c r="AA19" s="80">
        <v>0</v>
      </c>
      <c r="AB19" s="80">
        <v>0</v>
      </c>
      <c r="AC19" s="11">
        <v>0</v>
      </c>
      <c r="AD19" s="11">
        <v>0</v>
      </c>
      <c r="AE19" s="11">
        <f t="shared" si="14"/>
        <v>0</v>
      </c>
      <c r="AF19" s="11">
        <f t="shared" si="15"/>
        <v>0</v>
      </c>
      <c r="AG19" s="11">
        <f t="shared" si="13"/>
        <v>0</v>
      </c>
      <c r="AH19" s="11">
        <f t="shared" si="13"/>
        <v>0</v>
      </c>
      <c r="AI19" s="11">
        <f t="shared" si="13"/>
        <v>0</v>
      </c>
      <c r="AJ19" s="11">
        <f t="shared" si="13"/>
        <v>0</v>
      </c>
      <c r="AK19" s="11">
        <f t="shared" si="13"/>
        <v>0</v>
      </c>
      <c r="AL19" s="11">
        <f t="shared" si="13"/>
        <v>0</v>
      </c>
      <c r="AM19" s="11">
        <f t="shared" si="13"/>
        <v>0</v>
      </c>
      <c r="AN19" s="11">
        <f t="shared" si="13"/>
        <v>0</v>
      </c>
      <c r="AO19" s="11">
        <f t="shared" si="13"/>
        <v>0</v>
      </c>
      <c r="AP19" s="11">
        <f t="shared" si="13"/>
        <v>0</v>
      </c>
      <c r="AQ19" s="11">
        <f t="shared" si="13"/>
        <v>0</v>
      </c>
    </row>
    <row r="20" spans="2:43">
      <c r="B20" s="23" t="s">
        <v>32</v>
      </c>
      <c r="C20" s="216">
        <v>134445945</v>
      </c>
      <c r="D20" s="216">
        <v>156084038</v>
      </c>
      <c r="E20" s="216">
        <v>7731079.2599999998</v>
      </c>
      <c r="F20" s="216">
        <v>10592064.979999999</v>
      </c>
      <c r="G20" s="216">
        <v>16243886.039999999</v>
      </c>
      <c r="H20" s="216">
        <v>7878173.4699999997</v>
      </c>
      <c r="I20" s="216">
        <v>9778870.2999999989</v>
      </c>
      <c r="J20" s="216">
        <v>15501758.77</v>
      </c>
      <c r="K20" s="216">
        <v>8456121.9900000002</v>
      </c>
      <c r="L20" s="216">
        <v>16587849.699999999</v>
      </c>
      <c r="M20" s="216">
        <v>15175648.41</v>
      </c>
      <c r="N20" s="216">
        <v>9334451.540000001</v>
      </c>
      <c r="O20" s="216">
        <v>14320450.370000003</v>
      </c>
      <c r="P20" s="216">
        <v>20871504.91</v>
      </c>
      <c r="Q20" s="216">
        <f t="shared" si="12"/>
        <v>152471859.74000001</v>
      </c>
      <c r="R20" s="80">
        <v>0</v>
      </c>
      <c r="S20" s="80">
        <v>0</v>
      </c>
      <c r="T20" s="80">
        <v>0</v>
      </c>
      <c r="U20" s="80">
        <v>0</v>
      </c>
      <c r="V20" s="80">
        <v>0</v>
      </c>
      <c r="W20" s="80">
        <v>0</v>
      </c>
      <c r="X20" s="80">
        <v>0</v>
      </c>
      <c r="Y20" s="80">
        <v>0</v>
      </c>
      <c r="Z20" s="80">
        <v>0</v>
      </c>
      <c r="AA20" s="80">
        <v>0</v>
      </c>
      <c r="AB20" s="80">
        <v>0</v>
      </c>
      <c r="AC20" s="80">
        <v>0</v>
      </c>
      <c r="AD20" s="80">
        <v>0</v>
      </c>
      <c r="AE20" s="217">
        <f t="shared" si="14"/>
        <v>7731079.2599999998</v>
      </c>
      <c r="AF20" s="217">
        <f t="shared" si="15"/>
        <v>10592064.979999999</v>
      </c>
      <c r="AG20" s="217">
        <f t="shared" si="13"/>
        <v>16243886.039999999</v>
      </c>
      <c r="AH20" s="217">
        <f t="shared" si="13"/>
        <v>7878173.4699999997</v>
      </c>
      <c r="AI20" s="217">
        <f t="shared" si="13"/>
        <v>9778870.2999999989</v>
      </c>
      <c r="AJ20" s="217">
        <f t="shared" si="13"/>
        <v>15501758.77</v>
      </c>
      <c r="AK20" s="217">
        <f t="shared" si="13"/>
        <v>8456121.9900000002</v>
      </c>
      <c r="AL20" s="217">
        <f t="shared" si="13"/>
        <v>16587849.699999999</v>
      </c>
      <c r="AM20" s="217">
        <f t="shared" si="13"/>
        <v>15175648.41</v>
      </c>
      <c r="AN20" s="217">
        <f t="shared" si="13"/>
        <v>9334451.540000001</v>
      </c>
      <c r="AO20" s="217">
        <f t="shared" si="13"/>
        <v>14320450.370000003</v>
      </c>
      <c r="AP20" s="217">
        <f t="shared" si="13"/>
        <v>20871504.91</v>
      </c>
      <c r="AQ20" s="217">
        <f t="shared" si="13"/>
        <v>152471859.74000001</v>
      </c>
    </row>
    <row r="21" spans="2:43">
      <c r="B21" s="26" t="s">
        <v>33</v>
      </c>
      <c r="C21" s="140">
        <v>134445945</v>
      </c>
      <c r="D21" s="140">
        <v>156084038</v>
      </c>
      <c r="E21" s="140">
        <v>7731079.2599999998</v>
      </c>
      <c r="F21" s="140">
        <v>10592064.979999999</v>
      </c>
      <c r="G21" s="140">
        <v>16243886.039999999</v>
      </c>
      <c r="H21" s="140">
        <v>7878173.4699999997</v>
      </c>
      <c r="I21" s="140">
        <v>9778870.2999999989</v>
      </c>
      <c r="J21" s="140">
        <v>15501758.77</v>
      </c>
      <c r="K21" s="140">
        <v>8456121.9900000002</v>
      </c>
      <c r="L21" s="140">
        <v>16587849.699999999</v>
      </c>
      <c r="M21" s="140">
        <v>15175648.41</v>
      </c>
      <c r="N21" s="140">
        <v>9334451.540000001</v>
      </c>
      <c r="O21" s="140">
        <v>14320450.370000003</v>
      </c>
      <c r="P21" s="140">
        <v>20871504.91</v>
      </c>
      <c r="Q21" s="140">
        <f t="shared" si="12"/>
        <v>152471859.74000001</v>
      </c>
      <c r="R21" s="11">
        <v>0</v>
      </c>
      <c r="S21" s="80">
        <v>0</v>
      </c>
      <c r="T21" s="80">
        <v>0</v>
      </c>
      <c r="U21" s="80">
        <v>0</v>
      </c>
      <c r="V21" s="80">
        <v>0</v>
      </c>
      <c r="W21" s="80">
        <v>0</v>
      </c>
      <c r="X21" s="80">
        <v>0</v>
      </c>
      <c r="Y21" s="80">
        <v>0</v>
      </c>
      <c r="Z21" s="80">
        <v>0</v>
      </c>
      <c r="AA21" s="80">
        <v>0</v>
      </c>
      <c r="AB21" s="80">
        <v>0</v>
      </c>
      <c r="AC21" s="11">
        <v>0</v>
      </c>
      <c r="AD21" s="11">
        <v>0</v>
      </c>
      <c r="AE21" s="218">
        <f t="shared" si="14"/>
        <v>7731079.2599999998</v>
      </c>
      <c r="AF21" s="218">
        <f t="shared" si="15"/>
        <v>10592064.979999999</v>
      </c>
      <c r="AG21" s="218">
        <f t="shared" si="13"/>
        <v>16243886.039999999</v>
      </c>
      <c r="AH21" s="218">
        <f t="shared" si="13"/>
        <v>7878173.4699999997</v>
      </c>
      <c r="AI21" s="218">
        <f t="shared" si="13"/>
        <v>9778870.2999999989</v>
      </c>
      <c r="AJ21" s="218">
        <f t="shared" si="13"/>
        <v>15501758.77</v>
      </c>
      <c r="AK21" s="218">
        <f t="shared" si="13"/>
        <v>8456121.9900000002</v>
      </c>
      <c r="AL21" s="218">
        <f t="shared" si="13"/>
        <v>16587849.699999999</v>
      </c>
      <c r="AM21" s="218">
        <f t="shared" si="13"/>
        <v>15175648.41</v>
      </c>
      <c r="AN21" s="218">
        <f t="shared" si="13"/>
        <v>9334451.540000001</v>
      </c>
      <c r="AO21" s="218">
        <f t="shared" si="13"/>
        <v>14320450.370000003</v>
      </c>
      <c r="AP21" s="218">
        <f t="shared" si="13"/>
        <v>20871504.91</v>
      </c>
      <c r="AQ21" s="218">
        <f t="shared" si="13"/>
        <v>152471859.74000001</v>
      </c>
    </row>
    <row r="22" spans="2:43">
      <c r="B22" s="23" t="s">
        <v>34</v>
      </c>
      <c r="C22" s="216">
        <v>465559179</v>
      </c>
      <c r="D22" s="216">
        <v>465559179.00000006</v>
      </c>
      <c r="E22" s="216">
        <v>30895251.82</v>
      </c>
      <c r="F22" s="216">
        <v>38099160.809999995</v>
      </c>
      <c r="G22" s="216">
        <v>35024247.359999999</v>
      </c>
      <c r="H22" s="216">
        <v>33972354.090000004</v>
      </c>
      <c r="I22" s="216">
        <v>36092665.359999999</v>
      </c>
      <c r="J22" s="216">
        <v>36033739.719999999</v>
      </c>
      <c r="K22" s="216">
        <v>41877566.270000018</v>
      </c>
      <c r="L22" s="216">
        <v>37195965.880000003</v>
      </c>
      <c r="M22" s="216">
        <v>40471325.719999999</v>
      </c>
      <c r="N22" s="216">
        <v>38326418.939999998</v>
      </c>
      <c r="O22" s="216">
        <v>62688817.840000004</v>
      </c>
      <c r="P22" s="216">
        <v>34881665.189999998</v>
      </c>
      <c r="Q22" s="216">
        <f t="shared" si="12"/>
        <v>465559178.99999994</v>
      </c>
      <c r="R22" s="80">
        <v>0</v>
      </c>
      <c r="S22" s="80">
        <v>0</v>
      </c>
      <c r="T22" s="80">
        <v>0</v>
      </c>
      <c r="U22" s="80">
        <v>0</v>
      </c>
      <c r="V22" s="80">
        <v>0</v>
      </c>
      <c r="W22" s="80">
        <v>0</v>
      </c>
      <c r="X22" s="80">
        <v>0</v>
      </c>
      <c r="Y22" s="80">
        <v>0</v>
      </c>
      <c r="Z22" s="80">
        <v>0</v>
      </c>
      <c r="AA22" s="80">
        <v>0</v>
      </c>
      <c r="AB22" s="80">
        <v>0</v>
      </c>
      <c r="AC22" s="80">
        <v>0</v>
      </c>
      <c r="AD22" s="80">
        <v>0</v>
      </c>
      <c r="AE22" s="217">
        <f t="shared" si="14"/>
        <v>30895251.82</v>
      </c>
      <c r="AF22" s="217">
        <f t="shared" si="15"/>
        <v>38099160.809999995</v>
      </c>
      <c r="AG22" s="217">
        <f t="shared" si="13"/>
        <v>35024247.359999999</v>
      </c>
      <c r="AH22" s="217">
        <f t="shared" si="13"/>
        <v>33972354.090000004</v>
      </c>
      <c r="AI22" s="217">
        <f t="shared" si="13"/>
        <v>36092665.359999999</v>
      </c>
      <c r="AJ22" s="217">
        <f t="shared" si="13"/>
        <v>36033739.719999999</v>
      </c>
      <c r="AK22" s="217">
        <f t="shared" si="13"/>
        <v>41877566.270000018</v>
      </c>
      <c r="AL22" s="217">
        <f t="shared" si="13"/>
        <v>37195965.880000003</v>
      </c>
      <c r="AM22" s="217">
        <f t="shared" si="13"/>
        <v>40471325.719999999</v>
      </c>
      <c r="AN22" s="217">
        <f t="shared" si="13"/>
        <v>38326418.939999998</v>
      </c>
      <c r="AO22" s="217">
        <f t="shared" si="13"/>
        <v>62688817.840000004</v>
      </c>
      <c r="AP22" s="217">
        <f t="shared" si="13"/>
        <v>34881665.189999998</v>
      </c>
      <c r="AQ22" s="217">
        <f t="shared" si="13"/>
        <v>465559178.99999994</v>
      </c>
    </row>
    <row r="23" spans="2:43">
      <c r="B23" s="26" t="s">
        <v>35</v>
      </c>
      <c r="C23" s="140">
        <v>465559179</v>
      </c>
      <c r="D23" s="140">
        <v>465559179.00000006</v>
      </c>
      <c r="E23" s="140">
        <v>30895251.82</v>
      </c>
      <c r="F23" s="140">
        <v>38099160.809999995</v>
      </c>
      <c r="G23" s="140">
        <v>35024247.359999999</v>
      </c>
      <c r="H23" s="140">
        <v>33972354.090000004</v>
      </c>
      <c r="I23" s="140">
        <v>36092665.359999999</v>
      </c>
      <c r="J23" s="140">
        <v>36033739.719999999</v>
      </c>
      <c r="K23" s="140">
        <v>41877566.270000018</v>
      </c>
      <c r="L23" s="140">
        <v>37195965.880000003</v>
      </c>
      <c r="M23" s="140">
        <v>40471325.719999999</v>
      </c>
      <c r="N23" s="140">
        <v>38326418.939999998</v>
      </c>
      <c r="O23" s="140">
        <v>62688817.840000004</v>
      </c>
      <c r="P23" s="140">
        <v>34881665.189999998</v>
      </c>
      <c r="Q23" s="140">
        <f t="shared" si="12"/>
        <v>465559178.99999994</v>
      </c>
      <c r="R23" s="11">
        <v>0</v>
      </c>
      <c r="S23" s="80">
        <v>0</v>
      </c>
      <c r="T23" s="80">
        <v>0</v>
      </c>
      <c r="U23" s="80">
        <v>0</v>
      </c>
      <c r="V23" s="80">
        <v>0</v>
      </c>
      <c r="W23" s="80">
        <v>0</v>
      </c>
      <c r="X23" s="80">
        <v>0</v>
      </c>
      <c r="Y23" s="80">
        <v>0</v>
      </c>
      <c r="Z23" s="80">
        <v>0</v>
      </c>
      <c r="AA23" s="80">
        <v>0</v>
      </c>
      <c r="AB23" s="80">
        <v>0</v>
      </c>
      <c r="AC23" s="11">
        <v>0</v>
      </c>
      <c r="AD23" s="11">
        <v>0</v>
      </c>
      <c r="AE23" s="218">
        <f t="shared" si="14"/>
        <v>30895251.82</v>
      </c>
      <c r="AF23" s="218">
        <f t="shared" si="15"/>
        <v>38099160.809999995</v>
      </c>
      <c r="AG23" s="218">
        <f t="shared" ref="AG23:AH54" si="16">G23+T23</f>
        <v>35024247.359999999</v>
      </c>
      <c r="AH23" s="218">
        <f t="shared" si="16"/>
        <v>33972354.090000004</v>
      </c>
      <c r="AI23" s="218">
        <f t="shared" ref="AI23:AL68" si="17">I23+V23</f>
        <v>36092665.359999999</v>
      </c>
      <c r="AJ23" s="218">
        <f t="shared" si="17"/>
        <v>36033739.719999999</v>
      </c>
      <c r="AK23" s="218">
        <f t="shared" si="17"/>
        <v>41877566.270000018</v>
      </c>
      <c r="AL23" s="218">
        <f t="shared" si="17"/>
        <v>37195965.880000003</v>
      </c>
      <c r="AM23" s="218">
        <f t="shared" ref="AM23:AP68" si="18">M23+Z23</f>
        <v>40471325.719999999</v>
      </c>
      <c r="AN23" s="218">
        <f t="shared" si="18"/>
        <v>38326418.939999998</v>
      </c>
      <c r="AO23" s="218">
        <f t="shared" si="18"/>
        <v>62688817.840000004</v>
      </c>
      <c r="AP23" s="218">
        <f t="shared" si="18"/>
        <v>34881665.189999998</v>
      </c>
      <c r="AQ23" s="218">
        <f t="shared" ref="AQ23:AQ68" si="19">Q23+AD23</f>
        <v>465559178.99999994</v>
      </c>
    </row>
    <row r="24" spans="2:43">
      <c r="B24" s="22" t="s">
        <v>36</v>
      </c>
      <c r="C24" s="204">
        <v>19508602164</v>
      </c>
      <c r="D24" s="204">
        <v>22034763667.809998</v>
      </c>
      <c r="E24" s="161">
        <v>406006179.96000004</v>
      </c>
      <c r="F24" s="161">
        <v>687996415.02999997</v>
      </c>
      <c r="G24" s="161">
        <v>741603727.64999998</v>
      </c>
      <c r="H24" s="161">
        <v>675826669.57000005</v>
      </c>
      <c r="I24" s="161">
        <v>771700611.32999992</v>
      </c>
      <c r="J24" s="161">
        <v>798228901.25999975</v>
      </c>
      <c r="K24" s="161">
        <v>529456966.13000005</v>
      </c>
      <c r="L24" s="161">
        <v>1119200181.03</v>
      </c>
      <c r="M24" s="161">
        <v>1008236036.1999999</v>
      </c>
      <c r="N24" s="161">
        <v>941332033.90999997</v>
      </c>
      <c r="O24" s="161">
        <v>883130802.22000027</v>
      </c>
      <c r="P24" s="161">
        <v>2787211630.5599999</v>
      </c>
      <c r="Q24" s="161">
        <f t="shared" si="12"/>
        <v>11349930154.849998</v>
      </c>
      <c r="R24" s="18">
        <v>0</v>
      </c>
      <c r="S24" s="18">
        <v>0</v>
      </c>
      <c r="T24" s="161">
        <v>140057445.46000001</v>
      </c>
      <c r="U24" s="18">
        <v>0</v>
      </c>
      <c r="V24" s="161">
        <v>9839000</v>
      </c>
      <c r="W24" s="161">
        <v>84418308</v>
      </c>
      <c r="X24" s="18">
        <v>0</v>
      </c>
      <c r="Y24" s="161">
        <v>15685246</v>
      </c>
      <c r="Z24" s="161">
        <v>478304130.43000001</v>
      </c>
      <c r="AA24" s="161">
        <v>7789229</v>
      </c>
      <c r="AB24" s="161">
        <v>124268093.34</v>
      </c>
      <c r="AC24" s="161">
        <v>96373968.549999997</v>
      </c>
      <c r="AD24" s="161">
        <v>956735420.77999997</v>
      </c>
      <c r="AE24" s="161">
        <f t="shared" si="14"/>
        <v>406006179.96000004</v>
      </c>
      <c r="AF24" s="161">
        <f t="shared" si="15"/>
        <v>687996415.02999997</v>
      </c>
      <c r="AG24" s="161">
        <f t="shared" si="16"/>
        <v>881661173.11000001</v>
      </c>
      <c r="AH24" s="161">
        <f t="shared" si="16"/>
        <v>675826669.57000005</v>
      </c>
      <c r="AI24" s="161">
        <f t="shared" si="17"/>
        <v>781539611.32999992</v>
      </c>
      <c r="AJ24" s="161">
        <f t="shared" si="17"/>
        <v>882647209.25999975</v>
      </c>
      <c r="AK24" s="161">
        <f t="shared" si="17"/>
        <v>529456966.13000005</v>
      </c>
      <c r="AL24" s="161">
        <f t="shared" si="17"/>
        <v>1134885427.03</v>
      </c>
      <c r="AM24" s="161">
        <f t="shared" si="18"/>
        <v>1486540166.6299999</v>
      </c>
      <c r="AN24" s="161">
        <f t="shared" si="18"/>
        <v>949121262.90999997</v>
      </c>
      <c r="AO24" s="161">
        <f t="shared" si="18"/>
        <v>1007398895.5600003</v>
      </c>
      <c r="AP24" s="161">
        <f t="shared" si="18"/>
        <v>2883585599.1100001</v>
      </c>
      <c r="AQ24" s="161">
        <f t="shared" si="19"/>
        <v>12306665575.629999</v>
      </c>
    </row>
    <row r="25" spans="2:43">
      <c r="B25" s="25" t="s">
        <v>37</v>
      </c>
      <c r="C25" s="219">
        <v>2046090981</v>
      </c>
      <c r="D25" s="219">
        <v>2166922201.4400001</v>
      </c>
      <c r="E25" s="216">
        <v>74014043.780000001</v>
      </c>
      <c r="F25" s="216">
        <v>116821132.71000002</v>
      </c>
      <c r="G25" s="216">
        <v>110464997.04000002</v>
      </c>
      <c r="H25" s="216">
        <v>100123110.22000003</v>
      </c>
      <c r="I25" s="216">
        <v>119050551.03</v>
      </c>
      <c r="J25" s="216">
        <v>114469963.74999997</v>
      </c>
      <c r="K25" s="216">
        <v>118481468.58000001</v>
      </c>
      <c r="L25" s="216">
        <v>148576966.78</v>
      </c>
      <c r="M25" s="216">
        <v>123388302.99000002</v>
      </c>
      <c r="N25" s="216">
        <v>160627722.49000001</v>
      </c>
      <c r="O25" s="216">
        <v>174266859.01000005</v>
      </c>
      <c r="P25" s="216">
        <v>215436405.66</v>
      </c>
      <c r="Q25" s="216">
        <f t="shared" si="12"/>
        <v>1575721524.0400002</v>
      </c>
      <c r="R25" s="81">
        <v>0</v>
      </c>
      <c r="S25" s="80">
        <v>0</v>
      </c>
      <c r="T25" s="80">
        <v>0</v>
      </c>
      <c r="U25" s="80">
        <v>0</v>
      </c>
      <c r="V25" s="80">
        <v>0</v>
      </c>
      <c r="W25" s="80">
        <v>0</v>
      </c>
      <c r="X25" s="80">
        <v>0</v>
      </c>
      <c r="Y25" s="80">
        <v>0</v>
      </c>
      <c r="Z25" s="80">
        <v>0</v>
      </c>
      <c r="AA25" s="80">
        <v>0</v>
      </c>
      <c r="AB25" s="80">
        <v>0</v>
      </c>
      <c r="AC25" s="80">
        <v>0</v>
      </c>
      <c r="AD25" s="80">
        <v>0</v>
      </c>
      <c r="AE25" s="217">
        <f t="shared" si="14"/>
        <v>74014043.780000001</v>
      </c>
      <c r="AF25" s="217">
        <f t="shared" si="15"/>
        <v>116821132.71000002</v>
      </c>
      <c r="AG25" s="217">
        <f t="shared" si="16"/>
        <v>110464997.04000002</v>
      </c>
      <c r="AH25" s="217">
        <f t="shared" si="16"/>
        <v>100123110.22000003</v>
      </c>
      <c r="AI25" s="217">
        <f t="shared" si="17"/>
        <v>119050551.03</v>
      </c>
      <c r="AJ25" s="217">
        <f t="shared" si="17"/>
        <v>114469963.74999997</v>
      </c>
      <c r="AK25" s="217">
        <f t="shared" si="17"/>
        <v>118481468.58000001</v>
      </c>
      <c r="AL25" s="217">
        <f t="shared" si="17"/>
        <v>148576966.78</v>
      </c>
      <c r="AM25" s="217">
        <f t="shared" si="18"/>
        <v>123388302.99000002</v>
      </c>
      <c r="AN25" s="217">
        <f t="shared" si="18"/>
        <v>160627722.49000001</v>
      </c>
      <c r="AO25" s="217">
        <f t="shared" si="18"/>
        <v>174266859.01000005</v>
      </c>
      <c r="AP25" s="217">
        <f t="shared" si="18"/>
        <v>215436405.66</v>
      </c>
      <c r="AQ25" s="217">
        <f t="shared" si="19"/>
        <v>1575721524.0400002</v>
      </c>
    </row>
    <row r="26" spans="2:43">
      <c r="B26" s="26" t="s">
        <v>38</v>
      </c>
      <c r="C26" s="195">
        <v>2046090981</v>
      </c>
      <c r="D26" s="195">
        <v>2166922201.4400001</v>
      </c>
      <c r="E26" s="140">
        <v>74014043.780000001</v>
      </c>
      <c r="F26" s="140">
        <v>116821132.71000002</v>
      </c>
      <c r="G26" s="140">
        <v>110464997.04000002</v>
      </c>
      <c r="H26" s="140">
        <v>100123110.22000003</v>
      </c>
      <c r="I26" s="140">
        <v>119050551.03</v>
      </c>
      <c r="J26" s="140">
        <v>114469963.74999997</v>
      </c>
      <c r="K26" s="140">
        <v>118481468.58000001</v>
      </c>
      <c r="L26" s="140">
        <v>148576966.78</v>
      </c>
      <c r="M26" s="140">
        <v>123388302.99000002</v>
      </c>
      <c r="N26" s="140">
        <v>160627722.49000001</v>
      </c>
      <c r="O26" s="140">
        <v>174266859.01000005</v>
      </c>
      <c r="P26" s="140">
        <v>215436405.66</v>
      </c>
      <c r="Q26" s="140">
        <f t="shared" si="12"/>
        <v>1575721524.0400002</v>
      </c>
      <c r="R26" s="76">
        <v>0</v>
      </c>
      <c r="S26" s="11">
        <v>0</v>
      </c>
      <c r="T26" s="11">
        <v>0</v>
      </c>
      <c r="U26" s="11">
        <v>0</v>
      </c>
      <c r="V26" s="11">
        <v>0</v>
      </c>
      <c r="W26" s="11">
        <v>0</v>
      </c>
      <c r="X26" s="11">
        <v>0</v>
      </c>
      <c r="Y26" s="11">
        <v>0</v>
      </c>
      <c r="Z26" s="11">
        <v>0</v>
      </c>
      <c r="AA26" s="11">
        <v>0</v>
      </c>
      <c r="AB26" s="11">
        <v>0</v>
      </c>
      <c r="AC26" s="11">
        <v>0</v>
      </c>
      <c r="AD26" s="11">
        <v>0</v>
      </c>
      <c r="AE26" s="218">
        <f t="shared" si="14"/>
        <v>74014043.780000001</v>
      </c>
      <c r="AF26" s="218">
        <f t="shared" si="15"/>
        <v>116821132.71000002</v>
      </c>
      <c r="AG26" s="218">
        <f t="shared" si="16"/>
        <v>110464997.04000002</v>
      </c>
      <c r="AH26" s="218">
        <f t="shared" si="16"/>
        <v>100123110.22000003</v>
      </c>
      <c r="AI26" s="218">
        <f t="shared" si="17"/>
        <v>119050551.03</v>
      </c>
      <c r="AJ26" s="218">
        <f t="shared" si="17"/>
        <v>114469963.74999997</v>
      </c>
      <c r="AK26" s="218">
        <f t="shared" si="17"/>
        <v>118481468.58000001</v>
      </c>
      <c r="AL26" s="218">
        <f t="shared" si="17"/>
        <v>148576966.78</v>
      </c>
      <c r="AM26" s="218">
        <f t="shared" si="18"/>
        <v>123388302.99000002</v>
      </c>
      <c r="AN26" s="218">
        <f t="shared" si="18"/>
        <v>160627722.49000001</v>
      </c>
      <c r="AO26" s="218">
        <f t="shared" si="18"/>
        <v>174266859.01000005</v>
      </c>
      <c r="AP26" s="218">
        <f t="shared" si="18"/>
        <v>215436405.66</v>
      </c>
      <c r="AQ26" s="218">
        <f t="shared" si="19"/>
        <v>1575721524.0400002</v>
      </c>
    </row>
    <row r="27" spans="2:43">
      <c r="B27" s="25" t="s">
        <v>39</v>
      </c>
      <c r="C27" s="219">
        <v>2498509062</v>
      </c>
      <c r="D27" s="219">
        <v>3105987035.8599997</v>
      </c>
      <c r="E27" s="216">
        <v>145714133.78</v>
      </c>
      <c r="F27" s="216">
        <v>181195202.16</v>
      </c>
      <c r="G27" s="216">
        <v>174338587.42000002</v>
      </c>
      <c r="H27" s="216">
        <v>157969647.26000002</v>
      </c>
      <c r="I27" s="216">
        <v>206084100.39999995</v>
      </c>
      <c r="J27" s="216">
        <v>184457795.36999997</v>
      </c>
      <c r="K27" s="216">
        <v>185032807.89000005</v>
      </c>
      <c r="L27" s="216">
        <v>241747111.39000002</v>
      </c>
      <c r="M27" s="216">
        <v>196159194.91</v>
      </c>
      <c r="N27" s="216">
        <v>177584546.81999999</v>
      </c>
      <c r="O27" s="216">
        <v>261412156.11000001</v>
      </c>
      <c r="P27" s="216">
        <v>496709438.63999999</v>
      </c>
      <c r="Q27" s="140">
        <f t="shared" si="12"/>
        <v>2608404722.1500001</v>
      </c>
      <c r="R27" s="75">
        <v>0</v>
      </c>
      <c r="S27" s="11">
        <v>0</v>
      </c>
      <c r="T27" s="11">
        <v>0</v>
      </c>
      <c r="U27" s="11">
        <v>0</v>
      </c>
      <c r="V27" s="11">
        <v>0</v>
      </c>
      <c r="W27" s="11">
        <v>0</v>
      </c>
      <c r="X27" s="11">
        <v>0</v>
      </c>
      <c r="Y27" s="11">
        <v>0</v>
      </c>
      <c r="Z27" s="11">
        <v>0</v>
      </c>
      <c r="AA27" s="11">
        <v>0</v>
      </c>
      <c r="AB27" s="11">
        <v>0</v>
      </c>
      <c r="AC27" s="11">
        <v>0</v>
      </c>
      <c r="AD27" s="11">
        <v>0</v>
      </c>
      <c r="AG27" s="218">
        <f t="shared" si="16"/>
        <v>174338587.42000002</v>
      </c>
      <c r="AH27" s="218">
        <f t="shared" si="16"/>
        <v>157969647.26000002</v>
      </c>
      <c r="AI27" s="218">
        <f t="shared" si="17"/>
        <v>206084100.39999995</v>
      </c>
      <c r="AJ27" s="218">
        <f t="shared" si="17"/>
        <v>184457795.36999997</v>
      </c>
      <c r="AK27" s="218">
        <f t="shared" si="17"/>
        <v>185032807.89000005</v>
      </c>
      <c r="AL27" s="218">
        <f t="shared" si="17"/>
        <v>241747111.39000002</v>
      </c>
      <c r="AM27" s="218">
        <f t="shared" si="18"/>
        <v>196159194.91</v>
      </c>
      <c r="AN27" s="218">
        <f t="shared" si="18"/>
        <v>177584546.81999999</v>
      </c>
      <c r="AO27" s="218">
        <f t="shared" si="18"/>
        <v>261412156.11000001</v>
      </c>
      <c r="AP27" s="218">
        <f t="shared" si="18"/>
        <v>496709438.63999999</v>
      </c>
      <c r="AQ27" s="218">
        <f t="shared" si="19"/>
        <v>2608404722.1500001</v>
      </c>
    </row>
    <row r="28" spans="2:43">
      <c r="B28" s="26" t="s">
        <v>40</v>
      </c>
      <c r="C28" s="195">
        <v>2377713218</v>
      </c>
      <c r="D28" s="195">
        <v>2984341859.8599997</v>
      </c>
      <c r="E28" s="140">
        <v>138498792.59999999</v>
      </c>
      <c r="F28" s="140">
        <v>173478358.32999998</v>
      </c>
      <c r="G28" s="140">
        <v>165273066.74000001</v>
      </c>
      <c r="H28" s="140">
        <v>150513234.95000002</v>
      </c>
      <c r="I28" s="140">
        <v>198557390.44999996</v>
      </c>
      <c r="J28" s="140">
        <v>175022118.58999997</v>
      </c>
      <c r="K28" s="140">
        <v>177449389.71000004</v>
      </c>
      <c r="L28" s="140">
        <v>234103218.17000002</v>
      </c>
      <c r="M28" s="140">
        <v>187299140.75</v>
      </c>
      <c r="N28" s="140">
        <v>170496658.16</v>
      </c>
      <c r="O28" s="140">
        <v>247110985.40000001</v>
      </c>
      <c r="P28" s="140">
        <v>480872532.58999997</v>
      </c>
      <c r="Q28" s="140">
        <f t="shared" si="12"/>
        <v>2498674886.4400001</v>
      </c>
      <c r="R28" s="76">
        <v>0</v>
      </c>
      <c r="S28" s="11">
        <v>0</v>
      </c>
      <c r="T28" s="11">
        <v>0</v>
      </c>
      <c r="U28" s="11">
        <v>0</v>
      </c>
      <c r="V28" s="11">
        <v>0</v>
      </c>
      <c r="W28" s="11">
        <v>0</v>
      </c>
      <c r="X28" s="11">
        <v>0</v>
      </c>
      <c r="Y28" s="11">
        <v>0</v>
      </c>
      <c r="Z28" s="11">
        <v>0</v>
      </c>
      <c r="AA28" s="11">
        <v>0</v>
      </c>
      <c r="AB28" s="11">
        <v>0</v>
      </c>
      <c r="AC28" s="11">
        <v>0</v>
      </c>
      <c r="AD28" s="11">
        <v>0</v>
      </c>
      <c r="AH28" s="218">
        <f t="shared" si="16"/>
        <v>150513234.95000002</v>
      </c>
      <c r="AI28" s="218">
        <f t="shared" si="17"/>
        <v>198557390.44999996</v>
      </c>
      <c r="AJ28" s="218">
        <f t="shared" si="17"/>
        <v>175022118.58999997</v>
      </c>
      <c r="AK28" s="218">
        <f t="shared" si="17"/>
        <v>177449389.71000004</v>
      </c>
      <c r="AL28" s="218">
        <f t="shared" si="17"/>
        <v>234103218.17000002</v>
      </c>
      <c r="AM28" s="218">
        <f t="shared" si="18"/>
        <v>187299140.75</v>
      </c>
      <c r="AN28" s="218">
        <f t="shared" si="18"/>
        <v>170496658.16</v>
      </c>
      <c r="AO28" s="218">
        <f t="shared" si="18"/>
        <v>247110985.40000001</v>
      </c>
      <c r="AP28" s="218">
        <f t="shared" si="18"/>
        <v>480872532.58999997</v>
      </c>
      <c r="AQ28" s="218">
        <f t="shared" si="19"/>
        <v>2498674886.4400001</v>
      </c>
    </row>
    <row r="29" spans="2:43">
      <c r="B29" s="26" t="s">
        <v>41</v>
      </c>
      <c r="C29" s="195">
        <v>120795844</v>
      </c>
      <c r="D29" s="195">
        <v>121645175.99999999</v>
      </c>
      <c r="E29" s="140">
        <v>7215341.1799999997</v>
      </c>
      <c r="F29" s="140">
        <v>7716843.8300000001</v>
      </c>
      <c r="G29" s="140">
        <v>9065520.6799999997</v>
      </c>
      <c r="H29" s="140">
        <v>7456412.3099999996</v>
      </c>
      <c r="I29" s="140">
        <v>7526709.9500000002</v>
      </c>
      <c r="J29" s="140">
        <v>9435676.7799999993</v>
      </c>
      <c r="K29" s="140">
        <v>7583418.1800000006</v>
      </c>
      <c r="L29" s="140">
        <v>7643893.2200000007</v>
      </c>
      <c r="M29" s="140">
        <v>8860054.1600000001</v>
      </c>
      <c r="N29" s="140">
        <v>7087888.6600000001</v>
      </c>
      <c r="O29" s="140">
        <v>14301170.709999999</v>
      </c>
      <c r="P29" s="140">
        <v>15836906.050000001</v>
      </c>
      <c r="Q29" s="140">
        <f t="shared" si="12"/>
        <v>109729835.70999998</v>
      </c>
      <c r="R29" s="76">
        <v>0</v>
      </c>
      <c r="S29" s="11">
        <v>0</v>
      </c>
      <c r="T29" s="11">
        <v>0</v>
      </c>
      <c r="U29" s="11">
        <v>0</v>
      </c>
      <c r="V29" s="11">
        <v>0</v>
      </c>
      <c r="W29" s="11">
        <v>0</v>
      </c>
      <c r="X29" s="11">
        <v>0</v>
      </c>
      <c r="Y29" s="11">
        <v>0</v>
      </c>
      <c r="Z29" s="11">
        <v>0</v>
      </c>
      <c r="AA29" s="11">
        <v>0</v>
      </c>
      <c r="AB29" s="11">
        <v>0</v>
      </c>
      <c r="AC29" s="11">
        <v>0</v>
      </c>
      <c r="AD29" s="11">
        <v>0</v>
      </c>
      <c r="AE29" s="218">
        <f t="shared" si="14"/>
        <v>7215341.1799999997</v>
      </c>
      <c r="AF29" s="218">
        <f t="shared" si="15"/>
        <v>7716843.8300000001</v>
      </c>
      <c r="AG29" s="218">
        <f t="shared" si="16"/>
        <v>9065520.6799999997</v>
      </c>
      <c r="AH29" s="218">
        <f t="shared" si="16"/>
        <v>7456412.3099999996</v>
      </c>
      <c r="AI29" s="218">
        <f t="shared" si="17"/>
        <v>7526709.9500000002</v>
      </c>
      <c r="AJ29" s="218">
        <f t="shared" si="17"/>
        <v>9435676.7799999993</v>
      </c>
      <c r="AK29" s="218">
        <f t="shared" si="17"/>
        <v>7583418.1800000006</v>
      </c>
      <c r="AL29" s="218">
        <f t="shared" si="17"/>
        <v>7643893.2200000007</v>
      </c>
      <c r="AM29" s="218">
        <f t="shared" si="18"/>
        <v>8860054.1600000001</v>
      </c>
      <c r="AN29" s="218">
        <f t="shared" si="18"/>
        <v>7087888.6600000001</v>
      </c>
      <c r="AO29" s="218">
        <f t="shared" si="18"/>
        <v>14301170.709999999</v>
      </c>
      <c r="AP29" s="218">
        <f t="shared" si="18"/>
        <v>15836906.050000001</v>
      </c>
      <c r="AQ29" s="218">
        <f t="shared" si="19"/>
        <v>109729835.70999998</v>
      </c>
    </row>
    <row r="30" spans="2:43">
      <c r="B30" s="25" t="s">
        <v>42</v>
      </c>
      <c r="C30" s="219">
        <v>4862692970</v>
      </c>
      <c r="D30" s="219">
        <v>6274829747</v>
      </c>
      <c r="E30" s="216">
        <v>85081224.290000007</v>
      </c>
      <c r="F30" s="216">
        <v>87287514.379999995</v>
      </c>
      <c r="G30" s="216">
        <v>131936755.42</v>
      </c>
      <c r="H30" s="216">
        <v>100031875.75999999</v>
      </c>
      <c r="I30" s="216">
        <v>128581278.44000001</v>
      </c>
      <c r="J30" s="216">
        <v>162650403.20999998</v>
      </c>
      <c r="K30" s="216">
        <v>135022821.69</v>
      </c>
      <c r="L30" s="216">
        <v>130216382.13</v>
      </c>
      <c r="M30" s="216">
        <v>330006399.03999996</v>
      </c>
      <c r="N30" s="216">
        <v>157450889.81</v>
      </c>
      <c r="O30" s="216">
        <v>194287201.62</v>
      </c>
      <c r="P30" s="216">
        <v>451632721.06</v>
      </c>
      <c r="Q30" s="216">
        <f t="shared" si="12"/>
        <v>2094185466.8499999</v>
      </c>
      <c r="R30" s="81">
        <v>0</v>
      </c>
      <c r="S30" s="80">
        <v>0</v>
      </c>
      <c r="T30" s="217">
        <v>140057445.46000001</v>
      </c>
      <c r="U30" s="80">
        <v>0</v>
      </c>
      <c r="V30" s="217">
        <v>9839000</v>
      </c>
      <c r="W30" s="217">
        <v>84418308</v>
      </c>
      <c r="X30" s="80">
        <v>0</v>
      </c>
      <c r="Y30" s="217">
        <v>15685246</v>
      </c>
      <c r="Z30" s="217">
        <v>478304130.43000001</v>
      </c>
      <c r="AA30" s="217">
        <v>7789229</v>
      </c>
      <c r="AB30" s="217">
        <v>124268093.34</v>
      </c>
      <c r="AC30" s="217">
        <v>96373968.549999997</v>
      </c>
      <c r="AD30" s="217">
        <v>956735420.77999997</v>
      </c>
      <c r="AE30" s="217">
        <f t="shared" si="14"/>
        <v>85081224.290000007</v>
      </c>
      <c r="AF30" s="217">
        <f t="shared" si="15"/>
        <v>87287514.379999995</v>
      </c>
      <c r="AG30" s="217">
        <f t="shared" si="16"/>
        <v>271994200.88</v>
      </c>
      <c r="AH30" s="217">
        <f t="shared" si="16"/>
        <v>100031875.75999999</v>
      </c>
      <c r="AI30" s="217">
        <f t="shared" si="17"/>
        <v>138420278.44</v>
      </c>
      <c r="AJ30" s="217">
        <f t="shared" si="17"/>
        <v>247068711.20999998</v>
      </c>
      <c r="AK30" s="217">
        <f t="shared" si="17"/>
        <v>135022821.69</v>
      </c>
      <c r="AL30" s="217">
        <f t="shared" si="17"/>
        <v>145901628.13</v>
      </c>
      <c r="AM30" s="217">
        <f t="shared" si="18"/>
        <v>808310529.47000003</v>
      </c>
      <c r="AN30" s="217">
        <f t="shared" si="18"/>
        <v>165240118.81</v>
      </c>
      <c r="AO30" s="217">
        <f t="shared" si="18"/>
        <v>318555294.96000004</v>
      </c>
      <c r="AP30" s="217">
        <f t="shared" si="18"/>
        <v>548006689.61000001</v>
      </c>
      <c r="AQ30" s="217">
        <f t="shared" si="19"/>
        <v>3050920887.6300001</v>
      </c>
    </row>
    <row r="31" spans="2:43">
      <c r="B31" s="26" t="s">
        <v>43</v>
      </c>
      <c r="C31" s="195">
        <v>4862692970</v>
      </c>
      <c r="D31" s="195">
        <v>6274829747</v>
      </c>
      <c r="E31" s="140">
        <v>85081224.290000007</v>
      </c>
      <c r="F31" s="140">
        <v>87287514.379999995</v>
      </c>
      <c r="G31" s="140">
        <v>131936755.42</v>
      </c>
      <c r="H31" s="140">
        <v>100031875.75999999</v>
      </c>
      <c r="I31" s="140">
        <v>128581278.44000001</v>
      </c>
      <c r="J31" s="140">
        <v>162650403.20999998</v>
      </c>
      <c r="K31" s="140">
        <v>135022821.69</v>
      </c>
      <c r="L31" s="140">
        <v>130216382.13</v>
      </c>
      <c r="M31" s="140">
        <v>330006399.03999996</v>
      </c>
      <c r="N31" s="140">
        <v>157450889.81</v>
      </c>
      <c r="O31" s="140">
        <v>194287201.62</v>
      </c>
      <c r="P31" s="140">
        <v>451632721.06</v>
      </c>
      <c r="Q31" s="140">
        <f t="shared" si="12"/>
        <v>2094185466.8499999</v>
      </c>
      <c r="R31" s="76">
        <v>0</v>
      </c>
      <c r="S31" s="11">
        <v>0</v>
      </c>
      <c r="T31" s="218">
        <v>140057445.46000001</v>
      </c>
      <c r="U31" s="11">
        <v>0</v>
      </c>
      <c r="V31" s="218">
        <v>9839000</v>
      </c>
      <c r="W31" s="218">
        <v>84418308</v>
      </c>
      <c r="X31" s="11">
        <v>0</v>
      </c>
      <c r="Y31" s="218">
        <v>15685246</v>
      </c>
      <c r="Z31" s="218">
        <v>478304130.43000001</v>
      </c>
      <c r="AA31" s="218">
        <v>7789229</v>
      </c>
      <c r="AB31" s="218">
        <v>124268093.34</v>
      </c>
      <c r="AC31" s="218">
        <v>96373968.549999997</v>
      </c>
      <c r="AD31" s="218">
        <v>956735420.77999997</v>
      </c>
      <c r="AE31" s="218">
        <f t="shared" si="14"/>
        <v>85081224.290000007</v>
      </c>
      <c r="AF31" s="218">
        <f t="shared" si="15"/>
        <v>87287514.379999995</v>
      </c>
      <c r="AG31" s="218">
        <f t="shared" si="16"/>
        <v>271994200.88</v>
      </c>
      <c r="AH31" s="218">
        <f t="shared" si="16"/>
        <v>100031875.75999999</v>
      </c>
      <c r="AI31" s="218">
        <f t="shared" si="17"/>
        <v>138420278.44</v>
      </c>
      <c r="AJ31" s="218">
        <f t="shared" si="17"/>
        <v>247068711.20999998</v>
      </c>
      <c r="AK31" s="218">
        <f t="shared" si="17"/>
        <v>135022821.69</v>
      </c>
      <c r="AL31" s="218">
        <f t="shared" si="17"/>
        <v>145901628.13</v>
      </c>
      <c r="AM31" s="218">
        <f t="shared" si="18"/>
        <v>808310529.47000003</v>
      </c>
      <c r="AN31" s="218">
        <f t="shared" si="18"/>
        <v>165240118.81</v>
      </c>
      <c r="AO31" s="218">
        <f t="shared" si="18"/>
        <v>318555294.96000004</v>
      </c>
      <c r="AP31" s="218">
        <f t="shared" si="18"/>
        <v>548006689.61000001</v>
      </c>
      <c r="AQ31" s="218">
        <f t="shared" si="19"/>
        <v>3050920887.6300001</v>
      </c>
    </row>
    <row r="32" spans="2:43">
      <c r="B32" s="25" t="s">
        <v>44</v>
      </c>
      <c r="C32" s="219">
        <v>1291526407</v>
      </c>
      <c r="D32" s="219">
        <v>1291526406.9999998</v>
      </c>
      <c r="E32" s="216">
        <v>46871071.780000001</v>
      </c>
      <c r="F32" s="216">
        <v>50558184.540000007</v>
      </c>
      <c r="G32" s="216">
        <v>48685674.120000005</v>
      </c>
      <c r="H32" s="216">
        <v>53463232.409999989</v>
      </c>
      <c r="I32" s="216">
        <v>51059214.199999996</v>
      </c>
      <c r="J32" s="216">
        <v>49933006.390000001</v>
      </c>
      <c r="K32" s="216">
        <v>50341214.230000004</v>
      </c>
      <c r="L32" s="216">
        <v>50876728.599999994</v>
      </c>
      <c r="M32" s="216">
        <v>51299511.009999998</v>
      </c>
      <c r="N32" s="216">
        <v>51580478.440000005</v>
      </c>
      <c r="O32" s="216">
        <v>58192482.869999997</v>
      </c>
      <c r="P32" s="216">
        <v>65287445.789999992</v>
      </c>
      <c r="Q32" s="216">
        <f t="shared" si="12"/>
        <v>628148244.37999988</v>
      </c>
      <c r="R32" s="81">
        <v>0</v>
      </c>
      <c r="S32" s="80">
        <v>0</v>
      </c>
      <c r="T32" s="80">
        <v>0</v>
      </c>
      <c r="U32" s="80">
        <v>0</v>
      </c>
      <c r="V32" s="80">
        <v>0</v>
      </c>
      <c r="W32" s="80">
        <v>0</v>
      </c>
      <c r="X32" s="80">
        <v>0</v>
      </c>
      <c r="Y32" s="80">
        <v>0</v>
      </c>
      <c r="Z32" s="80">
        <v>0</v>
      </c>
      <c r="AA32" s="80">
        <v>0</v>
      </c>
      <c r="AB32" s="80">
        <v>0</v>
      </c>
      <c r="AC32" s="80">
        <v>0</v>
      </c>
      <c r="AD32" s="80">
        <v>0</v>
      </c>
      <c r="AE32" s="217">
        <f t="shared" si="14"/>
        <v>46871071.780000001</v>
      </c>
      <c r="AF32" s="217">
        <f t="shared" si="15"/>
        <v>50558184.540000007</v>
      </c>
      <c r="AG32" s="217">
        <f t="shared" si="16"/>
        <v>48685674.120000005</v>
      </c>
      <c r="AH32" s="217">
        <f t="shared" si="16"/>
        <v>53463232.409999989</v>
      </c>
      <c r="AI32" s="217">
        <f t="shared" si="17"/>
        <v>51059214.199999996</v>
      </c>
      <c r="AJ32" s="217">
        <f t="shared" si="17"/>
        <v>49933006.390000001</v>
      </c>
      <c r="AK32" s="217">
        <f t="shared" si="17"/>
        <v>50341214.230000004</v>
      </c>
      <c r="AL32" s="217">
        <f t="shared" si="17"/>
        <v>50876728.599999994</v>
      </c>
      <c r="AM32" s="217">
        <f t="shared" si="18"/>
        <v>51299511.009999998</v>
      </c>
      <c r="AN32" s="217">
        <f t="shared" si="18"/>
        <v>51580478.440000005</v>
      </c>
      <c r="AO32" s="217">
        <f t="shared" si="18"/>
        <v>58192482.869999997</v>
      </c>
      <c r="AP32" s="217">
        <f t="shared" si="18"/>
        <v>65287445.789999992</v>
      </c>
      <c r="AQ32" s="217">
        <f t="shared" si="19"/>
        <v>628148244.37999988</v>
      </c>
    </row>
    <row r="33" spans="2:43">
      <c r="B33" s="26" t="s">
        <v>45</v>
      </c>
      <c r="C33" s="195">
        <v>1291526407</v>
      </c>
      <c r="D33" s="195">
        <v>1291526406.9999998</v>
      </c>
      <c r="E33" s="140">
        <v>46871071.780000001</v>
      </c>
      <c r="F33" s="140">
        <v>50558184.540000007</v>
      </c>
      <c r="G33" s="140">
        <v>48685674.120000005</v>
      </c>
      <c r="H33" s="140">
        <v>53463232.409999989</v>
      </c>
      <c r="I33" s="140">
        <v>51059214.199999996</v>
      </c>
      <c r="J33" s="140">
        <v>49933006.390000001</v>
      </c>
      <c r="K33" s="140">
        <v>50341214.230000004</v>
      </c>
      <c r="L33" s="140">
        <v>50876728.599999994</v>
      </c>
      <c r="M33" s="140">
        <v>51299511.009999998</v>
      </c>
      <c r="N33" s="140">
        <v>51580478.440000005</v>
      </c>
      <c r="O33" s="140">
        <v>58192482.869999997</v>
      </c>
      <c r="P33" s="140">
        <v>65287445.789999992</v>
      </c>
      <c r="Q33" s="140">
        <f t="shared" si="12"/>
        <v>628148244.37999988</v>
      </c>
      <c r="R33" s="76">
        <v>0</v>
      </c>
      <c r="S33" s="11">
        <v>0</v>
      </c>
      <c r="T33" s="11">
        <v>0</v>
      </c>
      <c r="U33" s="11">
        <v>0</v>
      </c>
      <c r="V33" s="11">
        <v>0</v>
      </c>
      <c r="W33" s="11">
        <v>0</v>
      </c>
      <c r="X33" s="11">
        <v>0</v>
      </c>
      <c r="Y33" s="11">
        <v>0</v>
      </c>
      <c r="Z33" s="11">
        <v>0</v>
      </c>
      <c r="AA33" s="11">
        <v>0</v>
      </c>
      <c r="AB33" s="11">
        <v>0</v>
      </c>
      <c r="AC33" s="11">
        <v>0</v>
      </c>
      <c r="AD33" s="11">
        <v>0</v>
      </c>
      <c r="AE33" s="218">
        <f t="shared" si="14"/>
        <v>46871071.780000001</v>
      </c>
      <c r="AF33" s="218">
        <f t="shared" si="15"/>
        <v>50558184.540000007</v>
      </c>
      <c r="AG33" s="218">
        <f t="shared" si="16"/>
        <v>48685674.120000005</v>
      </c>
      <c r="AH33" s="218">
        <f t="shared" si="16"/>
        <v>53463232.409999989</v>
      </c>
      <c r="AI33" s="218">
        <f t="shared" si="17"/>
        <v>51059214.199999996</v>
      </c>
      <c r="AJ33" s="218">
        <f t="shared" si="17"/>
        <v>49933006.390000001</v>
      </c>
      <c r="AK33" s="218">
        <f t="shared" si="17"/>
        <v>50341214.230000004</v>
      </c>
      <c r="AL33" s="218">
        <f t="shared" si="17"/>
        <v>50876728.599999994</v>
      </c>
      <c r="AM33" s="218">
        <f t="shared" si="18"/>
        <v>51299511.009999998</v>
      </c>
      <c r="AN33" s="218">
        <f t="shared" si="18"/>
        <v>51580478.440000005</v>
      </c>
      <c r="AO33" s="218">
        <f t="shared" si="18"/>
        <v>58192482.869999997</v>
      </c>
      <c r="AP33" s="218">
        <f t="shared" si="18"/>
        <v>65287445.789999992</v>
      </c>
      <c r="AQ33" s="218">
        <f t="shared" si="19"/>
        <v>628148244.37999988</v>
      </c>
    </row>
    <row r="34" spans="2:43">
      <c r="B34" s="25" t="s">
        <v>48</v>
      </c>
      <c r="C34" s="219">
        <v>4224213973</v>
      </c>
      <c r="D34" s="219">
        <v>4558517505.5100002</v>
      </c>
      <c r="E34" s="19">
        <v>0</v>
      </c>
      <c r="F34" s="216">
        <v>209149089.85999998</v>
      </c>
      <c r="G34" s="216">
        <v>232498170.01999998</v>
      </c>
      <c r="H34" s="216">
        <v>220442786.42000002</v>
      </c>
      <c r="I34" s="216">
        <v>224926991.44999996</v>
      </c>
      <c r="J34" s="216">
        <v>220379989.92999998</v>
      </c>
      <c r="K34" s="19">
        <v>0</v>
      </c>
      <c r="L34" s="216">
        <v>491422945.82999998</v>
      </c>
      <c r="M34" s="216">
        <v>264700315.00999999</v>
      </c>
      <c r="N34" s="216">
        <v>349206273.69999999</v>
      </c>
      <c r="O34" s="216">
        <v>114419719.09</v>
      </c>
      <c r="P34" s="216">
        <v>1439755002.7</v>
      </c>
      <c r="Q34" s="216">
        <f t="shared" si="12"/>
        <v>3766901284.0100002</v>
      </c>
      <c r="R34" s="82">
        <v>0</v>
      </c>
      <c r="S34" s="80">
        <v>0</v>
      </c>
      <c r="T34" s="80">
        <v>0</v>
      </c>
      <c r="U34" s="11">
        <v>0</v>
      </c>
      <c r="V34" s="11">
        <v>0</v>
      </c>
      <c r="W34" s="11">
        <v>0</v>
      </c>
      <c r="X34" s="11">
        <v>0</v>
      </c>
      <c r="Y34" s="11">
        <v>0</v>
      </c>
      <c r="Z34" s="11">
        <v>0</v>
      </c>
      <c r="AA34" s="11">
        <v>0</v>
      </c>
      <c r="AB34" s="11">
        <v>0</v>
      </c>
      <c r="AC34" s="11">
        <v>0</v>
      </c>
      <c r="AD34" s="11">
        <v>0</v>
      </c>
      <c r="AE34" s="80">
        <f t="shared" ref="AE34:AQ34" si="20">E34+R34</f>
        <v>0</v>
      </c>
      <c r="AF34" s="217">
        <f t="shared" si="20"/>
        <v>209149089.85999998</v>
      </c>
      <c r="AG34" s="217">
        <f t="shared" si="20"/>
        <v>232498170.01999998</v>
      </c>
      <c r="AH34" s="217">
        <f t="shared" si="20"/>
        <v>220442786.42000002</v>
      </c>
      <c r="AI34" s="217">
        <f t="shared" si="20"/>
        <v>224926991.44999996</v>
      </c>
      <c r="AJ34" s="217">
        <f t="shared" si="20"/>
        <v>220379989.92999998</v>
      </c>
      <c r="AK34" s="80">
        <f t="shared" si="20"/>
        <v>0</v>
      </c>
      <c r="AL34" s="217">
        <f t="shared" si="20"/>
        <v>491422945.82999998</v>
      </c>
      <c r="AM34" s="217">
        <f t="shared" si="20"/>
        <v>264700315.00999999</v>
      </c>
      <c r="AN34" s="217">
        <f t="shared" si="20"/>
        <v>349206273.69999999</v>
      </c>
      <c r="AO34" s="217">
        <f t="shared" si="20"/>
        <v>114419719.09</v>
      </c>
      <c r="AP34" s="217">
        <f t="shared" si="20"/>
        <v>1439755002.7</v>
      </c>
      <c r="AQ34" s="217">
        <f t="shared" si="20"/>
        <v>3766901284.0100002</v>
      </c>
    </row>
    <row r="35" spans="2:43">
      <c r="B35" s="26" t="s">
        <v>114</v>
      </c>
      <c r="C35" s="15">
        <v>0</v>
      </c>
      <c r="D35" s="195">
        <v>365115272.50999999</v>
      </c>
      <c r="E35" s="20">
        <v>0</v>
      </c>
      <c r="F35" s="20">
        <v>0</v>
      </c>
      <c r="G35" s="20">
        <v>0</v>
      </c>
      <c r="H35" s="20">
        <v>0</v>
      </c>
      <c r="I35" s="20">
        <v>0</v>
      </c>
      <c r="J35" s="20">
        <v>0</v>
      </c>
      <c r="K35" s="20">
        <v>0</v>
      </c>
      <c r="L35" s="140">
        <v>26309572.549999997</v>
      </c>
      <c r="M35" s="140">
        <v>30908352.280000001</v>
      </c>
      <c r="N35" s="140">
        <v>72361126.310000002</v>
      </c>
      <c r="O35" s="140">
        <v>73250497.900000006</v>
      </c>
      <c r="P35" s="140">
        <v>102215028.53</v>
      </c>
      <c r="Q35" s="220">
        <f t="shared" si="12"/>
        <v>305044577.57000005</v>
      </c>
      <c r="R35" s="76">
        <v>0</v>
      </c>
      <c r="S35" s="11">
        <v>0</v>
      </c>
      <c r="T35" s="11">
        <v>0</v>
      </c>
      <c r="U35" s="11">
        <v>0</v>
      </c>
      <c r="V35" s="11">
        <v>0</v>
      </c>
      <c r="W35" s="11">
        <v>0</v>
      </c>
      <c r="X35" s="11">
        <v>0</v>
      </c>
      <c r="Y35" s="11">
        <v>0</v>
      </c>
      <c r="Z35" s="11">
        <v>0</v>
      </c>
      <c r="AA35" s="11">
        <v>0</v>
      </c>
      <c r="AB35" s="11">
        <v>0</v>
      </c>
      <c r="AC35" s="11">
        <v>0</v>
      </c>
      <c r="AD35" s="11">
        <v>0</v>
      </c>
      <c r="AE35" s="11">
        <f t="shared" si="14"/>
        <v>0</v>
      </c>
      <c r="AF35" s="11">
        <f t="shared" si="15"/>
        <v>0</v>
      </c>
      <c r="AG35" s="11">
        <f t="shared" si="16"/>
        <v>0</v>
      </c>
      <c r="AH35" s="11">
        <f t="shared" si="16"/>
        <v>0</v>
      </c>
      <c r="AI35" s="11">
        <f t="shared" si="17"/>
        <v>0</v>
      </c>
      <c r="AJ35" s="11">
        <f t="shared" si="17"/>
        <v>0</v>
      </c>
      <c r="AK35" s="11">
        <f t="shared" si="17"/>
        <v>0</v>
      </c>
      <c r="AL35" s="218">
        <f t="shared" si="17"/>
        <v>26309572.549999997</v>
      </c>
      <c r="AM35" s="218">
        <f t="shared" si="18"/>
        <v>30908352.280000001</v>
      </c>
      <c r="AN35" s="218">
        <f t="shared" si="18"/>
        <v>72361126.310000002</v>
      </c>
      <c r="AO35" s="218">
        <f t="shared" si="18"/>
        <v>73250497.900000006</v>
      </c>
      <c r="AP35" s="218">
        <f t="shared" si="18"/>
        <v>102215028.53</v>
      </c>
      <c r="AQ35" s="218">
        <f t="shared" si="19"/>
        <v>305044577.57000005</v>
      </c>
    </row>
    <row r="36" spans="2:43">
      <c r="B36" s="26" t="s">
        <v>49</v>
      </c>
      <c r="C36" s="195">
        <v>4224213973</v>
      </c>
      <c r="D36" s="195">
        <v>4193402233</v>
      </c>
      <c r="E36" s="20">
        <v>0</v>
      </c>
      <c r="F36" s="140">
        <v>209149089.85999998</v>
      </c>
      <c r="G36" s="140">
        <v>232498170.01999998</v>
      </c>
      <c r="H36" s="140">
        <v>220442786.42000002</v>
      </c>
      <c r="I36" s="140">
        <v>224926991.44999996</v>
      </c>
      <c r="J36" s="140">
        <v>220379989.92999998</v>
      </c>
      <c r="K36" s="20">
        <v>0</v>
      </c>
      <c r="L36" s="140">
        <v>465113373.27999997</v>
      </c>
      <c r="M36" s="140">
        <v>233791962.73000002</v>
      </c>
      <c r="N36" s="140">
        <v>276845147.38999999</v>
      </c>
      <c r="O36" s="140">
        <v>41169221.190000005</v>
      </c>
      <c r="P36" s="140">
        <v>1337539974.1700001</v>
      </c>
      <c r="Q36" s="140">
        <f t="shared" si="12"/>
        <v>3461856706.4400001</v>
      </c>
      <c r="R36" s="76">
        <v>0</v>
      </c>
      <c r="S36" s="11">
        <v>0</v>
      </c>
      <c r="T36" s="11">
        <v>0</v>
      </c>
      <c r="U36" s="11">
        <v>0</v>
      </c>
      <c r="V36" s="11">
        <v>0</v>
      </c>
      <c r="W36" s="11">
        <v>0</v>
      </c>
      <c r="X36" s="11">
        <v>0</v>
      </c>
      <c r="Y36" s="11">
        <v>0</v>
      </c>
      <c r="Z36" s="11">
        <v>0</v>
      </c>
      <c r="AA36" s="11">
        <v>0</v>
      </c>
      <c r="AB36" s="11">
        <v>0</v>
      </c>
      <c r="AC36" s="11">
        <v>0</v>
      </c>
      <c r="AD36" s="11">
        <v>0</v>
      </c>
      <c r="AE36" s="11">
        <f t="shared" si="14"/>
        <v>0</v>
      </c>
      <c r="AF36" s="218">
        <f t="shared" si="15"/>
        <v>209149089.85999998</v>
      </c>
      <c r="AG36" s="218">
        <f t="shared" si="16"/>
        <v>232498170.01999998</v>
      </c>
      <c r="AH36" s="218">
        <f t="shared" si="16"/>
        <v>220442786.42000002</v>
      </c>
      <c r="AI36" s="218">
        <f t="shared" si="17"/>
        <v>224926991.44999996</v>
      </c>
      <c r="AJ36" s="218">
        <f t="shared" si="17"/>
        <v>220379989.92999998</v>
      </c>
      <c r="AK36" s="11">
        <f t="shared" si="17"/>
        <v>0</v>
      </c>
      <c r="AL36" s="218">
        <f t="shared" si="17"/>
        <v>465113373.27999997</v>
      </c>
      <c r="AM36" s="218">
        <f t="shared" si="18"/>
        <v>233791962.73000002</v>
      </c>
      <c r="AN36" s="218">
        <f t="shared" si="18"/>
        <v>276845147.38999999</v>
      </c>
      <c r="AO36" s="218">
        <f t="shared" si="18"/>
        <v>41169221.190000005</v>
      </c>
      <c r="AP36" s="218">
        <f t="shared" si="18"/>
        <v>1337539974.1700001</v>
      </c>
      <c r="AQ36" s="218">
        <f t="shared" si="19"/>
        <v>3461856706.4400001</v>
      </c>
    </row>
    <row r="37" spans="2:43">
      <c r="B37" s="25" t="s">
        <v>115</v>
      </c>
      <c r="C37" s="219">
        <v>2006942168</v>
      </c>
      <c r="D37" s="219">
        <v>2006942168</v>
      </c>
      <c r="E37" s="19">
        <v>0</v>
      </c>
      <c r="F37" s="19">
        <v>0</v>
      </c>
      <c r="G37" s="19">
        <v>0</v>
      </c>
      <c r="H37" s="19">
        <v>0</v>
      </c>
      <c r="I37" s="19">
        <v>0</v>
      </c>
      <c r="J37" s="19">
        <v>0</v>
      </c>
      <c r="K37" s="19">
        <v>0</v>
      </c>
      <c r="L37" s="19">
        <v>0</v>
      </c>
      <c r="M37" s="19">
        <v>0</v>
      </c>
      <c r="N37" s="19">
        <v>0</v>
      </c>
      <c r="O37" s="19">
        <v>0</v>
      </c>
      <c r="P37" s="19">
        <v>0</v>
      </c>
      <c r="Q37" s="19">
        <f t="shared" si="12"/>
        <v>0</v>
      </c>
      <c r="R37" s="82">
        <v>0</v>
      </c>
      <c r="S37" s="80">
        <v>0</v>
      </c>
      <c r="T37" s="80">
        <v>0</v>
      </c>
      <c r="U37" s="11">
        <v>0</v>
      </c>
      <c r="V37" s="11">
        <v>0</v>
      </c>
      <c r="W37" s="11">
        <v>0</v>
      </c>
      <c r="X37" s="11">
        <v>0</v>
      </c>
      <c r="Y37" s="11">
        <v>0</v>
      </c>
      <c r="Z37" s="11">
        <v>0</v>
      </c>
      <c r="AA37" s="11">
        <v>0</v>
      </c>
      <c r="AB37" s="11">
        <v>0</v>
      </c>
      <c r="AC37" s="11">
        <v>0</v>
      </c>
      <c r="AD37" s="11">
        <v>0</v>
      </c>
      <c r="AE37" s="80">
        <f t="shared" si="14"/>
        <v>0</v>
      </c>
      <c r="AF37" s="80">
        <f t="shared" si="15"/>
        <v>0</v>
      </c>
      <c r="AG37" s="80">
        <f t="shared" si="16"/>
        <v>0</v>
      </c>
      <c r="AH37" s="80">
        <f t="shared" si="16"/>
        <v>0</v>
      </c>
      <c r="AI37" s="80">
        <f t="shared" si="17"/>
        <v>0</v>
      </c>
      <c r="AJ37" s="80">
        <f t="shared" si="17"/>
        <v>0</v>
      </c>
      <c r="AK37" s="80">
        <f t="shared" si="17"/>
        <v>0</v>
      </c>
      <c r="AL37" s="80">
        <f t="shared" si="17"/>
        <v>0</v>
      </c>
      <c r="AM37" s="80">
        <f t="shared" si="18"/>
        <v>0</v>
      </c>
      <c r="AN37" s="80">
        <f t="shared" si="18"/>
        <v>0</v>
      </c>
      <c r="AO37" s="80">
        <f t="shared" si="18"/>
        <v>0</v>
      </c>
      <c r="AP37" s="80">
        <f t="shared" si="18"/>
        <v>0</v>
      </c>
      <c r="AQ37" s="80">
        <f t="shared" si="19"/>
        <v>0</v>
      </c>
    </row>
    <row r="38" spans="2:43">
      <c r="B38" s="26" t="s">
        <v>116</v>
      </c>
      <c r="C38" s="195">
        <v>2006942168</v>
      </c>
      <c r="D38" s="195">
        <v>2006942168</v>
      </c>
      <c r="E38" s="20">
        <v>0</v>
      </c>
      <c r="F38" s="20">
        <v>0</v>
      </c>
      <c r="G38" s="20">
        <v>0</v>
      </c>
      <c r="H38" s="20">
        <v>0</v>
      </c>
      <c r="I38" s="20">
        <v>0</v>
      </c>
      <c r="J38" s="20">
        <v>0</v>
      </c>
      <c r="K38" s="20">
        <v>0</v>
      </c>
      <c r="L38" s="20">
        <v>0</v>
      </c>
      <c r="M38" s="20">
        <v>0</v>
      </c>
      <c r="N38" s="20">
        <v>0</v>
      </c>
      <c r="O38" s="20">
        <v>0</v>
      </c>
      <c r="P38" s="20">
        <v>0</v>
      </c>
      <c r="Q38" s="20">
        <f t="shared" si="12"/>
        <v>0</v>
      </c>
      <c r="R38" s="75">
        <v>0</v>
      </c>
      <c r="S38" s="11">
        <v>0</v>
      </c>
      <c r="T38" s="11">
        <v>0</v>
      </c>
      <c r="U38" s="11">
        <v>0</v>
      </c>
      <c r="V38" s="11">
        <v>0</v>
      </c>
      <c r="W38" s="11">
        <v>0</v>
      </c>
      <c r="X38" s="11">
        <v>0</v>
      </c>
      <c r="Y38" s="11">
        <v>0</v>
      </c>
      <c r="Z38" s="11">
        <v>0</v>
      </c>
      <c r="AA38" s="11">
        <v>0</v>
      </c>
      <c r="AB38" s="11">
        <v>0</v>
      </c>
      <c r="AC38" s="11">
        <v>0</v>
      </c>
      <c r="AD38" s="11">
        <v>0</v>
      </c>
      <c r="AE38" s="11">
        <f t="shared" si="14"/>
        <v>0</v>
      </c>
      <c r="AF38" s="11">
        <f t="shared" si="15"/>
        <v>0</v>
      </c>
      <c r="AG38" s="11">
        <f t="shared" si="16"/>
        <v>0</v>
      </c>
      <c r="AH38" s="11">
        <f t="shared" si="16"/>
        <v>0</v>
      </c>
      <c r="AI38" s="11">
        <f t="shared" si="17"/>
        <v>0</v>
      </c>
      <c r="AJ38" s="11">
        <f t="shared" si="17"/>
        <v>0</v>
      </c>
      <c r="AK38" s="11">
        <f t="shared" si="17"/>
        <v>0</v>
      </c>
      <c r="AL38" s="11">
        <f t="shared" si="17"/>
        <v>0</v>
      </c>
      <c r="AM38" s="11">
        <f t="shared" si="18"/>
        <v>0</v>
      </c>
      <c r="AN38" s="11">
        <f t="shared" si="18"/>
        <v>0</v>
      </c>
      <c r="AO38" s="11">
        <f t="shared" si="18"/>
        <v>0</v>
      </c>
      <c r="AP38" s="11">
        <f t="shared" si="18"/>
        <v>0</v>
      </c>
      <c r="AQ38" s="11">
        <f t="shared" si="19"/>
        <v>0</v>
      </c>
    </row>
    <row r="39" spans="2:43">
      <c r="B39" s="25" t="s">
        <v>50</v>
      </c>
      <c r="C39" s="219">
        <v>2439155758</v>
      </c>
      <c r="D39" s="219">
        <v>2488967757.9999995</v>
      </c>
      <c r="E39" s="216">
        <v>48226345.579999998</v>
      </c>
      <c r="F39" s="216">
        <v>34537192.469999999</v>
      </c>
      <c r="G39" s="216">
        <v>35738099.100000001</v>
      </c>
      <c r="H39" s="216">
        <v>33605327.730000004</v>
      </c>
      <c r="I39" s="216">
        <v>33253010.950000003</v>
      </c>
      <c r="J39" s="216">
        <v>57703932.249999993</v>
      </c>
      <c r="K39" s="216">
        <v>31021849.680000003</v>
      </c>
      <c r="L39" s="216">
        <v>46373162.600000001</v>
      </c>
      <c r="M39" s="216">
        <v>34608198.669999994</v>
      </c>
      <c r="N39" s="216">
        <v>34821035.309999995</v>
      </c>
      <c r="O39" s="216">
        <v>57951151.839999996</v>
      </c>
      <c r="P39" s="216">
        <v>98742153.829999968</v>
      </c>
      <c r="Q39" s="216">
        <f t="shared" si="12"/>
        <v>546581460.00999999</v>
      </c>
      <c r="R39" s="82">
        <v>0</v>
      </c>
      <c r="S39" s="80">
        <v>0</v>
      </c>
      <c r="T39" s="80">
        <v>0</v>
      </c>
      <c r="U39" s="11">
        <v>0</v>
      </c>
      <c r="V39" s="11">
        <v>0</v>
      </c>
      <c r="W39" s="11">
        <v>0</v>
      </c>
      <c r="X39" s="11">
        <v>0</v>
      </c>
      <c r="Y39" s="11">
        <v>0</v>
      </c>
      <c r="Z39" s="11">
        <v>0</v>
      </c>
      <c r="AA39" s="11">
        <v>0</v>
      </c>
      <c r="AB39" s="11">
        <v>0</v>
      </c>
      <c r="AC39" s="11">
        <v>0</v>
      </c>
      <c r="AD39" s="11">
        <v>0</v>
      </c>
      <c r="AE39" s="217">
        <f t="shared" si="14"/>
        <v>48226345.579999998</v>
      </c>
      <c r="AF39" s="217">
        <f t="shared" si="15"/>
        <v>34537192.469999999</v>
      </c>
      <c r="AG39" s="217">
        <f t="shared" si="16"/>
        <v>35738099.100000001</v>
      </c>
      <c r="AH39" s="217">
        <f t="shared" si="16"/>
        <v>33605327.730000004</v>
      </c>
      <c r="AI39" s="217">
        <f t="shared" si="17"/>
        <v>33253010.950000003</v>
      </c>
      <c r="AJ39" s="217">
        <f t="shared" si="17"/>
        <v>57703932.249999993</v>
      </c>
      <c r="AK39" s="217">
        <f t="shared" si="17"/>
        <v>31021849.680000003</v>
      </c>
      <c r="AL39" s="217">
        <f t="shared" si="17"/>
        <v>46373162.600000001</v>
      </c>
      <c r="AM39" s="217">
        <f t="shared" si="18"/>
        <v>34608198.669999994</v>
      </c>
      <c r="AN39" s="217">
        <f t="shared" si="18"/>
        <v>34821035.309999995</v>
      </c>
      <c r="AO39" s="217">
        <f t="shared" si="18"/>
        <v>57951151.839999996</v>
      </c>
      <c r="AP39" s="217">
        <f t="shared" si="18"/>
        <v>98742153.829999968</v>
      </c>
      <c r="AQ39" s="217">
        <f t="shared" si="19"/>
        <v>546581460.00999999</v>
      </c>
    </row>
    <row r="40" spans="2:43">
      <c r="B40" s="26" t="s">
        <v>51</v>
      </c>
      <c r="C40" s="195">
        <v>2439155758</v>
      </c>
      <c r="D40" s="195">
        <v>2488967757.9999995</v>
      </c>
      <c r="E40" s="140">
        <v>48226345.579999998</v>
      </c>
      <c r="F40" s="140">
        <v>34537192.469999999</v>
      </c>
      <c r="G40" s="140">
        <v>35738099.100000001</v>
      </c>
      <c r="H40" s="140">
        <v>33605327.730000004</v>
      </c>
      <c r="I40" s="140">
        <v>33253010.950000003</v>
      </c>
      <c r="J40" s="140">
        <v>57703932.249999993</v>
      </c>
      <c r="K40" s="140">
        <v>31021849.680000003</v>
      </c>
      <c r="L40" s="140">
        <v>46373162.600000001</v>
      </c>
      <c r="M40" s="140">
        <v>34608198.669999994</v>
      </c>
      <c r="N40" s="140">
        <v>34821035.309999995</v>
      </c>
      <c r="O40" s="140">
        <v>57951151.839999996</v>
      </c>
      <c r="P40" s="140">
        <v>98742153.829999968</v>
      </c>
      <c r="Q40" s="220">
        <f t="shared" si="12"/>
        <v>546581460.00999999</v>
      </c>
      <c r="R40" s="75">
        <v>0</v>
      </c>
      <c r="S40" s="11">
        <v>0</v>
      </c>
      <c r="T40" s="11">
        <v>0</v>
      </c>
      <c r="U40" s="11">
        <v>0</v>
      </c>
      <c r="V40" s="11">
        <v>0</v>
      </c>
      <c r="W40" s="11">
        <v>0</v>
      </c>
      <c r="X40" s="11">
        <v>0</v>
      </c>
      <c r="Y40" s="11">
        <v>0</v>
      </c>
      <c r="Z40" s="11">
        <v>0</v>
      </c>
      <c r="AA40" s="11">
        <v>0</v>
      </c>
      <c r="AB40" s="11">
        <v>0</v>
      </c>
      <c r="AC40" s="11">
        <v>0</v>
      </c>
      <c r="AD40" s="11">
        <v>0</v>
      </c>
      <c r="AE40" s="218">
        <f t="shared" si="14"/>
        <v>48226345.579999998</v>
      </c>
      <c r="AF40" s="218">
        <f t="shared" si="15"/>
        <v>34537192.469999999</v>
      </c>
      <c r="AG40" s="218">
        <f t="shared" si="16"/>
        <v>35738099.100000001</v>
      </c>
      <c r="AH40" s="218">
        <f t="shared" si="16"/>
        <v>33605327.730000004</v>
      </c>
      <c r="AI40" s="218">
        <f t="shared" si="17"/>
        <v>33253010.950000003</v>
      </c>
      <c r="AJ40" s="218">
        <f t="shared" si="17"/>
        <v>57703932.249999993</v>
      </c>
      <c r="AK40" s="218">
        <f t="shared" si="17"/>
        <v>31021849.680000003</v>
      </c>
      <c r="AL40" s="218">
        <f t="shared" si="17"/>
        <v>46373162.600000001</v>
      </c>
      <c r="AM40" s="218">
        <f t="shared" si="18"/>
        <v>34608198.669999994</v>
      </c>
      <c r="AN40" s="218">
        <f t="shared" si="18"/>
        <v>34821035.309999995</v>
      </c>
      <c r="AO40" s="218">
        <f t="shared" si="18"/>
        <v>57951151.839999996</v>
      </c>
      <c r="AP40" s="218">
        <f t="shared" si="18"/>
        <v>98742153.829999968</v>
      </c>
      <c r="AQ40" s="218">
        <f t="shared" si="19"/>
        <v>546581460.00999999</v>
      </c>
    </row>
    <row r="41" spans="2:43">
      <c r="B41" s="25" t="s">
        <v>53</v>
      </c>
      <c r="C41" s="219">
        <v>139470845</v>
      </c>
      <c r="D41" s="219">
        <v>141070845</v>
      </c>
      <c r="E41" s="216">
        <v>6099360.75</v>
      </c>
      <c r="F41" s="216">
        <v>8448098.9100000001</v>
      </c>
      <c r="G41" s="216">
        <v>7941444.5300000003</v>
      </c>
      <c r="H41" s="216">
        <v>10190689.770000001</v>
      </c>
      <c r="I41" s="216">
        <v>8745464.8599999994</v>
      </c>
      <c r="J41" s="216">
        <v>8633810.3599999994</v>
      </c>
      <c r="K41" s="216">
        <v>9556804.0600000005</v>
      </c>
      <c r="L41" s="216">
        <v>9986883.6999999993</v>
      </c>
      <c r="M41" s="216">
        <v>8074114.5700000012</v>
      </c>
      <c r="N41" s="216">
        <v>10061087.34</v>
      </c>
      <c r="O41" s="216">
        <v>22601231.680000003</v>
      </c>
      <c r="P41" s="216">
        <v>19648462.880000003</v>
      </c>
      <c r="Q41" s="216">
        <f t="shared" si="12"/>
        <v>129987453.41000003</v>
      </c>
      <c r="R41" s="82">
        <v>0</v>
      </c>
      <c r="S41" s="80">
        <v>0</v>
      </c>
      <c r="T41" s="80">
        <v>0</v>
      </c>
      <c r="U41" s="11">
        <v>0</v>
      </c>
      <c r="V41" s="11">
        <v>0</v>
      </c>
      <c r="W41" s="11">
        <v>0</v>
      </c>
      <c r="X41" s="11">
        <v>0</v>
      </c>
      <c r="Y41" s="11">
        <v>0</v>
      </c>
      <c r="Z41" s="11">
        <v>0</v>
      </c>
      <c r="AA41" s="11">
        <v>0</v>
      </c>
      <c r="AB41" s="11">
        <v>0</v>
      </c>
      <c r="AC41" s="11">
        <v>0</v>
      </c>
      <c r="AD41" s="11">
        <v>0</v>
      </c>
      <c r="AE41" s="217">
        <f t="shared" si="14"/>
        <v>6099360.75</v>
      </c>
      <c r="AF41" s="217">
        <f t="shared" si="15"/>
        <v>8448098.9100000001</v>
      </c>
      <c r="AG41" s="217">
        <f t="shared" si="16"/>
        <v>7941444.5300000003</v>
      </c>
      <c r="AH41" s="217">
        <f t="shared" si="16"/>
        <v>10190689.770000001</v>
      </c>
      <c r="AI41" s="217">
        <f t="shared" si="17"/>
        <v>8745464.8599999994</v>
      </c>
      <c r="AJ41" s="217">
        <f t="shared" si="17"/>
        <v>8633810.3599999994</v>
      </c>
      <c r="AK41" s="217">
        <f t="shared" si="17"/>
        <v>9556804.0600000005</v>
      </c>
      <c r="AL41" s="217">
        <f t="shared" si="17"/>
        <v>9986883.6999999993</v>
      </c>
      <c r="AM41" s="217">
        <f t="shared" si="18"/>
        <v>8074114.5700000012</v>
      </c>
      <c r="AN41" s="217">
        <f t="shared" si="18"/>
        <v>10061087.34</v>
      </c>
      <c r="AO41" s="217">
        <f t="shared" si="18"/>
        <v>22601231.680000003</v>
      </c>
      <c r="AP41" s="217">
        <f t="shared" si="18"/>
        <v>19648462.880000003</v>
      </c>
      <c r="AQ41" s="217">
        <f t="shared" si="19"/>
        <v>129987453.41000003</v>
      </c>
    </row>
    <row r="42" spans="2:43">
      <c r="B42" s="26" t="s">
        <v>54</v>
      </c>
      <c r="C42" s="195">
        <v>5139061</v>
      </c>
      <c r="D42" s="195">
        <v>5139061</v>
      </c>
      <c r="E42" s="20">
        <v>0</v>
      </c>
      <c r="F42" s="20">
        <v>0</v>
      </c>
      <c r="G42" s="20">
        <v>0</v>
      </c>
      <c r="H42" s="20">
        <v>0</v>
      </c>
      <c r="I42" s="20">
        <v>0</v>
      </c>
      <c r="J42" s="20">
        <v>0</v>
      </c>
      <c r="K42" s="20">
        <v>0</v>
      </c>
      <c r="L42" s="140">
        <v>15761.02</v>
      </c>
      <c r="M42" s="140">
        <v>519635.6999999999</v>
      </c>
      <c r="N42" s="20">
        <v>0</v>
      </c>
      <c r="O42" s="140">
        <v>181076.48000000001</v>
      </c>
      <c r="P42" s="140">
        <v>371143.27999999997</v>
      </c>
      <c r="Q42" s="140">
        <f t="shared" si="12"/>
        <v>1087616.4799999997</v>
      </c>
      <c r="R42" s="75">
        <v>0</v>
      </c>
      <c r="S42" s="11">
        <v>0</v>
      </c>
      <c r="T42" s="11">
        <v>0</v>
      </c>
      <c r="U42" s="11">
        <v>0</v>
      </c>
      <c r="V42" s="11">
        <v>0</v>
      </c>
      <c r="W42" s="11">
        <v>0</v>
      </c>
      <c r="X42" s="11">
        <v>0</v>
      </c>
      <c r="Y42" s="11">
        <v>0</v>
      </c>
      <c r="Z42" s="11">
        <v>0</v>
      </c>
      <c r="AA42" s="11">
        <v>0</v>
      </c>
      <c r="AB42" s="11">
        <v>0</v>
      </c>
      <c r="AC42" s="11">
        <v>0</v>
      </c>
      <c r="AD42" s="11">
        <v>0</v>
      </c>
      <c r="AE42" s="11">
        <f t="shared" si="14"/>
        <v>0</v>
      </c>
      <c r="AF42" s="11">
        <f t="shared" si="15"/>
        <v>0</v>
      </c>
      <c r="AG42" s="11">
        <f t="shared" si="16"/>
        <v>0</v>
      </c>
      <c r="AH42" s="11">
        <f t="shared" si="16"/>
        <v>0</v>
      </c>
      <c r="AI42" s="11">
        <f t="shared" si="17"/>
        <v>0</v>
      </c>
      <c r="AJ42" s="11">
        <f t="shared" si="17"/>
        <v>0</v>
      </c>
      <c r="AK42" s="11">
        <f t="shared" si="17"/>
        <v>0</v>
      </c>
      <c r="AL42" s="218">
        <f t="shared" si="17"/>
        <v>15761.02</v>
      </c>
      <c r="AM42" s="218">
        <f t="shared" si="18"/>
        <v>519635.6999999999</v>
      </c>
      <c r="AN42" s="11">
        <f t="shared" si="18"/>
        <v>0</v>
      </c>
      <c r="AO42" s="218">
        <f t="shared" si="18"/>
        <v>181076.48000000001</v>
      </c>
      <c r="AP42" s="218">
        <f t="shared" si="18"/>
        <v>371143.27999999997</v>
      </c>
      <c r="AQ42" s="218">
        <f t="shared" si="19"/>
        <v>1087616.4799999997</v>
      </c>
    </row>
    <row r="43" spans="2:43">
      <c r="B43" s="26" t="s">
        <v>55</v>
      </c>
      <c r="C43" s="195">
        <v>134331784</v>
      </c>
      <c r="D43" s="195">
        <v>135931784</v>
      </c>
      <c r="E43" s="140">
        <v>6099360.75</v>
      </c>
      <c r="F43" s="140">
        <v>8448098.9100000001</v>
      </c>
      <c r="G43" s="140">
        <v>7941444.5300000003</v>
      </c>
      <c r="H43" s="140">
        <v>10190689.770000001</v>
      </c>
      <c r="I43" s="140">
        <v>8745464.8599999994</v>
      </c>
      <c r="J43" s="140">
        <v>8633810.3599999994</v>
      </c>
      <c r="K43" s="140">
        <v>9556804.0600000005</v>
      </c>
      <c r="L43" s="140">
        <v>9971122.6799999997</v>
      </c>
      <c r="M43" s="140">
        <v>7554478.8700000001</v>
      </c>
      <c r="N43" s="140">
        <v>10061087.34</v>
      </c>
      <c r="O43" s="140">
        <v>22420155.200000003</v>
      </c>
      <c r="P43" s="140">
        <v>19277319.600000001</v>
      </c>
      <c r="Q43" s="140">
        <f t="shared" si="12"/>
        <v>128899836.93000001</v>
      </c>
      <c r="R43" s="76">
        <v>0</v>
      </c>
      <c r="S43" s="11">
        <v>0</v>
      </c>
      <c r="T43" s="11">
        <v>0</v>
      </c>
      <c r="U43" s="11">
        <v>0</v>
      </c>
      <c r="V43" s="11">
        <v>0</v>
      </c>
      <c r="W43" s="11">
        <v>0</v>
      </c>
      <c r="X43" s="11">
        <v>0</v>
      </c>
      <c r="Y43" s="11">
        <v>0</v>
      </c>
      <c r="Z43" s="11">
        <v>0</v>
      </c>
      <c r="AA43" s="11">
        <v>0</v>
      </c>
      <c r="AB43" s="11">
        <v>0</v>
      </c>
      <c r="AC43" s="11">
        <v>0</v>
      </c>
      <c r="AD43" s="11">
        <v>0</v>
      </c>
      <c r="AE43" s="218">
        <f t="shared" si="14"/>
        <v>6099360.75</v>
      </c>
      <c r="AF43" s="218">
        <f t="shared" si="15"/>
        <v>8448098.9100000001</v>
      </c>
      <c r="AG43" s="218">
        <f t="shared" si="16"/>
        <v>7941444.5300000003</v>
      </c>
      <c r="AH43" s="218">
        <f t="shared" si="16"/>
        <v>10190689.770000001</v>
      </c>
      <c r="AI43" s="218">
        <f t="shared" si="17"/>
        <v>8745464.8599999994</v>
      </c>
      <c r="AJ43" s="218">
        <f t="shared" si="17"/>
        <v>8633810.3599999994</v>
      </c>
      <c r="AK43" s="218">
        <f t="shared" si="17"/>
        <v>9556804.0600000005</v>
      </c>
      <c r="AL43" s="218">
        <f t="shared" si="17"/>
        <v>9971122.6799999997</v>
      </c>
      <c r="AM43" s="218">
        <f t="shared" si="18"/>
        <v>7554478.8700000001</v>
      </c>
      <c r="AN43" s="218">
        <f t="shared" si="18"/>
        <v>10061087.34</v>
      </c>
      <c r="AO43" s="218">
        <f t="shared" si="18"/>
        <v>22420155.200000003</v>
      </c>
      <c r="AP43" s="218">
        <f t="shared" si="18"/>
        <v>19277319.600000001</v>
      </c>
      <c r="AQ43" s="218">
        <f t="shared" si="19"/>
        <v>128899836.93000001</v>
      </c>
    </row>
    <row r="44" spans="2:43">
      <c r="B44" s="22" t="s">
        <v>56</v>
      </c>
      <c r="C44" s="204">
        <v>325723455</v>
      </c>
      <c r="D44" s="204">
        <v>342440418.16000003</v>
      </c>
      <c r="E44" s="161">
        <v>14164990.909999998</v>
      </c>
      <c r="F44" s="161">
        <v>19192737.18</v>
      </c>
      <c r="G44" s="161">
        <v>21357193.740000002</v>
      </c>
      <c r="H44" s="161">
        <v>17003222.129999999</v>
      </c>
      <c r="I44" s="161">
        <v>21787215.600000001</v>
      </c>
      <c r="J44" s="161">
        <v>24855021.77</v>
      </c>
      <c r="K44" s="161">
        <v>20048762.210000001</v>
      </c>
      <c r="L44" s="161">
        <v>23233845.98</v>
      </c>
      <c r="M44" s="161">
        <v>19687211.5</v>
      </c>
      <c r="N44" s="161">
        <v>24052741.240000002</v>
      </c>
      <c r="O44" s="161">
        <v>34914504.369999997</v>
      </c>
      <c r="P44" s="161">
        <v>40144388.279999994</v>
      </c>
      <c r="Q44" s="161">
        <f t="shared" si="12"/>
        <v>280441834.90999997</v>
      </c>
      <c r="R44" s="18">
        <v>0</v>
      </c>
      <c r="S44" s="18">
        <v>0</v>
      </c>
      <c r="T44" s="18">
        <v>0</v>
      </c>
      <c r="U44" s="18">
        <v>0</v>
      </c>
      <c r="V44" s="18">
        <v>0</v>
      </c>
      <c r="W44" s="18">
        <v>0</v>
      </c>
      <c r="X44" s="18">
        <v>0</v>
      </c>
      <c r="Y44" s="18">
        <v>0</v>
      </c>
      <c r="Z44" s="18">
        <v>0</v>
      </c>
      <c r="AA44" s="18">
        <v>0</v>
      </c>
      <c r="AB44" s="18">
        <v>0</v>
      </c>
      <c r="AC44" s="18">
        <v>0</v>
      </c>
      <c r="AD44" s="18">
        <v>0</v>
      </c>
      <c r="AE44" s="161">
        <f t="shared" si="14"/>
        <v>14164990.909999998</v>
      </c>
      <c r="AF44" s="161">
        <f t="shared" si="15"/>
        <v>19192737.18</v>
      </c>
      <c r="AG44" s="161">
        <f t="shared" si="16"/>
        <v>21357193.740000002</v>
      </c>
      <c r="AH44" s="161">
        <f t="shared" si="16"/>
        <v>17003222.129999999</v>
      </c>
      <c r="AI44" s="161">
        <f t="shared" si="17"/>
        <v>21787215.600000001</v>
      </c>
      <c r="AJ44" s="161">
        <f t="shared" si="17"/>
        <v>24855021.77</v>
      </c>
      <c r="AK44" s="161">
        <f t="shared" si="17"/>
        <v>20048762.210000001</v>
      </c>
      <c r="AL44" s="161">
        <f t="shared" si="17"/>
        <v>23233845.98</v>
      </c>
      <c r="AM44" s="161">
        <f t="shared" si="18"/>
        <v>19687211.5</v>
      </c>
      <c r="AN44" s="161">
        <f t="shared" si="18"/>
        <v>24052741.240000002</v>
      </c>
      <c r="AO44" s="161">
        <f t="shared" si="18"/>
        <v>34914504.369999997</v>
      </c>
      <c r="AP44" s="161">
        <f t="shared" si="18"/>
        <v>40144388.279999994</v>
      </c>
      <c r="AQ44" s="161">
        <f t="shared" si="19"/>
        <v>280441834.90999997</v>
      </c>
    </row>
    <row r="45" spans="2:43">
      <c r="B45" s="25" t="s">
        <v>57</v>
      </c>
      <c r="C45" s="219">
        <v>12000000</v>
      </c>
      <c r="D45" s="219">
        <v>12000000</v>
      </c>
      <c r="E45" s="19">
        <v>0</v>
      </c>
      <c r="F45" s="19">
        <v>0</v>
      </c>
      <c r="G45" s="19">
        <v>0</v>
      </c>
      <c r="H45" s="19">
        <v>0</v>
      </c>
      <c r="I45" s="19">
        <v>0</v>
      </c>
      <c r="J45" s="19">
        <v>0</v>
      </c>
      <c r="K45" s="19">
        <v>0</v>
      </c>
      <c r="L45" s="19">
        <v>0</v>
      </c>
      <c r="M45" s="19">
        <v>0</v>
      </c>
      <c r="N45" s="19">
        <v>0</v>
      </c>
      <c r="O45" s="19">
        <v>0</v>
      </c>
      <c r="P45" s="19">
        <v>0</v>
      </c>
      <c r="Q45" s="19">
        <f t="shared" si="12"/>
        <v>0</v>
      </c>
      <c r="R45" s="77">
        <v>0</v>
      </c>
      <c r="S45" s="80">
        <v>0</v>
      </c>
      <c r="T45" s="80">
        <v>0</v>
      </c>
      <c r="U45" s="80">
        <v>0</v>
      </c>
      <c r="V45" s="80">
        <v>0</v>
      </c>
      <c r="W45" s="80">
        <v>0</v>
      </c>
      <c r="X45" s="80">
        <v>0</v>
      </c>
      <c r="Y45" s="80">
        <v>0</v>
      </c>
      <c r="Z45" s="80">
        <v>0</v>
      </c>
      <c r="AA45" s="80">
        <v>0</v>
      </c>
      <c r="AB45" s="80">
        <v>0</v>
      </c>
      <c r="AC45" s="80">
        <v>0</v>
      </c>
      <c r="AD45" s="80">
        <v>0</v>
      </c>
      <c r="AE45" s="80">
        <f t="shared" si="14"/>
        <v>0</v>
      </c>
      <c r="AF45" s="80">
        <f t="shared" si="15"/>
        <v>0</v>
      </c>
      <c r="AG45" s="80">
        <f t="shared" si="16"/>
        <v>0</v>
      </c>
      <c r="AH45" s="80">
        <f t="shared" si="16"/>
        <v>0</v>
      </c>
      <c r="AI45" s="80">
        <f t="shared" si="17"/>
        <v>0</v>
      </c>
      <c r="AJ45" s="80">
        <f t="shared" si="17"/>
        <v>0</v>
      </c>
      <c r="AK45" s="80">
        <f t="shared" si="17"/>
        <v>0</v>
      </c>
      <c r="AL45" s="80">
        <f t="shared" si="17"/>
        <v>0</v>
      </c>
      <c r="AM45" s="80">
        <f t="shared" si="18"/>
        <v>0</v>
      </c>
      <c r="AN45" s="80">
        <f t="shared" si="18"/>
        <v>0</v>
      </c>
      <c r="AO45" s="80">
        <f t="shared" si="18"/>
        <v>0</v>
      </c>
      <c r="AP45" s="80">
        <f t="shared" si="18"/>
        <v>0</v>
      </c>
      <c r="AQ45" s="80">
        <f t="shared" si="19"/>
        <v>0</v>
      </c>
    </row>
    <row r="46" spans="2:43">
      <c r="B46" s="26" t="s">
        <v>58</v>
      </c>
      <c r="C46" s="195">
        <v>12000000</v>
      </c>
      <c r="D46" s="195">
        <v>12000000</v>
      </c>
      <c r="E46" s="20">
        <v>0</v>
      </c>
      <c r="F46" s="20">
        <v>0</v>
      </c>
      <c r="G46" s="20">
        <v>0</v>
      </c>
      <c r="H46" s="20">
        <v>0</v>
      </c>
      <c r="I46" s="20">
        <v>0</v>
      </c>
      <c r="J46" s="20">
        <v>0</v>
      </c>
      <c r="K46" s="20">
        <v>0</v>
      </c>
      <c r="L46" s="20">
        <v>0</v>
      </c>
      <c r="M46" s="20">
        <v>0</v>
      </c>
      <c r="N46" s="20">
        <v>0</v>
      </c>
      <c r="O46" s="20">
        <v>0</v>
      </c>
      <c r="P46" s="20">
        <v>0</v>
      </c>
      <c r="Q46" s="20">
        <f t="shared" si="12"/>
        <v>0</v>
      </c>
      <c r="R46" s="75">
        <v>0</v>
      </c>
      <c r="S46" s="11">
        <v>0</v>
      </c>
      <c r="T46" s="11">
        <v>0</v>
      </c>
      <c r="U46" s="11">
        <v>0</v>
      </c>
      <c r="V46" s="11">
        <v>0</v>
      </c>
      <c r="W46" s="11">
        <v>0</v>
      </c>
      <c r="X46" s="11">
        <v>0</v>
      </c>
      <c r="Y46" s="11">
        <v>0</v>
      </c>
      <c r="Z46" s="11">
        <v>0</v>
      </c>
      <c r="AA46" s="80">
        <v>0</v>
      </c>
      <c r="AB46" s="80">
        <v>0</v>
      </c>
      <c r="AC46" s="80">
        <v>0</v>
      </c>
      <c r="AD46" s="80">
        <v>0</v>
      </c>
      <c r="AE46" s="11">
        <f t="shared" si="14"/>
        <v>0</v>
      </c>
      <c r="AF46" s="11">
        <f t="shared" si="15"/>
        <v>0</v>
      </c>
      <c r="AG46" s="11">
        <f t="shared" si="16"/>
        <v>0</v>
      </c>
      <c r="AH46" s="11">
        <f t="shared" si="16"/>
        <v>0</v>
      </c>
      <c r="AI46" s="11">
        <f t="shared" si="17"/>
        <v>0</v>
      </c>
      <c r="AJ46" s="11">
        <f t="shared" si="17"/>
        <v>0</v>
      </c>
      <c r="AK46" s="11">
        <f t="shared" si="17"/>
        <v>0</v>
      </c>
      <c r="AL46" s="11">
        <f t="shared" si="17"/>
        <v>0</v>
      </c>
      <c r="AM46" s="11">
        <f t="shared" si="18"/>
        <v>0</v>
      </c>
      <c r="AN46" s="11">
        <f t="shared" si="18"/>
        <v>0</v>
      </c>
      <c r="AO46" s="11">
        <f t="shared" si="18"/>
        <v>0</v>
      </c>
      <c r="AP46" s="11">
        <f t="shared" si="18"/>
        <v>0</v>
      </c>
      <c r="AQ46" s="11">
        <f t="shared" si="19"/>
        <v>0</v>
      </c>
    </row>
    <row r="47" spans="2:43">
      <c r="B47" s="25" t="s">
        <v>59</v>
      </c>
      <c r="C47" s="219">
        <v>313723455</v>
      </c>
      <c r="D47" s="219">
        <v>330440418.16000003</v>
      </c>
      <c r="E47" s="216">
        <v>14164990.909999998</v>
      </c>
      <c r="F47" s="216">
        <v>19192737.18</v>
      </c>
      <c r="G47" s="216">
        <v>21357193.740000002</v>
      </c>
      <c r="H47" s="216">
        <v>17003222.129999999</v>
      </c>
      <c r="I47" s="216">
        <v>21787215.600000001</v>
      </c>
      <c r="J47" s="216">
        <v>24855021.77</v>
      </c>
      <c r="K47" s="216">
        <v>20048762.210000001</v>
      </c>
      <c r="L47" s="216">
        <v>23233845.98</v>
      </c>
      <c r="M47" s="216">
        <v>19687211.5</v>
      </c>
      <c r="N47" s="216">
        <v>24052741.240000002</v>
      </c>
      <c r="O47" s="216">
        <v>34914504.369999997</v>
      </c>
      <c r="P47" s="216">
        <v>40144388.279999994</v>
      </c>
      <c r="Q47" s="216">
        <f t="shared" si="12"/>
        <v>280441834.90999997</v>
      </c>
      <c r="R47" s="82">
        <v>0</v>
      </c>
      <c r="S47" s="80">
        <v>0</v>
      </c>
      <c r="T47" s="80">
        <v>0</v>
      </c>
      <c r="U47" s="80">
        <v>0</v>
      </c>
      <c r="V47" s="80">
        <v>0</v>
      </c>
      <c r="W47" s="80">
        <v>0</v>
      </c>
      <c r="X47" s="80">
        <v>0</v>
      </c>
      <c r="Y47" s="80">
        <v>0</v>
      </c>
      <c r="Z47" s="80">
        <v>0</v>
      </c>
      <c r="AA47" s="80">
        <v>0</v>
      </c>
      <c r="AB47" s="80">
        <v>0</v>
      </c>
      <c r="AC47" s="80">
        <v>0</v>
      </c>
      <c r="AD47" s="80">
        <v>0</v>
      </c>
      <c r="AE47" s="217">
        <f t="shared" si="14"/>
        <v>14164990.909999998</v>
      </c>
      <c r="AF47" s="217">
        <f t="shared" si="15"/>
        <v>19192737.18</v>
      </c>
      <c r="AG47" s="217">
        <f t="shared" si="16"/>
        <v>21357193.740000002</v>
      </c>
      <c r="AH47" s="217">
        <f t="shared" si="16"/>
        <v>17003222.129999999</v>
      </c>
      <c r="AI47" s="217">
        <f t="shared" si="17"/>
        <v>21787215.600000001</v>
      </c>
      <c r="AJ47" s="217">
        <f t="shared" si="17"/>
        <v>24855021.77</v>
      </c>
      <c r="AK47" s="217">
        <f t="shared" si="17"/>
        <v>20048762.210000001</v>
      </c>
      <c r="AL47" s="217">
        <f t="shared" si="17"/>
        <v>23233845.98</v>
      </c>
      <c r="AM47" s="217">
        <f t="shared" si="18"/>
        <v>19687211.5</v>
      </c>
      <c r="AN47" s="217">
        <f t="shared" si="18"/>
        <v>24052741.240000002</v>
      </c>
      <c r="AO47" s="217">
        <f t="shared" si="18"/>
        <v>34914504.369999997</v>
      </c>
      <c r="AP47" s="217">
        <f t="shared" si="18"/>
        <v>40144388.279999994</v>
      </c>
      <c r="AQ47" s="217">
        <f t="shared" si="19"/>
        <v>280441834.90999997</v>
      </c>
    </row>
    <row r="48" spans="2:43">
      <c r="B48" s="26" t="s">
        <v>60</v>
      </c>
      <c r="C48" s="195">
        <v>313723455</v>
      </c>
      <c r="D48" s="195">
        <v>330440418.16000003</v>
      </c>
      <c r="E48" s="140">
        <v>14164990.909999998</v>
      </c>
      <c r="F48" s="140">
        <v>19192737.18</v>
      </c>
      <c r="G48" s="140">
        <v>21357193.740000002</v>
      </c>
      <c r="H48" s="140">
        <v>17003222.129999999</v>
      </c>
      <c r="I48" s="140">
        <v>21787215.600000001</v>
      </c>
      <c r="J48" s="140">
        <v>24855021.77</v>
      </c>
      <c r="K48" s="140">
        <v>20048762.210000001</v>
      </c>
      <c r="L48" s="140">
        <v>23233845.98</v>
      </c>
      <c r="M48" s="140">
        <v>19687211.5</v>
      </c>
      <c r="N48" s="140">
        <v>24052741.240000002</v>
      </c>
      <c r="O48" s="140">
        <v>34914504.369999997</v>
      </c>
      <c r="P48" s="140">
        <v>40144388.279999994</v>
      </c>
      <c r="Q48" s="140">
        <f t="shared" si="12"/>
        <v>280441834.90999997</v>
      </c>
      <c r="R48" s="75">
        <v>0</v>
      </c>
      <c r="S48" s="11">
        <v>0</v>
      </c>
      <c r="T48" s="11">
        <v>0</v>
      </c>
      <c r="U48" s="11">
        <v>0</v>
      </c>
      <c r="V48" s="11">
        <v>0</v>
      </c>
      <c r="W48" s="11">
        <v>0</v>
      </c>
      <c r="X48" s="11">
        <v>0</v>
      </c>
      <c r="Y48" s="11">
        <v>0</v>
      </c>
      <c r="Z48" s="11">
        <v>0</v>
      </c>
      <c r="AA48" s="80">
        <v>0</v>
      </c>
      <c r="AB48" s="80">
        <v>0</v>
      </c>
      <c r="AC48" s="80">
        <v>0</v>
      </c>
      <c r="AD48" s="80">
        <v>0</v>
      </c>
      <c r="AE48" s="218">
        <f t="shared" si="14"/>
        <v>14164990.909999998</v>
      </c>
      <c r="AF48" s="218">
        <f t="shared" si="15"/>
        <v>19192737.18</v>
      </c>
      <c r="AG48" s="218">
        <f t="shared" si="16"/>
        <v>21357193.740000002</v>
      </c>
      <c r="AH48" s="218">
        <f t="shared" si="16"/>
        <v>17003222.129999999</v>
      </c>
      <c r="AI48" s="218">
        <f t="shared" si="17"/>
        <v>21787215.600000001</v>
      </c>
      <c r="AJ48" s="218">
        <f t="shared" si="17"/>
        <v>24855021.77</v>
      </c>
      <c r="AK48" s="218">
        <f t="shared" si="17"/>
        <v>20048762.210000001</v>
      </c>
      <c r="AL48" s="218">
        <f t="shared" si="17"/>
        <v>23233845.98</v>
      </c>
      <c r="AM48" s="218">
        <f t="shared" si="18"/>
        <v>19687211.5</v>
      </c>
      <c r="AN48" s="218">
        <f t="shared" si="18"/>
        <v>24052741.240000002</v>
      </c>
      <c r="AO48" s="218">
        <f t="shared" si="18"/>
        <v>34914504.369999997</v>
      </c>
      <c r="AP48" s="218">
        <f t="shared" si="18"/>
        <v>40144388.279999994</v>
      </c>
      <c r="AQ48" s="218">
        <f t="shared" si="19"/>
        <v>280441834.90999997</v>
      </c>
    </row>
    <row r="49" spans="2:43">
      <c r="B49" s="22" t="s">
        <v>61</v>
      </c>
      <c r="C49" s="204">
        <v>47326777896</v>
      </c>
      <c r="D49" s="204">
        <v>50238608432.839996</v>
      </c>
      <c r="E49" s="161">
        <v>1806856320.3900001</v>
      </c>
      <c r="F49" s="161">
        <v>2100256533.0799999</v>
      </c>
      <c r="G49" s="161">
        <v>2696628891.9899993</v>
      </c>
      <c r="H49" s="161">
        <v>2433867564.8999991</v>
      </c>
      <c r="I49" s="161">
        <v>2385088024.6399999</v>
      </c>
      <c r="J49" s="161">
        <v>2505734435.3099995</v>
      </c>
      <c r="K49" s="161">
        <v>2349708845.8099999</v>
      </c>
      <c r="L49" s="161">
        <v>2338899905.9600005</v>
      </c>
      <c r="M49" s="161">
        <v>2631583649.0199995</v>
      </c>
      <c r="N49" s="161">
        <v>2814208633.9700003</v>
      </c>
      <c r="O49" s="161">
        <v>2953958278.5200009</v>
      </c>
      <c r="P49" s="161">
        <v>4813061147.8200006</v>
      </c>
      <c r="Q49" s="161">
        <f t="shared" si="12"/>
        <v>31829852231.41</v>
      </c>
      <c r="R49" s="18">
        <v>0</v>
      </c>
      <c r="S49" s="18">
        <v>0</v>
      </c>
      <c r="T49" s="18">
        <v>0</v>
      </c>
      <c r="U49" s="18">
        <v>0</v>
      </c>
      <c r="V49" s="18">
        <v>0</v>
      </c>
      <c r="W49" s="18">
        <v>0</v>
      </c>
      <c r="X49" s="18">
        <v>0</v>
      </c>
      <c r="Y49" s="18">
        <v>0</v>
      </c>
      <c r="Z49" s="18">
        <v>0</v>
      </c>
      <c r="AA49" s="18">
        <v>0</v>
      </c>
      <c r="AB49" s="18">
        <v>0</v>
      </c>
      <c r="AC49" s="18">
        <v>0</v>
      </c>
      <c r="AD49" s="18">
        <v>0</v>
      </c>
      <c r="AE49" s="161">
        <f t="shared" si="14"/>
        <v>1806856320.3900001</v>
      </c>
      <c r="AF49" s="161">
        <f t="shared" si="15"/>
        <v>2100256533.0799999</v>
      </c>
      <c r="AG49" s="161">
        <f t="shared" si="16"/>
        <v>2696628891.9899993</v>
      </c>
      <c r="AH49" s="161">
        <f t="shared" si="16"/>
        <v>2433867564.8999991</v>
      </c>
      <c r="AI49" s="161">
        <f t="shared" si="17"/>
        <v>2385088024.6399999</v>
      </c>
      <c r="AJ49" s="161">
        <f t="shared" si="17"/>
        <v>2505734435.3099995</v>
      </c>
      <c r="AK49" s="161">
        <f t="shared" si="17"/>
        <v>2349708845.8099999</v>
      </c>
      <c r="AL49" s="161">
        <f t="shared" si="17"/>
        <v>2338899905.9600005</v>
      </c>
      <c r="AM49" s="161">
        <f t="shared" si="18"/>
        <v>2631583649.0199995</v>
      </c>
      <c r="AN49" s="161">
        <f t="shared" si="18"/>
        <v>2814208633.9700003</v>
      </c>
      <c r="AO49" s="161">
        <f t="shared" si="18"/>
        <v>2953958278.5200009</v>
      </c>
      <c r="AP49" s="161">
        <f t="shared" si="18"/>
        <v>4813061147.8200006</v>
      </c>
      <c r="AQ49" s="161">
        <f t="shared" si="19"/>
        <v>31829852231.41</v>
      </c>
    </row>
    <row r="50" spans="2:43">
      <c r="B50" s="25" t="s">
        <v>62</v>
      </c>
      <c r="C50" s="219">
        <v>1266799627</v>
      </c>
      <c r="D50" s="219">
        <v>1266799627</v>
      </c>
      <c r="E50" s="19">
        <v>0</v>
      </c>
      <c r="F50" s="19">
        <v>0</v>
      </c>
      <c r="G50" s="19">
        <v>0</v>
      </c>
      <c r="H50" s="19">
        <v>0</v>
      </c>
      <c r="I50" s="19">
        <v>0</v>
      </c>
      <c r="J50" s="19">
        <v>0</v>
      </c>
      <c r="K50" s="19">
        <v>0</v>
      </c>
      <c r="L50" s="19">
        <v>0</v>
      </c>
      <c r="M50" s="19">
        <v>0</v>
      </c>
      <c r="N50" s="19">
        <v>0</v>
      </c>
      <c r="O50" s="19">
        <v>0</v>
      </c>
      <c r="P50" s="19">
        <v>0</v>
      </c>
      <c r="Q50" s="19">
        <f t="shared" si="12"/>
        <v>0</v>
      </c>
      <c r="R50" s="77">
        <v>0</v>
      </c>
      <c r="S50" s="80">
        <v>0</v>
      </c>
      <c r="T50" s="80">
        <v>0</v>
      </c>
      <c r="U50" s="80">
        <v>0</v>
      </c>
      <c r="V50" s="80">
        <v>0</v>
      </c>
      <c r="W50" s="80">
        <v>0</v>
      </c>
      <c r="X50" s="80">
        <v>0</v>
      </c>
      <c r="Y50" s="80">
        <v>0</v>
      </c>
      <c r="Z50" s="80">
        <v>0</v>
      </c>
      <c r="AA50" s="80">
        <v>0</v>
      </c>
      <c r="AB50" s="80">
        <v>0</v>
      </c>
      <c r="AC50" s="80">
        <v>0</v>
      </c>
      <c r="AD50" s="80">
        <v>0</v>
      </c>
      <c r="AE50" s="80">
        <f t="shared" si="14"/>
        <v>0</v>
      </c>
      <c r="AF50" s="80">
        <f t="shared" si="15"/>
        <v>0</v>
      </c>
      <c r="AG50" s="80">
        <f t="shared" si="16"/>
        <v>0</v>
      </c>
      <c r="AH50" s="80">
        <f t="shared" si="16"/>
        <v>0</v>
      </c>
      <c r="AI50" s="80">
        <f t="shared" si="17"/>
        <v>0</v>
      </c>
      <c r="AJ50" s="80">
        <f t="shared" si="17"/>
        <v>0</v>
      </c>
      <c r="AK50" s="80">
        <f t="shared" si="17"/>
        <v>0</v>
      </c>
      <c r="AL50" s="80">
        <f t="shared" si="17"/>
        <v>0</v>
      </c>
      <c r="AM50" s="80">
        <f t="shared" si="18"/>
        <v>0</v>
      </c>
      <c r="AN50" s="80">
        <f t="shared" si="18"/>
        <v>0</v>
      </c>
      <c r="AO50" s="80">
        <f t="shared" si="18"/>
        <v>0</v>
      </c>
      <c r="AP50" s="80">
        <f t="shared" si="18"/>
        <v>0</v>
      </c>
      <c r="AQ50" s="80">
        <f t="shared" si="19"/>
        <v>0</v>
      </c>
    </row>
    <row r="51" spans="2:43">
      <c r="B51" s="26" t="s">
        <v>63</v>
      </c>
      <c r="C51" s="195">
        <v>81870377</v>
      </c>
      <c r="D51" s="195">
        <v>81870377</v>
      </c>
      <c r="E51" s="20">
        <v>0</v>
      </c>
      <c r="F51" s="20">
        <v>0</v>
      </c>
      <c r="G51" s="20">
        <v>0</v>
      </c>
      <c r="H51" s="20">
        <v>0</v>
      </c>
      <c r="I51" s="20">
        <v>0</v>
      </c>
      <c r="J51" s="20">
        <v>0</v>
      </c>
      <c r="K51" s="20">
        <v>0</v>
      </c>
      <c r="L51" s="20">
        <v>0</v>
      </c>
      <c r="M51" s="20">
        <v>0</v>
      </c>
      <c r="N51" s="20">
        <v>0</v>
      </c>
      <c r="O51" s="20">
        <v>0</v>
      </c>
      <c r="P51" s="20">
        <v>0</v>
      </c>
      <c r="Q51" s="20">
        <f t="shared" si="12"/>
        <v>0</v>
      </c>
      <c r="R51" s="75">
        <v>0</v>
      </c>
      <c r="S51" s="11">
        <v>0</v>
      </c>
      <c r="T51" s="11">
        <v>0</v>
      </c>
      <c r="U51" s="11">
        <v>0</v>
      </c>
      <c r="V51" s="11">
        <v>0</v>
      </c>
      <c r="W51" s="11">
        <v>0</v>
      </c>
      <c r="X51" s="11">
        <v>0</v>
      </c>
      <c r="Y51" s="11">
        <v>0</v>
      </c>
      <c r="Z51" s="11">
        <v>0</v>
      </c>
      <c r="AA51" s="11">
        <v>0</v>
      </c>
      <c r="AB51" s="11">
        <v>0</v>
      </c>
      <c r="AC51" s="11">
        <v>0</v>
      </c>
      <c r="AD51" s="11">
        <v>0</v>
      </c>
      <c r="AE51" s="11">
        <f t="shared" si="14"/>
        <v>0</v>
      </c>
      <c r="AF51" s="11">
        <f t="shared" si="15"/>
        <v>0</v>
      </c>
      <c r="AG51" s="11">
        <f t="shared" si="16"/>
        <v>0</v>
      </c>
      <c r="AH51" s="11">
        <f t="shared" si="16"/>
        <v>0</v>
      </c>
      <c r="AI51" s="11">
        <f t="shared" si="17"/>
        <v>0</v>
      </c>
      <c r="AJ51" s="11">
        <f t="shared" si="17"/>
        <v>0</v>
      </c>
      <c r="AK51" s="11">
        <f t="shared" si="17"/>
        <v>0</v>
      </c>
      <c r="AL51" s="11">
        <f t="shared" si="17"/>
        <v>0</v>
      </c>
      <c r="AM51" s="11">
        <f t="shared" si="18"/>
        <v>0</v>
      </c>
      <c r="AN51" s="11">
        <f t="shared" si="18"/>
        <v>0</v>
      </c>
      <c r="AO51" s="11">
        <f t="shared" si="18"/>
        <v>0</v>
      </c>
      <c r="AP51" s="11">
        <f t="shared" si="18"/>
        <v>0</v>
      </c>
      <c r="AQ51" s="11">
        <f t="shared" si="19"/>
        <v>0</v>
      </c>
    </row>
    <row r="52" spans="2:43">
      <c r="B52" s="26" t="s">
        <v>64</v>
      </c>
      <c r="C52" s="195">
        <v>1184929250</v>
      </c>
      <c r="D52" s="195">
        <v>1184929250</v>
      </c>
      <c r="E52" s="20">
        <v>0</v>
      </c>
      <c r="F52" s="20">
        <v>0</v>
      </c>
      <c r="G52" s="20">
        <v>0</v>
      </c>
      <c r="H52" s="20">
        <v>0</v>
      </c>
      <c r="I52" s="20">
        <v>0</v>
      </c>
      <c r="J52" s="20">
        <v>0</v>
      </c>
      <c r="K52" s="20">
        <v>0</v>
      </c>
      <c r="L52" s="20">
        <v>0</v>
      </c>
      <c r="M52" s="20">
        <v>0</v>
      </c>
      <c r="N52" s="20">
        <v>0</v>
      </c>
      <c r="O52" s="20">
        <v>0</v>
      </c>
      <c r="P52" s="20">
        <v>0</v>
      </c>
      <c r="Q52" s="20">
        <f t="shared" si="12"/>
        <v>0</v>
      </c>
      <c r="R52" s="76">
        <v>0</v>
      </c>
      <c r="S52" s="11">
        <v>0</v>
      </c>
      <c r="T52" s="11">
        <v>0</v>
      </c>
      <c r="U52" s="11">
        <v>0</v>
      </c>
      <c r="V52" s="11">
        <v>0</v>
      </c>
      <c r="W52" s="11">
        <v>0</v>
      </c>
      <c r="X52" s="11">
        <v>0</v>
      </c>
      <c r="Y52" s="11">
        <v>0</v>
      </c>
      <c r="Z52" s="11">
        <v>0</v>
      </c>
      <c r="AA52" s="11">
        <v>0</v>
      </c>
      <c r="AB52" s="11">
        <v>0</v>
      </c>
      <c r="AC52" s="11">
        <v>0</v>
      </c>
      <c r="AD52" s="11">
        <v>0</v>
      </c>
      <c r="AE52" s="11">
        <f t="shared" si="14"/>
        <v>0</v>
      </c>
      <c r="AF52" s="11">
        <f t="shared" si="15"/>
        <v>0</v>
      </c>
      <c r="AG52" s="11">
        <f t="shared" si="16"/>
        <v>0</v>
      </c>
      <c r="AH52" s="11">
        <f t="shared" si="16"/>
        <v>0</v>
      </c>
      <c r="AI52" s="11">
        <f t="shared" si="17"/>
        <v>0</v>
      </c>
      <c r="AJ52" s="11">
        <f t="shared" si="17"/>
        <v>0</v>
      </c>
      <c r="AK52" s="11">
        <f t="shared" si="17"/>
        <v>0</v>
      </c>
      <c r="AL52" s="11">
        <f t="shared" si="17"/>
        <v>0</v>
      </c>
      <c r="AM52" s="11">
        <f t="shared" si="18"/>
        <v>0</v>
      </c>
      <c r="AN52" s="11">
        <f t="shared" si="18"/>
        <v>0</v>
      </c>
      <c r="AO52" s="11">
        <f t="shared" si="18"/>
        <v>0</v>
      </c>
      <c r="AP52" s="11">
        <f t="shared" si="18"/>
        <v>0</v>
      </c>
      <c r="AQ52" s="11">
        <f t="shared" si="19"/>
        <v>0</v>
      </c>
    </row>
    <row r="53" spans="2:43">
      <c r="B53" s="25" t="s">
        <v>65</v>
      </c>
      <c r="C53" s="219">
        <v>32055181429</v>
      </c>
      <c r="D53" s="219">
        <v>34855393923</v>
      </c>
      <c r="E53" s="216">
        <v>1748492086.7600002</v>
      </c>
      <c r="F53" s="216">
        <v>2019543386.7999997</v>
      </c>
      <c r="G53" s="216">
        <v>2601066571.6399994</v>
      </c>
      <c r="H53" s="216">
        <v>2342258781.4799995</v>
      </c>
      <c r="I53" s="216">
        <v>2297628643.4899998</v>
      </c>
      <c r="J53" s="216">
        <v>2396700422.8299999</v>
      </c>
      <c r="K53" s="216">
        <v>2266171452.77</v>
      </c>
      <c r="L53" s="216">
        <v>2235898208.77</v>
      </c>
      <c r="M53" s="216">
        <v>2512163379.8699994</v>
      </c>
      <c r="N53" s="216">
        <v>2710530413.3900003</v>
      </c>
      <c r="O53" s="216">
        <v>2773214519.0400009</v>
      </c>
      <c r="P53" s="216">
        <v>4583548140.3500004</v>
      </c>
      <c r="Q53" s="216">
        <f t="shared" si="12"/>
        <v>30487216007.189995</v>
      </c>
      <c r="R53" s="81">
        <v>0</v>
      </c>
      <c r="S53" s="80">
        <v>0</v>
      </c>
      <c r="T53" s="80">
        <v>0</v>
      </c>
      <c r="U53" s="80">
        <v>0</v>
      </c>
      <c r="V53" s="80">
        <v>0</v>
      </c>
      <c r="W53" s="80">
        <v>0</v>
      </c>
      <c r="X53" s="80">
        <v>0</v>
      </c>
      <c r="Y53" s="80">
        <v>0</v>
      </c>
      <c r="Z53" s="80">
        <v>0</v>
      </c>
      <c r="AA53" s="11">
        <v>0</v>
      </c>
      <c r="AB53" s="11">
        <v>0</v>
      </c>
      <c r="AC53" s="11">
        <v>0</v>
      </c>
      <c r="AD53" s="11">
        <v>0</v>
      </c>
      <c r="AE53" s="217">
        <f t="shared" si="14"/>
        <v>1748492086.7600002</v>
      </c>
      <c r="AF53" s="217">
        <f t="shared" si="15"/>
        <v>2019543386.7999997</v>
      </c>
      <c r="AG53" s="217">
        <f t="shared" si="16"/>
        <v>2601066571.6399994</v>
      </c>
      <c r="AH53" s="217">
        <f t="shared" si="16"/>
        <v>2342258781.4799995</v>
      </c>
      <c r="AI53" s="217">
        <f t="shared" si="17"/>
        <v>2297628643.4899998</v>
      </c>
      <c r="AJ53" s="217">
        <f t="shared" si="17"/>
        <v>2396700422.8299999</v>
      </c>
      <c r="AK53" s="217">
        <f t="shared" si="17"/>
        <v>2266171452.77</v>
      </c>
      <c r="AL53" s="217">
        <f t="shared" si="17"/>
        <v>2235898208.77</v>
      </c>
      <c r="AM53" s="217">
        <f t="shared" si="18"/>
        <v>2512163379.8699994</v>
      </c>
      <c r="AN53" s="217">
        <f t="shared" si="18"/>
        <v>2710530413.3900003</v>
      </c>
      <c r="AO53" s="217">
        <f t="shared" si="18"/>
        <v>2773214519.0400009</v>
      </c>
      <c r="AP53" s="217">
        <f t="shared" si="18"/>
        <v>4583548140.3500004</v>
      </c>
      <c r="AQ53" s="217">
        <f t="shared" si="19"/>
        <v>30487216007.189995</v>
      </c>
    </row>
    <row r="54" spans="2:43">
      <c r="B54" s="26" t="s">
        <v>98</v>
      </c>
      <c r="C54" s="195">
        <v>597375936</v>
      </c>
      <c r="D54" s="195">
        <v>499884648.61000001</v>
      </c>
      <c r="E54" s="20">
        <v>0</v>
      </c>
      <c r="F54" s="140">
        <v>5642.76</v>
      </c>
      <c r="G54" s="140">
        <v>28394524.540000007</v>
      </c>
      <c r="H54" s="140">
        <v>46358467.160000004</v>
      </c>
      <c r="I54" s="140">
        <v>46944764.039999992</v>
      </c>
      <c r="J54" s="140">
        <v>51406166.510000013</v>
      </c>
      <c r="K54" s="140">
        <v>54676924.960000001</v>
      </c>
      <c r="L54" s="140">
        <v>32215206.179999996</v>
      </c>
      <c r="M54" s="140">
        <v>36800094.32</v>
      </c>
      <c r="N54" s="140">
        <v>47249098.649999999</v>
      </c>
      <c r="O54" s="140">
        <v>49828088.57</v>
      </c>
      <c r="P54" s="140">
        <v>79539463.359999999</v>
      </c>
      <c r="Q54" s="140">
        <f t="shared" si="12"/>
        <v>473418441.05000001</v>
      </c>
      <c r="R54" s="76">
        <v>0</v>
      </c>
      <c r="S54" s="11">
        <v>0</v>
      </c>
      <c r="T54" s="11">
        <v>0</v>
      </c>
      <c r="U54" s="11">
        <v>0</v>
      </c>
      <c r="V54" s="11">
        <v>0</v>
      </c>
      <c r="W54" s="11">
        <v>0</v>
      </c>
      <c r="X54" s="11">
        <v>0</v>
      </c>
      <c r="Y54" s="11">
        <v>0</v>
      </c>
      <c r="Z54" s="11">
        <v>0</v>
      </c>
      <c r="AA54" s="11">
        <v>0</v>
      </c>
      <c r="AB54" s="11">
        <v>0</v>
      </c>
      <c r="AC54" s="11">
        <v>0</v>
      </c>
      <c r="AD54" s="11">
        <v>0</v>
      </c>
      <c r="AE54" s="11">
        <f t="shared" si="14"/>
        <v>0</v>
      </c>
      <c r="AF54" s="218">
        <f t="shared" si="15"/>
        <v>5642.76</v>
      </c>
      <c r="AG54" s="218">
        <f t="shared" si="16"/>
        <v>28394524.540000007</v>
      </c>
      <c r="AH54" s="218">
        <f t="shared" si="16"/>
        <v>46358467.160000004</v>
      </c>
      <c r="AI54" s="218">
        <f t="shared" si="17"/>
        <v>46944764.039999992</v>
      </c>
      <c r="AJ54" s="218">
        <f t="shared" si="17"/>
        <v>51406166.510000013</v>
      </c>
      <c r="AK54" s="218">
        <f t="shared" si="17"/>
        <v>54676924.960000001</v>
      </c>
      <c r="AL54" s="218">
        <f t="shared" si="17"/>
        <v>32215206.179999996</v>
      </c>
      <c r="AM54" s="218">
        <f t="shared" si="18"/>
        <v>36800094.32</v>
      </c>
      <c r="AN54" s="218">
        <f t="shared" si="18"/>
        <v>47249098.649999999</v>
      </c>
      <c r="AO54" s="218">
        <f t="shared" si="18"/>
        <v>49828088.57</v>
      </c>
      <c r="AP54" s="218">
        <f t="shared" si="18"/>
        <v>79539463.359999999</v>
      </c>
      <c r="AQ54" s="218">
        <f t="shared" si="19"/>
        <v>473418441.05000001</v>
      </c>
    </row>
    <row r="55" spans="2:43">
      <c r="B55" s="26" t="s">
        <v>99</v>
      </c>
      <c r="C55" s="195">
        <v>4935165150</v>
      </c>
      <c r="D55" s="195">
        <v>4711535195.9800005</v>
      </c>
      <c r="E55" s="140">
        <v>196756004.24000001</v>
      </c>
      <c r="F55" s="140">
        <v>197752913.51999998</v>
      </c>
      <c r="G55" s="140">
        <v>217526503.69</v>
      </c>
      <c r="H55" s="140">
        <v>250537476.94</v>
      </c>
      <c r="I55" s="140">
        <v>229934752.09999996</v>
      </c>
      <c r="J55" s="140">
        <v>232964552.03000003</v>
      </c>
      <c r="K55" s="140">
        <v>238805886.40000001</v>
      </c>
      <c r="L55" s="140">
        <v>225735829.33999997</v>
      </c>
      <c r="M55" s="140">
        <v>222238740.98999998</v>
      </c>
      <c r="N55" s="140">
        <v>243804084.85999998</v>
      </c>
      <c r="O55" s="140">
        <v>311684426.00999999</v>
      </c>
      <c r="P55" s="140">
        <v>370184791.90000004</v>
      </c>
      <c r="Q55" s="140">
        <f t="shared" si="12"/>
        <v>2937925962.02</v>
      </c>
      <c r="R55" s="76">
        <v>0</v>
      </c>
      <c r="S55" s="11">
        <v>0</v>
      </c>
      <c r="T55" s="11">
        <v>0</v>
      </c>
      <c r="U55" s="11">
        <v>0</v>
      </c>
      <c r="V55" s="11">
        <v>0</v>
      </c>
      <c r="W55" s="11">
        <v>0</v>
      </c>
      <c r="X55" s="11">
        <v>0</v>
      </c>
      <c r="Y55" s="11">
        <v>0</v>
      </c>
      <c r="Z55" s="11">
        <v>0</v>
      </c>
      <c r="AA55" s="11">
        <v>0</v>
      </c>
      <c r="AB55" s="11">
        <v>0</v>
      </c>
      <c r="AC55" s="11">
        <v>0</v>
      </c>
      <c r="AD55" s="11">
        <v>0</v>
      </c>
      <c r="AE55" s="218">
        <f t="shared" ref="AE55:AE77" si="21">E55+R55</f>
        <v>196756004.24000001</v>
      </c>
      <c r="AF55" s="218">
        <f t="shared" ref="AF55:AF78" si="22">F55+S55</f>
        <v>197752913.51999998</v>
      </c>
      <c r="AG55" s="218">
        <f t="shared" ref="AG55:AK78" si="23">G55+T55</f>
        <v>217526503.69</v>
      </c>
      <c r="AH55" s="218">
        <f t="shared" si="23"/>
        <v>250537476.94</v>
      </c>
      <c r="AI55" s="218">
        <f t="shared" si="17"/>
        <v>229934752.09999996</v>
      </c>
      <c r="AJ55" s="218">
        <f t="shared" si="17"/>
        <v>232964552.03000003</v>
      </c>
      <c r="AK55" s="218">
        <f t="shared" si="17"/>
        <v>238805886.40000001</v>
      </c>
      <c r="AL55" s="218">
        <f t="shared" si="17"/>
        <v>225735829.33999997</v>
      </c>
      <c r="AM55" s="218">
        <f t="shared" si="18"/>
        <v>222238740.98999998</v>
      </c>
      <c r="AN55" s="218">
        <f t="shared" si="18"/>
        <v>243804084.85999998</v>
      </c>
      <c r="AO55" s="218">
        <f t="shared" si="18"/>
        <v>311684426.00999999</v>
      </c>
      <c r="AP55" s="218">
        <f t="shared" si="18"/>
        <v>370184791.90000004</v>
      </c>
      <c r="AQ55" s="218">
        <f t="shared" si="19"/>
        <v>2937925962.02</v>
      </c>
    </row>
    <row r="56" spans="2:43">
      <c r="B56" s="26" t="s">
        <v>66</v>
      </c>
      <c r="C56" s="195">
        <v>265045043.00000003</v>
      </c>
      <c r="D56" s="195">
        <v>288998243.89999998</v>
      </c>
      <c r="E56" s="20">
        <v>0</v>
      </c>
      <c r="F56" s="20">
        <v>0</v>
      </c>
      <c r="G56" s="140">
        <v>8571847.7799999993</v>
      </c>
      <c r="H56" s="140">
        <v>10447659.33</v>
      </c>
      <c r="I56" s="140">
        <v>11096463.849999998</v>
      </c>
      <c r="J56" s="140">
        <v>11460017.749999996</v>
      </c>
      <c r="K56" s="140">
        <v>23111847.27</v>
      </c>
      <c r="L56" s="140">
        <v>15678144.130000001</v>
      </c>
      <c r="M56" s="140">
        <v>13329929.620000001</v>
      </c>
      <c r="N56" s="140">
        <v>19774716.18</v>
      </c>
      <c r="O56" s="140">
        <v>21910877.759999998</v>
      </c>
      <c r="P56" s="140">
        <v>22041418.330000006</v>
      </c>
      <c r="Q56" s="140">
        <f t="shared" si="12"/>
        <v>157422922</v>
      </c>
      <c r="R56" s="76">
        <v>0</v>
      </c>
      <c r="S56" s="11">
        <v>0</v>
      </c>
      <c r="T56" s="11">
        <v>0</v>
      </c>
      <c r="U56" s="11">
        <v>0</v>
      </c>
      <c r="V56" s="11">
        <v>0</v>
      </c>
      <c r="W56" s="11">
        <v>0</v>
      </c>
      <c r="X56" s="11">
        <v>0</v>
      </c>
      <c r="Y56" s="11">
        <v>0</v>
      </c>
      <c r="Z56" s="11">
        <v>0</v>
      </c>
      <c r="AA56" s="11">
        <v>0</v>
      </c>
      <c r="AB56" s="11">
        <v>0</v>
      </c>
      <c r="AC56" s="11">
        <v>0</v>
      </c>
      <c r="AD56" s="11">
        <v>0</v>
      </c>
      <c r="AE56" s="11">
        <f t="shared" si="21"/>
        <v>0</v>
      </c>
      <c r="AF56" s="11">
        <f t="shared" si="22"/>
        <v>0</v>
      </c>
      <c r="AG56" s="218">
        <f t="shared" si="23"/>
        <v>8571847.7799999993</v>
      </c>
      <c r="AH56" s="218">
        <f t="shared" si="23"/>
        <v>10447659.33</v>
      </c>
      <c r="AI56" s="218">
        <f t="shared" si="17"/>
        <v>11096463.849999998</v>
      </c>
      <c r="AJ56" s="218">
        <f t="shared" si="17"/>
        <v>11460017.749999996</v>
      </c>
      <c r="AK56" s="218">
        <f t="shared" si="17"/>
        <v>23111847.27</v>
      </c>
      <c r="AL56" s="218">
        <f t="shared" si="17"/>
        <v>15678144.130000001</v>
      </c>
      <c r="AM56" s="218">
        <f t="shared" si="18"/>
        <v>13329929.620000001</v>
      </c>
      <c r="AN56" s="218">
        <f t="shared" si="18"/>
        <v>19774716.18</v>
      </c>
      <c r="AO56" s="218">
        <f t="shared" si="18"/>
        <v>21910877.759999998</v>
      </c>
      <c r="AP56" s="218">
        <f t="shared" si="18"/>
        <v>22041418.330000006</v>
      </c>
      <c r="AQ56" s="218">
        <f t="shared" si="19"/>
        <v>157422922</v>
      </c>
    </row>
    <row r="57" spans="2:43">
      <c r="B57" s="26" t="s">
        <v>67</v>
      </c>
      <c r="C57" s="195">
        <v>26257595300</v>
      </c>
      <c r="D57" s="195">
        <v>29354975834.509995</v>
      </c>
      <c r="E57" s="140">
        <v>1551736082.5200002</v>
      </c>
      <c r="F57" s="140">
        <v>1821784830.5199997</v>
      </c>
      <c r="G57" s="140">
        <v>2346573695.6299992</v>
      </c>
      <c r="H57" s="140">
        <v>2034915178.0499997</v>
      </c>
      <c r="I57" s="140">
        <v>2009652663.5</v>
      </c>
      <c r="J57" s="140">
        <v>2100869686.5399992</v>
      </c>
      <c r="K57" s="140">
        <v>1949576794.1399999</v>
      </c>
      <c r="L57" s="140">
        <v>1962269029.1199999</v>
      </c>
      <c r="M57" s="140">
        <v>2239794614.9399996</v>
      </c>
      <c r="N57" s="140">
        <v>2399702513.7000003</v>
      </c>
      <c r="O57" s="140">
        <v>2389791126.7000008</v>
      </c>
      <c r="P57" s="140">
        <v>4111782466.7599998</v>
      </c>
      <c r="Q57" s="140">
        <f t="shared" si="12"/>
        <v>26918448682.119995</v>
      </c>
      <c r="R57" s="76">
        <v>0</v>
      </c>
      <c r="S57" s="11">
        <v>0</v>
      </c>
      <c r="T57" s="11">
        <v>0</v>
      </c>
      <c r="U57" s="11">
        <v>0</v>
      </c>
      <c r="V57" s="11">
        <v>0</v>
      </c>
      <c r="W57" s="11">
        <v>0</v>
      </c>
      <c r="X57" s="11">
        <v>0</v>
      </c>
      <c r="Y57" s="11">
        <v>0</v>
      </c>
      <c r="Z57" s="11">
        <v>0</v>
      </c>
      <c r="AA57" s="11">
        <v>0</v>
      </c>
      <c r="AB57" s="11">
        <v>0</v>
      </c>
      <c r="AC57" s="11">
        <v>0</v>
      </c>
      <c r="AD57" s="11">
        <v>0</v>
      </c>
      <c r="AE57" s="218">
        <f t="shared" si="21"/>
        <v>1551736082.5200002</v>
      </c>
      <c r="AF57" s="218">
        <f t="shared" si="22"/>
        <v>1821784830.5199997</v>
      </c>
      <c r="AG57" s="218">
        <f t="shared" si="23"/>
        <v>2346573695.6299992</v>
      </c>
      <c r="AH57" s="218">
        <f t="shared" si="23"/>
        <v>2034915178.0499997</v>
      </c>
      <c r="AI57" s="218">
        <f t="shared" si="17"/>
        <v>2009652663.5</v>
      </c>
      <c r="AJ57" s="218">
        <f t="shared" si="17"/>
        <v>2100869686.5399992</v>
      </c>
      <c r="AK57" s="218">
        <f t="shared" si="17"/>
        <v>1949576794.1399999</v>
      </c>
      <c r="AL57" s="218">
        <f t="shared" si="17"/>
        <v>1962269029.1199999</v>
      </c>
      <c r="AM57" s="218">
        <f t="shared" si="18"/>
        <v>2239794614.9399996</v>
      </c>
      <c r="AN57" s="218">
        <f t="shared" si="18"/>
        <v>2399702513.7000003</v>
      </c>
      <c r="AO57" s="218">
        <f t="shared" si="18"/>
        <v>2389791126.7000008</v>
      </c>
      <c r="AP57" s="218">
        <f t="shared" si="18"/>
        <v>4111782466.7599998</v>
      </c>
      <c r="AQ57" s="218">
        <f t="shared" si="19"/>
        <v>26918448682.119995</v>
      </c>
    </row>
    <row r="58" spans="2:43">
      <c r="B58" s="25" t="s">
        <v>68</v>
      </c>
      <c r="C58" s="219">
        <v>419402245</v>
      </c>
      <c r="D58" s="219">
        <v>425620547.84000003</v>
      </c>
      <c r="E58" s="216">
        <v>14925599.209999999</v>
      </c>
      <c r="F58" s="216">
        <v>21326936.049999997</v>
      </c>
      <c r="G58" s="216">
        <v>30639907.84</v>
      </c>
      <c r="H58" s="216">
        <v>21539527.159999996</v>
      </c>
      <c r="I58" s="216">
        <v>26298374.350000001</v>
      </c>
      <c r="J58" s="216">
        <v>30500577.550000001</v>
      </c>
      <c r="K58" s="216">
        <v>21448998.189999998</v>
      </c>
      <c r="L58" s="216">
        <v>25995958.399999999</v>
      </c>
      <c r="M58" s="216">
        <v>22684924.490000002</v>
      </c>
      <c r="N58" s="216">
        <v>23709329.98</v>
      </c>
      <c r="O58" s="216">
        <v>37920090.600000001</v>
      </c>
      <c r="P58" s="216">
        <v>47865945.870000005</v>
      </c>
      <c r="Q58" s="216">
        <f t="shared" si="12"/>
        <v>324856169.69</v>
      </c>
      <c r="R58" s="82">
        <v>0</v>
      </c>
      <c r="S58" s="80">
        <v>0</v>
      </c>
      <c r="T58" s="80">
        <v>0</v>
      </c>
      <c r="U58" s="80">
        <v>0</v>
      </c>
      <c r="V58" s="80">
        <v>0</v>
      </c>
      <c r="W58" s="80">
        <v>0</v>
      </c>
      <c r="X58" s="80">
        <v>0</v>
      </c>
      <c r="Y58" s="80">
        <v>0</v>
      </c>
      <c r="Z58" s="80">
        <v>0</v>
      </c>
      <c r="AA58" s="11">
        <v>0</v>
      </c>
      <c r="AB58" s="11">
        <v>0</v>
      </c>
      <c r="AC58" s="11">
        <v>0</v>
      </c>
      <c r="AD58" s="11">
        <v>0</v>
      </c>
      <c r="AE58" s="217">
        <f t="shared" si="21"/>
        <v>14925599.209999999</v>
      </c>
      <c r="AF58" s="217">
        <f t="shared" si="22"/>
        <v>21326936.049999997</v>
      </c>
      <c r="AG58" s="217">
        <f t="shared" si="23"/>
        <v>30639907.84</v>
      </c>
      <c r="AH58" s="217">
        <f t="shared" si="23"/>
        <v>21539527.159999996</v>
      </c>
      <c r="AI58" s="217">
        <f t="shared" si="17"/>
        <v>26298374.350000001</v>
      </c>
      <c r="AJ58" s="217">
        <f t="shared" si="17"/>
        <v>30500577.550000001</v>
      </c>
      <c r="AK58" s="217">
        <f t="shared" si="17"/>
        <v>21448998.189999998</v>
      </c>
      <c r="AL58" s="217">
        <f t="shared" si="17"/>
        <v>25995958.399999999</v>
      </c>
      <c r="AM58" s="217">
        <f t="shared" si="18"/>
        <v>22684924.490000002</v>
      </c>
      <c r="AN58" s="217">
        <f t="shared" si="18"/>
        <v>23709329.98</v>
      </c>
      <c r="AO58" s="217">
        <f t="shared" si="18"/>
        <v>37920090.600000001</v>
      </c>
      <c r="AP58" s="217">
        <f t="shared" si="18"/>
        <v>47865945.870000005</v>
      </c>
      <c r="AQ58" s="217">
        <f t="shared" si="19"/>
        <v>324856169.69</v>
      </c>
    </row>
    <row r="59" spans="2:43">
      <c r="B59" s="8" t="s">
        <v>100</v>
      </c>
      <c r="C59" s="195">
        <v>4000000</v>
      </c>
      <c r="D59" s="195">
        <v>4000000</v>
      </c>
      <c r="E59" s="20">
        <v>0</v>
      </c>
      <c r="F59" s="20">
        <v>0</v>
      </c>
      <c r="G59" s="20">
        <v>0</v>
      </c>
      <c r="H59" s="20">
        <v>0</v>
      </c>
      <c r="I59" s="20">
        <v>0</v>
      </c>
      <c r="J59" s="20">
        <v>0</v>
      </c>
      <c r="K59" s="20">
        <v>0</v>
      </c>
      <c r="L59" s="20">
        <v>0</v>
      </c>
      <c r="M59" s="20">
        <v>0</v>
      </c>
      <c r="N59" s="20">
        <v>0</v>
      </c>
      <c r="O59" s="20">
        <v>0</v>
      </c>
      <c r="P59" s="20">
        <v>0</v>
      </c>
      <c r="Q59" s="20">
        <f t="shared" si="12"/>
        <v>0</v>
      </c>
      <c r="R59" s="75">
        <v>0</v>
      </c>
      <c r="S59" s="11">
        <v>0</v>
      </c>
      <c r="T59" s="11">
        <v>0</v>
      </c>
      <c r="U59" s="11">
        <v>0</v>
      </c>
      <c r="V59" s="11">
        <v>0</v>
      </c>
      <c r="W59" s="11">
        <v>0</v>
      </c>
      <c r="X59" s="11">
        <v>0</v>
      </c>
      <c r="Y59" s="11">
        <v>0</v>
      </c>
      <c r="Z59" s="11">
        <v>0</v>
      </c>
      <c r="AA59" s="11">
        <v>0</v>
      </c>
      <c r="AB59" s="11">
        <v>0</v>
      </c>
      <c r="AC59" s="11">
        <v>0</v>
      </c>
      <c r="AD59" s="11">
        <v>0</v>
      </c>
      <c r="AE59" s="11">
        <f t="shared" si="21"/>
        <v>0</v>
      </c>
      <c r="AF59" s="11">
        <f t="shared" si="22"/>
        <v>0</v>
      </c>
      <c r="AG59" s="11">
        <f t="shared" si="23"/>
        <v>0</v>
      </c>
      <c r="AH59" s="11">
        <f t="shared" si="23"/>
        <v>0</v>
      </c>
      <c r="AI59" s="11">
        <f t="shared" si="17"/>
        <v>0</v>
      </c>
      <c r="AJ59" s="11">
        <f t="shared" si="17"/>
        <v>0</v>
      </c>
      <c r="AK59" s="11">
        <f t="shared" si="17"/>
        <v>0</v>
      </c>
      <c r="AL59" s="11">
        <f t="shared" si="17"/>
        <v>0</v>
      </c>
      <c r="AM59" s="11">
        <f t="shared" si="18"/>
        <v>0</v>
      </c>
      <c r="AN59" s="11">
        <f t="shared" si="18"/>
        <v>0</v>
      </c>
      <c r="AO59" s="11">
        <f t="shared" si="18"/>
        <v>0</v>
      </c>
      <c r="AP59" s="11">
        <f t="shared" si="18"/>
        <v>0</v>
      </c>
      <c r="AQ59" s="11">
        <f t="shared" si="19"/>
        <v>0</v>
      </c>
    </row>
    <row r="60" spans="2:43">
      <c r="B60" s="8" t="s">
        <v>101</v>
      </c>
      <c r="C60" s="195">
        <v>250002245</v>
      </c>
      <c r="D60" s="195">
        <v>256220547.84</v>
      </c>
      <c r="E60" s="140">
        <v>12896215.189999999</v>
      </c>
      <c r="F60" s="140">
        <v>12183575.999999998</v>
      </c>
      <c r="G60" s="140">
        <v>18409808.460000001</v>
      </c>
      <c r="H60" s="140">
        <v>12402547.479999999</v>
      </c>
      <c r="I60" s="140">
        <v>12973409.52</v>
      </c>
      <c r="J60" s="140">
        <v>15907580.280000001</v>
      </c>
      <c r="K60" s="140">
        <v>14449959.839999998</v>
      </c>
      <c r="L60" s="140">
        <v>17183464.300000001</v>
      </c>
      <c r="M60" s="140">
        <v>13557218.449999999</v>
      </c>
      <c r="N60" s="140">
        <v>15467127.609999999</v>
      </c>
      <c r="O60" s="140">
        <v>25022789.960000001</v>
      </c>
      <c r="P60" s="140">
        <v>30998786.420000006</v>
      </c>
      <c r="Q60" s="140">
        <f t="shared" si="12"/>
        <v>201452483.51000002</v>
      </c>
      <c r="R60" s="76">
        <v>0</v>
      </c>
      <c r="S60" s="11">
        <v>0</v>
      </c>
      <c r="T60" s="11">
        <v>0</v>
      </c>
      <c r="U60" s="11">
        <v>0</v>
      </c>
      <c r="V60" s="11">
        <v>0</v>
      </c>
      <c r="W60" s="11">
        <v>0</v>
      </c>
      <c r="X60" s="11">
        <v>0</v>
      </c>
      <c r="Y60" s="11">
        <v>0</v>
      </c>
      <c r="Z60" s="11">
        <v>0</v>
      </c>
      <c r="AA60" s="11">
        <v>0</v>
      </c>
      <c r="AB60" s="11">
        <v>0</v>
      </c>
      <c r="AC60" s="11">
        <v>0</v>
      </c>
      <c r="AD60" s="11">
        <v>0</v>
      </c>
      <c r="AE60" s="218">
        <f t="shared" si="21"/>
        <v>12896215.189999999</v>
      </c>
      <c r="AF60" s="218">
        <f t="shared" si="22"/>
        <v>12183575.999999998</v>
      </c>
      <c r="AG60" s="218">
        <f t="shared" si="23"/>
        <v>18409808.460000001</v>
      </c>
      <c r="AH60" s="218">
        <f t="shared" si="23"/>
        <v>12402547.479999999</v>
      </c>
      <c r="AI60" s="218">
        <f t="shared" si="17"/>
        <v>12973409.52</v>
      </c>
      <c r="AJ60" s="218">
        <f t="shared" si="17"/>
        <v>15907580.280000001</v>
      </c>
      <c r="AK60" s="218">
        <f t="shared" si="17"/>
        <v>14449959.839999998</v>
      </c>
      <c r="AL60" s="218">
        <f t="shared" si="17"/>
        <v>17183464.300000001</v>
      </c>
      <c r="AM60" s="218">
        <f t="shared" si="18"/>
        <v>13557218.449999999</v>
      </c>
      <c r="AN60" s="218">
        <f t="shared" si="18"/>
        <v>15467127.609999999</v>
      </c>
      <c r="AO60" s="218">
        <f t="shared" si="18"/>
        <v>25022789.960000001</v>
      </c>
      <c r="AP60" s="218">
        <f t="shared" si="18"/>
        <v>30998786.420000006</v>
      </c>
      <c r="AQ60" s="218">
        <f t="shared" si="19"/>
        <v>201452483.51000002</v>
      </c>
    </row>
    <row r="61" spans="2:43">
      <c r="B61" s="8" t="s">
        <v>102</v>
      </c>
      <c r="C61" s="195">
        <v>3000000</v>
      </c>
      <c r="D61" s="195">
        <v>3000000</v>
      </c>
      <c r="E61" s="20">
        <v>0</v>
      </c>
      <c r="F61" s="20">
        <v>0</v>
      </c>
      <c r="G61" s="20">
        <v>0</v>
      </c>
      <c r="H61" s="20">
        <v>0</v>
      </c>
      <c r="I61" s="20">
        <v>0</v>
      </c>
      <c r="J61" s="20">
        <v>0</v>
      </c>
      <c r="K61" s="20">
        <v>0</v>
      </c>
      <c r="L61" s="20">
        <v>0</v>
      </c>
      <c r="M61" s="20">
        <v>0</v>
      </c>
      <c r="N61" s="20">
        <v>0</v>
      </c>
      <c r="O61" s="20">
        <v>0</v>
      </c>
      <c r="P61" s="20">
        <v>0</v>
      </c>
      <c r="Q61" s="20">
        <f t="shared" si="12"/>
        <v>0</v>
      </c>
      <c r="R61" s="76">
        <v>0</v>
      </c>
      <c r="S61" s="11">
        <v>0</v>
      </c>
      <c r="T61" s="11">
        <v>0</v>
      </c>
      <c r="U61" s="11">
        <v>0</v>
      </c>
      <c r="V61" s="11">
        <v>0</v>
      </c>
      <c r="W61" s="11">
        <v>0</v>
      </c>
      <c r="X61" s="11">
        <v>0</v>
      </c>
      <c r="Y61" s="11">
        <v>0</v>
      </c>
      <c r="Z61" s="11">
        <v>0</v>
      </c>
      <c r="AA61" s="11">
        <v>0</v>
      </c>
      <c r="AB61" s="11">
        <v>0</v>
      </c>
      <c r="AC61" s="11">
        <v>0</v>
      </c>
      <c r="AD61" s="11">
        <v>0</v>
      </c>
      <c r="AE61" s="11">
        <f t="shared" si="21"/>
        <v>0</v>
      </c>
      <c r="AF61" s="11">
        <f t="shared" si="22"/>
        <v>0</v>
      </c>
      <c r="AG61" s="11">
        <f t="shared" si="23"/>
        <v>0</v>
      </c>
      <c r="AH61" s="11">
        <f t="shared" si="23"/>
        <v>0</v>
      </c>
      <c r="AI61" s="11">
        <f t="shared" si="17"/>
        <v>0</v>
      </c>
      <c r="AJ61" s="11">
        <f t="shared" si="17"/>
        <v>0</v>
      </c>
      <c r="AK61" s="11">
        <f t="shared" si="17"/>
        <v>0</v>
      </c>
      <c r="AL61" s="11">
        <f t="shared" si="17"/>
        <v>0</v>
      </c>
      <c r="AM61" s="11">
        <f t="shared" si="18"/>
        <v>0</v>
      </c>
      <c r="AN61" s="11">
        <f t="shared" si="18"/>
        <v>0</v>
      </c>
      <c r="AO61" s="11">
        <f t="shared" si="18"/>
        <v>0</v>
      </c>
      <c r="AP61" s="11">
        <f t="shared" si="18"/>
        <v>0</v>
      </c>
      <c r="AQ61" s="11">
        <f t="shared" si="19"/>
        <v>0</v>
      </c>
    </row>
    <row r="62" spans="2:43">
      <c r="B62" s="8" t="s">
        <v>70</v>
      </c>
      <c r="C62" s="195">
        <v>127400000</v>
      </c>
      <c r="D62" s="195">
        <v>127400000</v>
      </c>
      <c r="E62" s="140">
        <v>2029384.0200000003</v>
      </c>
      <c r="F62" s="140">
        <v>9143360.0499999989</v>
      </c>
      <c r="G62" s="140">
        <v>12230099.379999999</v>
      </c>
      <c r="H62" s="140">
        <v>9136979.6799999997</v>
      </c>
      <c r="I62" s="140">
        <v>13324964.83</v>
      </c>
      <c r="J62" s="140">
        <v>14592997.27</v>
      </c>
      <c r="K62" s="140">
        <v>6999038.3499999996</v>
      </c>
      <c r="L62" s="140">
        <v>8812494.0999999996</v>
      </c>
      <c r="M62" s="140">
        <v>9127706.040000001</v>
      </c>
      <c r="N62" s="140">
        <v>8242202.3699999992</v>
      </c>
      <c r="O62" s="140">
        <v>12897300.640000001</v>
      </c>
      <c r="P62" s="140">
        <v>16867159.449999999</v>
      </c>
      <c r="Q62" s="140">
        <f t="shared" si="12"/>
        <v>123403686.17999999</v>
      </c>
      <c r="R62" s="76">
        <v>0</v>
      </c>
      <c r="S62" s="11">
        <v>0</v>
      </c>
      <c r="T62" s="11">
        <v>0</v>
      </c>
      <c r="U62" s="11">
        <v>0</v>
      </c>
      <c r="V62" s="11">
        <v>0</v>
      </c>
      <c r="W62" s="11">
        <v>0</v>
      </c>
      <c r="X62" s="11">
        <v>0</v>
      </c>
      <c r="Y62" s="11">
        <v>0</v>
      </c>
      <c r="Z62" s="11">
        <v>0</v>
      </c>
      <c r="AA62" s="11">
        <v>0</v>
      </c>
      <c r="AB62" s="11">
        <v>0</v>
      </c>
      <c r="AC62" s="11">
        <v>0</v>
      </c>
      <c r="AD62" s="11">
        <v>0</v>
      </c>
      <c r="AE62" s="218">
        <f t="shared" si="21"/>
        <v>2029384.0200000003</v>
      </c>
      <c r="AF62" s="218">
        <f t="shared" si="22"/>
        <v>9143360.0499999989</v>
      </c>
      <c r="AG62" s="218">
        <f t="shared" si="23"/>
        <v>12230099.379999999</v>
      </c>
      <c r="AH62" s="218">
        <f t="shared" si="23"/>
        <v>9136979.6799999997</v>
      </c>
      <c r="AI62" s="218">
        <f t="shared" si="17"/>
        <v>13324964.83</v>
      </c>
      <c r="AJ62" s="218">
        <f t="shared" si="17"/>
        <v>14592997.27</v>
      </c>
      <c r="AK62" s="218">
        <f t="shared" si="17"/>
        <v>6999038.3499999996</v>
      </c>
      <c r="AL62" s="218">
        <f t="shared" si="17"/>
        <v>8812494.0999999996</v>
      </c>
      <c r="AM62" s="218">
        <f t="shared" si="18"/>
        <v>9127706.040000001</v>
      </c>
      <c r="AN62" s="218">
        <f t="shared" si="18"/>
        <v>8242202.3699999992</v>
      </c>
      <c r="AO62" s="218">
        <f t="shared" si="18"/>
        <v>12897300.640000001</v>
      </c>
      <c r="AP62" s="218">
        <f t="shared" si="18"/>
        <v>16867159.449999999</v>
      </c>
      <c r="AQ62" s="218">
        <f t="shared" si="19"/>
        <v>123403686.17999999</v>
      </c>
    </row>
    <row r="63" spans="2:43">
      <c r="B63" s="8" t="s">
        <v>103</v>
      </c>
      <c r="C63" s="140">
        <v>35000000</v>
      </c>
      <c r="D63" s="140">
        <v>35000000</v>
      </c>
      <c r="E63" s="20">
        <v>0</v>
      </c>
      <c r="F63" s="20">
        <v>0</v>
      </c>
      <c r="G63" s="20">
        <v>0</v>
      </c>
      <c r="H63" s="20">
        <v>0</v>
      </c>
      <c r="I63" s="20">
        <v>0</v>
      </c>
      <c r="J63" s="20">
        <v>0</v>
      </c>
      <c r="K63" s="20">
        <v>0</v>
      </c>
      <c r="L63" s="20">
        <v>0</v>
      </c>
      <c r="M63" s="20">
        <v>0</v>
      </c>
      <c r="N63" s="20">
        <v>0</v>
      </c>
      <c r="O63" s="20">
        <v>0</v>
      </c>
      <c r="P63" s="20">
        <v>0</v>
      </c>
      <c r="Q63" s="20">
        <f t="shared" si="12"/>
        <v>0</v>
      </c>
      <c r="R63" s="76">
        <v>0</v>
      </c>
      <c r="S63" s="11">
        <v>0</v>
      </c>
      <c r="T63" s="11">
        <v>0</v>
      </c>
      <c r="U63" s="11">
        <v>0</v>
      </c>
      <c r="V63" s="11">
        <v>0</v>
      </c>
      <c r="W63" s="11">
        <v>0</v>
      </c>
      <c r="X63" s="11">
        <v>0</v>
      </c>
      <c r="Y63" s="11">
        <v>0</v>
      </c>
      <c r="Z63" s="11">
        <v>0</v>
      </c>
      <c r="AA63" s="11">
        <v>0</v>
      </c>
      <c r="AB63" s="11">
        <v>0</v>
      </c>
      <c r="AC63" s="11">
        <v>0</v>
      </c>
      <c r="AD63" s="11">
        <v>0</v>
      </c>
      <c r="AE63" s="11">
        <f t="shared" si="21"/>
        <v>0</v>
      </c>
      <c r="AF63" s="11">
        <f t="shared" si="22"/>
        <v>0</v>
      </c>
      <c r="AG63" s="11">
        <f t="shared" si="23"/>
        <v>0</v>
      </c>
      <c r="AH63" s="11">
        <f t="shared" si="23"/>
        <v>0</v>
      </c>
      <c r="AI63" s="11">
        <f t="shared" si="17"/>
        <v>0</v>
      </c>
      <c r="AJ63" s="11">
        <f t="shared" si="17"/>
        <v>0</v>
      </c>
      <c r="AK63" s="11">
        <f t="shared" si="17"/>
        <v>0</v>
      </c>
      <c r="AL63" s="11">
        <f t="shared" si="17"/>
        <v>0</v>
      </c>
      <c r="AM63" s="11">
        <f t="shared" si="18"/>
        <v>0</v>
      </c>
      <c r="AN63" s="11">
        <f t="shared" si="18"/>
        <v>0</v>
      </c>
      <c r="AO63" s="11">
        <f t="shared" si="18"/>
        <v>0</v>
      </c>
      <c r="AP63" s="11">
        <f t="shared" si="18"/>
        <v>0</v>
      </c>
      <c r="AQ63" s="11">
        <f t="shared" si="19"/>
        <v>0</v>
      </c>
    </row>
    <row r="64" spans="2:43">
      <c r="B64" s="25" t="s">
        <v>71</v>
      </c>
      <c r="C64" s="219">
        <v>12175322720</v>
      </c>
      <c r="D64" s="219">
        <v>12175022720</v>
      </c>
      <c r="E64" s="19">
        <v>0</v>
      </c>
      <c r="F64" s="19">
        <v>0</v>
      </c>
      <c r="G64" s="216">
        <v>20400</v>
      </c>
      <c r="H64" s="19">
        <v>0</v>
      </c>
      <c r="I64" s="19">
        <v>0</v>
      </c>
      <c r="J64" s="19">
        <v>0</v>
      </c>
      <c r="K64" s="19">
        <v>0</v>
      </c>
      <c r="L64" s="19">
        <v>0</v>
      </c>
      <c r="M64" s="216">
        <v>41440</v>
      </c>
      <c r="N64" s="19">
        <v>0</v>
      </c>
      <c r="O64" s="19">
        <v>0</v>
      </c>
      <c r="P64" s="19">
        <v>0</v>
      </c>
      <c r="Q64" s="216">
        <f t="shared" si="12"/>
        <v>61840</v>
      </c>
      <c r="R64" s="82">
        <v>0</v>
      </c>
      <c r="S64" s="80">
        <v>0</v>
      </c>
      <c r="T64" s="80">
        <v>0</v>
      </c>
      <c r="U64" s="80">
        <v>0</v>
      </c>
      <c r="V64" s="80">
        <v>0</v>
      </c>
      <c r="W64" s="80">
        <v>0</v>
      </c>
      <c r="X64" s="80">
        <v>0</v>
      </c>
      <c r="Y64" s="80">
        <v>0</v>
      </c>
      <c r="Z64" s="80">
        <v>0</v>
      </c>
      <c r="AA64" s="11">
        <v>0</v>
      </c>
      <c r="AB64" s="11">
        <v>0</v>
      </c>
      <c r="AC64" s="11">
        <v>0</v>
      </c>
      <c r="AD64" s="11">
        <v>0</v>
      </c>
      <c r="AE64" s="80">
        <f t="shared" si="21"/>
        <v>0</v>
      </c>
      <c r="AF64" s="80">
        <f t="shared" si="22"/>
        <v>0</v>
      </c>
      <c r="AG64" s="217">
        <f t="shared" si="23"/>
        <v>20400</v>
      </c>
      <c r="AH64" s="80">
        <f t="shared" si="23"/>
        <v>0</v>
      </c>
      <c r="AI64" s="80">
        <f t="shared" si="17"/>
        <v>0</v>
      </c>
      <c r="AJ64" s="80">
        <f t="shared" si="17"/>
        <v>0</v>
      </c>
      <c r="AK64" s="80">
        <f t="shared" si="17"/>
        <v>0</v>
      </c>
      <c r="AL64" s="80">
        <f t="shared" si="17"/>
        <v>0</v>
      </c>
      <c r="AM64" s="217">
        <f t="shared" si="18"/>
        <v>41440</v>
      </c>
      <c r="AN64" s="80">
        <f t="shared" si="18"/>
        <v>0</v>
      </c>
      <c r="AO64" s="80">
        <f t="shared" si="18"/>
        <v>0</v>
      </c>
      <c r="AP64" s="80">
        <f t="shared" si="18"/>
        <v>0</v>
      </c>
      <c r="AQ64" s="217">
        <f t="shared" si="19"/>
        <v>61840</v>
      </c>
    </row>
    <row r="65" spans="2:45">
      <c r="B65" s="26" t="s">
        <v>72</v>
      </c>
      <c r="C65" s="195">
        <v>8425980211</v>
      </c>
      <c r="D65" s="195">
        <v>8425980211</v>
      </c>
      <c r="E65" s="20">
        <v>0</v>
      </c>
      <c r="F65" s="20">
        <v>0</v>
      </c>
      <c r="G65" s="20">
        <v>0</v>
      </c>
      <c r="H65" s="20">
        <v>0</v>
      </c>
      <c r="I65" s="20">
        <v>0</v>
      </c>
      <c r="J65" s="20">
        <v>0</v>
      </c>
      <c r="K65" s="20">
        <v>0</v>
      </c>
      <c r="L65" s="20">
        <v>0</v>
      </c>
      <c r="M65" s="20">
        <v>0</v>
      </c>
      <c r="N65" s="20">
        <v>0</v>
      </c>
      <c r="O65" s="20">
        <v>0</v>
      </c>
      <c r="P65" s="20">
        <v>0</v>
      </c>
      <c r="Q65" s="20">
        <f t="shared" si="12"/>
        <v>0</v>
      </c>
      <c r="R65" s="75">
        <v>0</v>
      </c>
      <c r="S65" s="11">
        <v>0</v>
      </c>
      <c r="T65" s="11">
        <v>0</v>
      </c>
      <c r="U65" s="11">
        <v>0</v>
      </c>
      <c r="V65" s="11">
        <v>0</v>
      </c>
      <c r="W65" s="11">
        <v>0</v>
      </c>
      <c r="X65" s="11">
        <v>0</v>
      </c>
      <c r="Y65" s="11">
        <v>0</v>
      </c>
      <c r="Z65" s="11">
        <v>0</v>
      </c>
      <c r="AA65" s="11">
        <v>0</v>
      </c>
      <c r="AB65" s="11">
        <v>0</v>
      </c>
      <c r="AC65" s="11">
        <v>0</v>
      </c>
      <c r="AD65" s="11">
        <v>0</v>
      </c>
      <c r="AE65" s="11">
        <f t="shared" si="21"/>
        <v>0</v>
      </c>
      <c r="AF65" s="11">
        <f t="shared" si="22"/>
        <v>0</v>
      </c>
      <c r="AG65" s="11">
        <f t="shared" si="23"/>
        <v>0</v>
      </c>
      <c r="AH65" s="11">
        <f t="shared" si="23"/>
        <v>0</v>
      </c>
      <c r="AI65" s="11">
        <f t="shared" si="17"/>
        <v>0</v>
      </c>
      <c r="AJ65" s="11">
        <f t="shared" si="17"/>
        <v>0</v>
      </c>
      <c r="AK65" s="11">
        <f t="shared" si="17"/>
        <v>0</v>
      </c>
      <c r="AL65" s="11">
        <f t="shared" si="17"/>
        <v>0</v>
      </c>
      <c r="AM65" s="11">
        <f t="shared" si="18"/>
        <v>0</v>
      </c>
      <c r="AN65" s="11">
        <f t="shared" si="18"/>
        <v>0</v>
      </c>
      <c r="AO65" s="11">
        <f t="shared" si="18"/>
        <v>0</v>
      </c>
      <c r="AP65" s="11">
        <f t="shared" si="18"/>
        <v>0</v>
      </c>
      <c r="AQ65" s="11">
        <f t="shared" si="19"/>
        <v>0</v>
      </c>
    </row>
    <row r="66" spans="2:45">
      <c r="B66" s="26" t="s">
        <v>73</v>
      </c>
      <c r="C66" s="195">
        <v>3520444505</v>
      </c>
      <c r="D66" s="195">
        <v>3520444505</v>
      </c>
      <c r="E66" s="20">
        <v>0</v>
      </c>
      <c r="F66" s="20">
        <v>0</v>
      </c>
      <c r="G66" s="20">
        <v>0</v>
      </c>
      <c r="H66" s="20">
        <v>0</v>
      </c>
      <c r="I66" s="20">
        <v>0</v>
      </c>
      <c r="J66" s="20">
        <v>0</v>
      </c>
      <c r="K66" s="20">
        <v>0</v>
      </c>
      <c r="L66" s="20">
        <v>0</v>
      </c>
      <c r="M66" s="20">
        <v>0</v>
      </c>
      <c r="N66" s="20">
        <v>0</v>
      </c>
      <c r="O66" s="20">
        <v>0</v>
      </c>
      <c r="P66" s="20">
        <v>0</v>
      </c>
      <c r="Q66" s="20">
        <f t="shared" si="12"/>
        <v>0</v>
      </c>
      <c r="R66" s="76">
        <v>0</v>
      </c>
      <c r="S66" s="11">
        <v>0</v>
      </c>
      <c r="T66" s="11">
        <v>0</v>
      </c>
      <c r="U66" s="11">
        <v>0</v>
      </c>
      <c r="V66" s="11">
        <v>0</v>
      </c>
      <c r="W66" s="11">
        <v>0</v>
      </c>
      <c r="X66" s="11">
        <v>0</v>
      </c>
      <c r="Y66" s="11">
        <v>0</v>
      </c>
      <c r="Z66" s="11">
        <v>0</v>
      </c>
      <c r="AA66" s="11">
        <v>0</v>
      </c>
      <c r="AB66" s="11">
        <v>0</v>
      </c>
      <c r="AC66" s="11">
        <v>0</v>
      </c>
      <c r="AD66" s="11">
        <v>0</v>
      </c>
      <c r="AE66" s="11">
        <f t="shared" si="21"/>
        <v>0</v>
      </c>
      <c r="AF66" s="11">
        <f t="shared" si="22"/>
        <v>0</v>
      </c>
      <c r="AG66" s="11">
        <f t="shared" si="23"/>
        <v>0</v>
      </c>
      <c r="AH66" s="11">
        <f t="shared" si="23"/>
        <v>0</v>
      </c>
      <c r="AI66" s="11">
        <f t="shared" si="17"/>
        <v>0</v>
      </c>
      <c r="AJ66" s="11">
        <f t="shared" si="17"/>
        <v>0</v>
      </c>
      <c r="AK66" s="11">
        <f t="shared" si="17"/>
        <v>0</v>
      </c>
      <c r="AL66" s="11">
        <f t="shared" si="17"/>
        <v>0</v>
      </c>
      <c r="AM66" s="11">
        <f t="shared" si="18"/>
        <v>0</v>
      </c>
      <c r="AN66" s="11">
        <f t="shared" si="18"/>
        <v>0</v>
      </c>
      <c r="AO66" s="11">
        <f t="shared" si="18"/>
        <v>0</v>
      </c>
      <c r="AP66" s="11">
        <f t="shared" si="18"/>
        <v>0</v>
      </c>
      <c r="AQ66" s="11">
        <f t="shared" si="19"/>
        <v>0</v>
      </c>
    </row>
    <row r="67" spans="2:45">
      <c r="B67" s="26" t="s">
        <v>117</v>
      </c>
      <c r="C67" s="195">
        <v>200032374</v>
      </c>
      <c r="D67" s="195">
        <v>200032374</v>
      </c>
      <c r="E67" s="20">
        <v>0</v>
      </c>
      <c r="F67" s="20">
        <v>0</v>
      </c>
      <c r="G67" s="20">
        <v>0</v>
      </c>
      <c r="H67" s="20">
        <v>0</v>
      </c>
      <c r="I67" s="20">
        <v>0</v>
      </c>
      <c r="J67" s="20">
        <v>0</v>
      </c>
      <c r="K67" s="20">
        <v>0</v>
      </c>
      <c r="L67" s="20">
        <v>0</v>
      </c>
      <c r="M67" s="20">
        <v>0</v>
      </c>
      <c r="N67" s="20">
        <v>0</v>
      </c>
      <c r="O67" s="20">
        <v>0</v>
      </c>
      <c r="P67" s="20">
        <v>0</v>
      </c>
      <c r="Q67" s="20">
        <f t="shared" si="12"/>
        <v>0</v>
      </c>
      <c r="R67" s="76">
        <v>0</v>
      </c>
      <c r="S67" s="11">
        <v>0</v>
      </c>
      <c r="T67" s="11">
        <v>0</v>
      </c>
      <c r="U67" s="11">
        <v>0</v>
      </c>
      <c r="V67" s="11">
        <v>0</v>
      </c>
      <c r="W67" s="11">
        <v>0</v>
      </c>
      <c r="X67" s="11">
        <v>0</v>
      </c>
      <c r="Y67" s="11">
        <v>0</v>
      </c>
      <c r="Z67" s="11">
        <v>0</v>
      </c>
      <c r="AA67" s="11">
        <v>0</v>
      </c>
      <c r="AB67" s="11">
        <v>0</v>
      </c>
      <c r="AC67" s="11">
        <v>0</v>
      </c>
      <c r="AD67" s="11">
        <v>0</v>
      </c>
      <c r="AE67" s="11">
        <f t="shared" si="21"/>
        <v>0</v>
      </c>
      <c r="AF67" s="11">
        <f t="shared" si="22"/>
        <v>0</v>
      </c>
      <c r="AG67" s="11">
        <f t="shared" si="23"/>
        <v>0</v>
      </c>
      <c r="AH67" s="11">
        <f t="shared" si="23"/>
        <v>0</v>
      </c>
      <c r="AI67" s="11">
        <f t="shared" si="17"/>
        <v>0</v>
      </c>
      <c r="AJ67" s="11">
        <f t="shared" si="17"/>
        <v>0</v>
      </c>
      <c r="AK67" s="11">
        <f t="shared" si="17"/>
        <v>0</v>
      </c>
      <c r="AL67" s="11">
        <f t="shared" si="17"/>
        <v>0</v>
      </c>
      <c r="AM67" s="11">
        <f t="shared" si="18"/>
        <v>0</v>
      </c>
      <c r="AN67" s="11">
        <f t="shared" si="18"/>
        <v>0</v>
      </c>
      <c r="AO67" s="11">
        <f t="shared" si="18"/>
        <v>0</v>
      </c>
      <c r="AP67" s="11">
        <f t="shared" si="18"/>
        <v>0</v>
      </c>
      <c r="AQ67" s="11">
        <f t="shared" si="19"/>
        <v>0</v>
      </c>
    </row>
    <row r="68" spans="2:45">
      <c r="B68" s="26" t="s">
        <v>74</v>
      </c>
      <c r="C68" s="195">
        <v>28865630</v>
      </c>
      <c r="D68" s="195">
        <v>28565630</v>
      </c>
      <c r="E68" s="20">
        <v>0</v>
      </c>
      <c r="F68" s="20">
        <v>0</v>
      </c>
      <c r="G68" s="140">
        <v>20400</v>
      </c>
      <c r="H68" s="20">
        <v>0</v>
      </c>
      <c r="I68" s="20">
        <v>0</v>
      </c>
      <c r="J68" s="20">
        <v>0</v>
      </c>
      <c r="K68" s="20">
        <v>0</v>
      </c>
      <c r="L68" s="20">
        <v>0</v>
      </c>
      <c r="M68" s="140">
        <v>41440</v>
      </c>
      <c r="N68" s="20">
        <v>0</v>
      </c>
      <c r="O68" s="20">
        <v>0</v>
      </c>
      <c r="P68" s="20">
        <v>0</v>
      </c>
      <c r="Q68" s="140">
        <f t="shared" si="12"/>
        <v>61840</v>
      </c>
      <c r="R68" s="76">
        <v>0</v>
      </c>
      <c r="S68" s="11">
        <v>0</v>
      </c>
      <c r="T68" s="11">
        <v>0</v>
      </c>
      <c r="U68" s="11">
        <v>0</v>
      </c>
      <c r="V68" s="11">
        <v>0</v>
      </c>
      <c r="W68" s="11">
        <v>0</v>
      </c>
      <c r="X68" s="11">
        <v>0</v>
      </c>
      <c r="Y68" s="11">
        <v>0</v>
      </c>
      <c r="Z68" s="11">
        <v>0</v>
      </c>
      <c r="AA68" s="11">
        <v>0</v>
      </c>
      <c r="AB68" s="11">
        <v>0</v>
      </c>
      <c r="AC68" s="11">
        <v>0</v>
      </c>
      <c r="AD68" s="11">
        <v>0</v>
      </c>
      <c r="AE68" s="11">
        <f t="shared" si="21"/>
        <v>0</v>
      </c>
      <c r="AF68" s="11">
        <f t="shared" si="22"/>
        <v>0</v>
      </c>
      <c r="AG68" s="218">
        <f t="shared" si="23"/>
        <v>20400</v>
      </c>
      <c r="AH68" s="11">
        <f t="shared" si="23"/>
        <v>0</v>
      </c>
      <c r="AI68" s="11">
        <f t="shared" si="17"/>
        <v>0</v>
      </c>
      <c r="AJ68" s="11">
        <f t="shared" si="17"/>
        <v>0</v>
      </c>
      <c r="AK68" s="11">
        <f t="shared" si="17"/>
        <v>0</v>
      </c>
      <c r="AL68" s="11">
        <f t="shared" si="17"/>
        <v>0</v>
      </c>
      <c r="AM68" s="218">
        <f t="shared" si="18"/>
        <v>41440</v>
      </c>
      <c r="AN68" s="11">
        <f t="shared" si="18"/>
        <v>0</v>
      </c>
      <c r="AO68" s="11">
        <f t="shared" si="18"/>
        <v>0</v>
      </c>
      <c r="AP68" s="11">
        <f t="shared" si="18"/>
        <v>0</v>
      </c>
      <c r="AQ68" s="218">
        <f t="shared" si="19"/>
        <v>61840</v>
      </c>
    </row>
    <row r="69" spans="2:45">
      <c r="B69" s="25" t="s">
        <v>75</v>
      </c>
      <c r="C69" s="219">
        <v>1410071875</v>
      </c>
      <c r="D69" s="219">
        <v>1515771615</v>
      </c>
      <c r="E69" s="216">
        <v>43438634.419999994</v>
      </c>
      <c r="F69" s="216">
        <v>59386210.230000004</v>
      </c>
      <c r="G69" s="216">
        <v>64902012.50999999</v>
      </c>
      <c r="H69" s="216">
        <v>70069256.26000002</v>
      </c>
      <c r="I69" s="216">
        <v>61161006.800000004</v>
      </c>
      <c r="J69" s="216">
        <v>78533434.930000007</v>
      </c>
      <c r="K69" s="216">
        <v>62088394.850000001</v>
      </c>
      <c r="L69" s="216">
        <v>77005738.789999992</v>
      </c>
      <c r="M69" s="216">
        <v>96693904.659999967</v>
      </c>
      <c r="N69" s="216">
        <v>79968890.600000009</v>
      </c>
      <c r="O69" s="216">
        <v>142823668.88</v>
      </c>
      <c r="P69" s="216">
        <v>181647061.59999999</v>
      </c>
      <c r="Q69" s="216">
        <f t="shared" si="12"/>
        <v>1017718214.5300001</v>
      </c>
      <c r="R69" s="82">
        <v>0</v>
      </c>
      <c r="S69" s="80">
        <v>0</v>
      </c>
      <c r="T69" s="80">
        <v>0</v>
      </c>
      <c r="U69" s="80">
        <v>0</v>
      </c>
      <c r="V69" s="80">
        <v>0</v>
      </c>
      <c r="W69" s="80">
        <v>0</v>
      </c>
      <c r="X69" s="80">
        <v>0</v>
      </c>
      <c r="Y69" s="80">
        <v>0</v>
      </c>
      <c r="Z69" s="80">
        <v>0</v>
      </c>
      <c r="AA69" s="80">
        <v>0</v>
      </c>
      <c r="AB69" s="80">
        <v>0</v>
      </c>
      <c r="AC69" s="80">
        <v>0</v>
      </c>
      <c r="AD69" s="80">
        <v>0</v>
      </c>
      <c r="AE69" s="217">
        <f t="shared" si="21"/>
        <v>43438634.419999994</v>
      </c>
      <c r="AF69" s="217">
        <f t="shared" si="22"/>
        <v>59386210.230000004</v>
      </c>
      <c r="AG69" s="217">
        <f t="shared" si="23"/>
        <v>64902012.50999999</v>
      </c>
      <c r="AH69" s="217">
        <f t="shared" si="23"/>
        <v>70069256.26000002</v>
      </c>
      <c r="AI69" s="217">
        <f t="shared" si="23"/>
        <v>61161006.800000004</v>
      </c>
      <c r="AJ69" s="217">
        <f t="shared" si="23"/>
        <v>78533434.930000007</v>
      </c>
      <c r="AK69" s="217">
        <f t="shared" si="23"/>
        <v>62088394.850000001</v>
      </c>
      <c r="AL69" s="217">
        <f t="shared" ref="AL69:AO78" si="24">L69+Y69</f>
        <v>77005738.789999992</v>
      </c>
      <c r="AM69" s="217">
        <f t="shared" si="24"/>
        <v>96693904.659999967</v>
      </c>
      <c r="AN69" s="217">
        <f t="shared" si="24"/>
        <v>79968890.600000009</v>
      </c>
      <c r="AO69" s="217">
        <f t="shared" si="24"/>
        <v>142823668.88</v>
      </c>
      <c r="AP69" s="217">
        <f t="shared" ref="AP69:AQ78" si="25">P69+AC69</f>
        <v>181647061.59999999</v>
      </c>
      <c r="AQ69" s="217">
        <f t="shared" si="25"/>
        <v>1017718214.5300001</v>
      </c>
    </row>
    <row r="70" spans="2:45">
      <c r="B70" s="26" t="s">
        <v>104</v>
      </c>
      <c r="C70" s="195">
        <v>205940907</v>
      </c>
      <c r="D70" s="195">
        <v>205940907</v>
      </c>
      <c r="E70" s="20">
        <v>0</v>
      </c>
      <c r="F70" s="20">
        <v>0</v>
      </c>
      <c r="G70" s="20">
        <v>0</v>
      </c>
      <c r="H70" s="20">
        <v>0</v>
      </c>
      <c r="I70" s="20">
        <v>0</v>
      </c>
      <c r="J70" s="20">
        <v>0</v>
      </c>
      <c r="K70" s="20">
        <v>0</v>
      </c>
      <c r="L70" s="20">
        <v>0</v>
      </c>
      <c r="M70" s="20">
        <v>0</v>
      </c>
      <c r="N70" s="20">
        <v>0</v>
      </c>
      <c r="O70" s="20">
        <v>0</v>
      </c>
      <c r="P70" s="20">
        <v>0</v>
      </c>
      <c r="Q70" s="20">
        <f t="shared" si="12"/>
        <v>0</v>
      </c>
      <c r="R70" s="75">
        <v>0</v>
      </c>
      <c r="S70" s="11">
        <v>0</v>
      </c>
      <c r="T70" s="11">
        <v>0</v>
      </c>
      <c r="U70" s="11">
        <v>0</v>
      </c>
      <c r="V70" s="11">
        <v>0</v>
      </c>
      <c r="W70" s="11">
        <v>0</v>
      </c>
      <c r="X70" s="11">
        <v>0</v>
      </c>
      <c r="Y70" s="11">
        <v>0</v>
      </c>
      <c r="Z70" s="11">
        <v>0</v>
      </c>
      <c r="AA70" s="11">
        <v>0</v>
      </c>
      <c r="AB70" s="11">
        <v>0</v>
      </c>
      <c r="AC70" s="11">
        <v>0</v>
      </c>
      <c r="AD70" s="11">
        <v>0</v>
      </c>
      <c r="AE70" s="11">
        <f t="shared" si="21"/>
        <v>0</v>
      </c>
      <c r="AF70" s="11">
        <f t="shared" si="22"/>
        <v>0</v>
      </c>
      <c r="AG70" s="11">
        <f t="shared" si="23"/>
        <v>0</v>
      </c>
      <c r="AH70" s="11">
        <f t="shared" si="23"/>
        <v>0</v>
      </c>
      <c r="AI70" s="11">
        <f t="shared" si="23"/>
        <v>0</v>
      </c>
      <c r="AJ70" s="11">
        <f t="shared" si="23"/>
        <v>0</v>
      </c>
      <c r="AK70" s="11">
        <f t="shared" si="23"/>
        <v>0</v>
      </c>
      <c r="AL70" s="11">
        <f t="shared" si="24"/>
        <v>0</v>
      </c>
      <c r="AM70" s="11">
        <f t="shared" si="24"/>
        <v>0</v>
      </c>
      <c r="AN70" s="11">
        <f t="shared" si="24"/>
        <v>0</v>
      </c>
      <c r="AO70" s="11">
        <f t="shared" si="24"/>
        <v>0</v>
      </c>
      <c r="AP70" s="11">
        <f t="shared" si="25"/>
        <v>0</v>
      </c>
      <c r="AQ70" s="11">
        <f t="shared" si="25"/>
        <v>0</v>
      </c>
    </row>
    <row r="71" spans="2:45">
      <c r="B71" s="26" t="s">
        <v>105</v>
      </c>
      <c r="C71" s="195">
        <v>125939092</v>
      </c>
      <c r="D71" s="195">
        <v>125939092</v>
      </c>
      <c r="E71" s="140">
        <v>4520307.12</v>
      </c>
      <c r="F71" s="140">
        <v>4102346.8200000003</v>
      </c>
      <c r="G71" s="140">
        <v>11852250.58</v>
      </c>
      <c r="H71" s="140">
        <v>4486485.0600000005</v>
      </c>
      <c r="I71" s="140">
        <v>5055296.7700000014</v>
      </c>
      <c r="J71" s="140">
        <v>6578966.0299999993</v>
      </c>
      <c r="K71" s="140">
        <v>4218780.12</v>
      </c>
      <c r="L71" s="140">
        <v>6335177.0700000003</v>
      </c>
      <c r="M71" s="140">
        <v>15101825.870000003</v>
      </c>
      <c r="N71" s="140">
        <v>5366794.8100000005</v>
      </c>
      <c r="O71" s="140">
        <v>15943596.060000001</v>
      </c>
      <c r="P71" s="140">
        <v>16794275.310000002</v>
      </c>
      <c r="Q71" s="140">
        <f t="shared" si="12"/>
        <v>100356101.62000002</v>
      </c>
      <c r="R71" s="76">
        <v>0</v>
      </c>
      <c r="S71" s="11">
        <v>0</v>
      </c>
      <c r="T71" s="11">
        <v>0</v>
      </c>
      <c r="U71" s="11">
        <v>0</v>
      </c>
      <c r="V71" s="11">
        <v>0</v>
      </c>
      <c r="W71" s="11">
        <v>0</v>
      </c>
      <c r="X71" s="11">
        <v>0</v>
      </c>
      <c r="Y71" s="11">
        <v>0</v>
      </c>
      <c r="Z71" s="11">
        <v>0</v>
      </c>
      <c r="AA71" s="11">
        <v>0</v>
      </c>
      <c r="AB71" s="11">
        <v>0</v>
      </c>
      <c r="AC71" s="11">
        <v>0</v>
      </c>
      <c r="AD71" s="11">
        <v>0</v>
      </c>
      <c r="AE71" s="218">
        <f t="shared" si="21"/>
        <v>4520307.12</v>
      </c>
      <c r="AF71" s="218">
        <f t="shared" si="22"/>
        <v>4102346.8200000003</v>
      </c>
      <c r="AG71" s="218">
        <f t="shared" si="23"/>
        <v>11852250.58</v>
      </c>
      <c r="AH71" s="218">
        <f t="shared" si="23"/>
        <v>4486485.0600000005</v>
      </c>
      <c r="AI71" s="218">
        <f t="shared" si="23"/>
        <v>5055296.7700000014</v>
      </c>
      <c r="AJ71" s="218">
        <f t="shared" si="23"/>
        <v>6578966.0299999993</v>
      </c>
      <c r="AK71" s="218">
        <f t="shared" si="23"/>
        <v>4218780.12</v>
      </c>
      <c r="AL71" s="218">
        <f t="shared" si="24"/>
        <v>6335177.0700000003</v>
      </c>
      <c r="AM71" s="218">
        <f t="shared" si="24"/>
        <v>15101825.870000003</v>
      </c>
      <c r="AN71" s="218">
        <f t="shared" si="24"/>
        <v>5366794.8100000005</v>
      </c>
      <c r="AO71" s="218">
        <f t="shared" si="24"/>
        <v>15943596.060000001</v>
      </c>
      <c r="AP71" s="218">
        <f t="shared" si="25"/>
        <v>16794275.310000002</v>
      </c>
      <c r="AQ71" s="218">
        <f t="shared" si="25"/>
        <v>100356101.62000002</v>
      </c>
    </row>
    <row r="72" spans="2:45">
      <c r="B72" s="26" t="s">
        <v>76</v>
      </c>
      <c r="C72" s="248">
        <v>794981661</v>
      </c>
      <c r="D72" s="248">
        <v>869981660.99999988</v>
      </c>
      <c r="E72" s="249">
        <v>34057235.369999997</v>
      </c>
      <c r="F72" s="249">
        <v>48776114.890000008</v>
      </c>
      <c r="G72" s="249">
        <v>43374166.939999998</v>
      </c>
      <c r="H72" s="249">
        <v>59580796.480000004</v>
      </c>
      <c r="I72" s="249">
        <v>46030953.160000004</v>
      </c>
      <c r="J72" s="249">
        <v>60922038.580000013</v>
      </c>
      <c r="K72" s="249">
        <v>51708898.140000001</v>
      </c>
      <c r="L72" s="249">
        <v>56026808.159999996</v>
      </c>
      <c r="M72" s="249">
        <v>73140950.839999974</v>
      </c>
      <c r="N72" s="249">
        <v>63056468.670000002</v>
      </c>
      <c r="O72" s="249">
        <v>100058618.21000001</v>
      </c>
      <c r="P72" s="249">
        <v>124181376.92</v>
      </c>
      <c r="Q72" s="249">
        <f t="shared" si="12"/>
        <v>760914426.36000001</v>
      </c>
      <c r="R72" s="250">
        <v>0</v>
      </c>
      <c r="S72" s="251">
        <v>0</v>
      </c>
      <c r="T72" s="251">
        <v>0</v>
      </c>
      <c r="U72" s="251">
        <v>0</v>
      </c>
      <c r="V72" s="251">
        <v>0</v>
      </c>
      <c r="W72" s="251">
        <v>0</v>
      </c>
      <c r="X72" s="251">
        <v>0</v>
      </c>
      <c r="Y72" s="251">
        <v>0</v>
      </c>
      <c r="Z72" s="251">
        <v>0</v>
      </c>
      <c r="AA72" s="251">
        <v>0</v>
      </c>
      <c r="AB72" s="251">
        <v>0</v>
      </c>
      <c r="AC72" s="251">
        <v>0</v>
      </c>
      <c r="AD72" s="251">
        <v>0</v>
      </c>
      <c r="AE72" s="252">
        <v>34057235.369999997</v>
      </c>
      <c r="AF72" s="252">
        <v>48776114.890000008</v>
      </c>
      <c r="AG72" s="252">
        <v>43374166.939999998</v>
      </c>
      <c r="AH72" s="252">
        <v>59580796.480000004</v>
      </c>
      <c r="AI72" s="252">
        <v>46030953.160000004</v>
      </c>
      <c r="AJ72" s="252">
        <v>60922038.580000013</v>
      </c>
      <c r="AK72" s="252">
        <v>51708898.140000001</v>
      </c>
      <c r="AL72" s="252">
        <v>56026808.159999996</v>
      </c>
      <c r="AM72" s="252">
        <v>73140950.839999974</v>
      </c>
      <c r="AN72" s="252">
        <v>63056468.670000002</v>
      </c>
      <c r="AO72" s="252">
        <v>100058618.21000001</v>
      </c>
      <c r="AP72" s="252">
        <v>124181376.92</v>
      </c>
      <c r="AQ72" s="252">
        <v>760914426.36000001</v>
      </c>
    </row>
    <row r="73" spans="2:45">
      <c r="B73" s="26" t="s">
        <v>77</v>
      </c>
      <c r="C73" s="195">
        <v>215008121</v>
      </c>
      <c r="D73" s="195">
        <v>245707861</v>
      </c>
      <c r="E73" s="140">
        <v>1337402.93</v>
      </c>
      <c r="F73" s="140">
        <v>2631083.25</v>
      </c>
      <c r="G73" s="140">
        <v>5788021.1200000001</v>
      </c>
      <c r="H73" s="140">
        <v>2227577.9299999997</v>
      </c>
      <c r="I73" s="140">
        <v>6249017.9400000004</v>
      </c>
      <c r="J73" s="140">
        <v>7132537.8500000006</v>
      </c>
      <c r="K73" s="140">
        <v>1476073.92</v>
      </c>
      <c r="L73" s="140">
        <v>9200426.3000000007</v>
      </c>
      <c r="M73" s="140">
        <v>4293633.38</v>
      </c>
      <c r="N73" s="140">
        <v>7351809.9199999999</v>
      </c>
      <c r="O73" s="140">
        <v>14585357.59</v>
      </c>
      <c r="P73" s="140">
        <v>34271906.590000004</v>
      </c>
      <c r="Q73" s="140">
        <f t="shared" si="12"/>
        <v>96544848.720000014</v>
      </c>
      <c r="R73" s="76">
        <v>0</v>
      </c>
      <c r="S73" s="11">
        <v>0</v>
      </c>
      <c r="T73" s="11">
        <v>0</v>
      </c>
      <c r="U73" s="11">
        <v>0</v>
      </c>
      <c r="V73" s="11">
        <v>0</v>
      </c>
      <c r="W73" s="11">
        <v>0</v>
      </c>
      <c r="X73" s="11">
        <v>0</v>
      </c>
      <c r="Y73" s="11">
        <v>0</v>
      </c>
      <c r="Z73" s="11">
        <v>0</v>
      </c>
      <c r="AA73" s="11">
        <v>0</v>
      </c>
      <c r="AB73" s="11">
        <v>0</v>
      </c>
      <c r="AC73" s="11">
        <v>0</v>
      </c>
      <c r="AD73" s="11">
        <v>0</v>
      </c>
      <c r="AE73" s="218">
        <f t="shared" si="21"/>
        <v>1337402.93</v>
      </c>
      <c r="AF73" s="218">
        <f t="shared" si="22"/>
        <v>2631083.25</v>
      </c>
      <c r="AG73" s="218">
        <f t="shared" si="23"/>
        <v>5788021.1200000001</v>
      </c>
      <c r="AH73" s="218">
        <f t="shared" si="23"/>
        <v>2227577.9299999997</v>
      </c>
      <c r="AI73" s="218">
        <f t="shared" si="23"/>
        <v>6249017.9400000004</v>
      </c>
      <c r="AJ73" s="218">
        <f t="shared" si="23"/>
        <v>7132537.8500000006</v>
      </c>
      <c r="AK73" s="218">
        <f t="shared" si="23"/>
        <v>1476073.92</v>
      </c>
      <c r="AL73" s="218">
        <f t="shared" si="24"/>
        <v>9200426.3000000007</v>
      </c>
      <c r="AM73" s="218">
        <f t="shared" si="24"/>
        <v>4293633.38</v>
      </c>
      <c r="AN73" s="218">
        <f t="shared" si="24"/>
        <v>7351809.9199999999</v>
      </c>
      <c r="AO73" s="218">
        <f t="shared" si="24"/>
        <v>14585357.59</v>
      </c>
      <c r="AP73" s="218">
        <f t="shared" si="25"/>
        <v>34271906.590000004</v>
      </c>
      <c r="AQ73" s="218">
        <f t="shared" si="25"/>
        <v>96544848.720000014</v>
      </c>
    </row>
    <row r="74" spans="2:45">
      <c r="B74" s="26" t="s">
        <v>106</v>
      </c>
      <c r="C74" s="195">
        <v>68202094</v>
      </c>
      <c r="D74" s="195">
        <v>68202094</v>
      </c>
      <c r="E74" s="140">
        <v>3523689</v>
      </c>
      <c r="F74" s="140">
        <v>3876665.2699999996</v>
      </c>
      <c r="G74" s="140">
        <v>3887573.87</v>
      </c>
      <c r="H74" s="140">
        <v>3774396.79</v>
      </c>
      <c r="I74" s="140">
        <v>3825738.93</v>
      </c>
      <c r="J74" s="140">
        <v>3899892.4699999997</v>
      </c>
      <c r="K74" s="140">
        <v>4684642.67</v>
      </c>
      <c r="L74" s="140">
        <v>5443327.2599999998</v>
      </c>
      <c r="M74" s="140">
        <v>4157494.5699999989</v>
      </c>
      <c r="N74" s="140">
        <v>4193817.1999999997</v>
      </c>
      <c r="O74" s="140">
        <v>12236097.02</v>
      </c>
      <c r="P74" s="140">
        <v>6399502.7800000003</v>
      </c>
      <c r="Q74" s="140">
        <f t="shared" si="12"/>
        <v>59902837.829999998</v>
      </c>
      <c r="R74" s="76">
        <v>0</v>
      </c>
      <c r="S74" s="11">
        <v>0</v>
      </c>
      <c r="T74" s="11">
        <v>0</v>
      </c>
      <c r="U74" s="11">
        <v>0</v>
      </c>
      <c r="V74" s="11">
        <v>0</v>
      </c>
      <c r="W74" s="11">
        <v>0</v>
      </c>
      <c r="X74" s="11">
        <v>0</v>
      </c>
      <c r="Y74" s="11">
        <v>0</v>
      </c>
      <c r="Z74" s="11">
        <v>0</v>
      </c>
      <c r="AA74" s="11">
        <v>0</v>
      </c>
      <c r="AB74" s="11">
        <v>0</v>
      </c>
      <c r="AC74" s="11">
        <v>0</v>
      </c>
      <c r="AD74" s="11">
        <v>0</v>
      </c>
      <c r="AE74" s="218">
        <f t="shared" si="21"/>
        <v>3523689</v>
      </c>
      <c r="AF74" s="218">
        <f t="shared" si="22"/>
        <v>3876665.2699999996</v>
      </c>
      <c r="AG74" s="218">
        <f t="shared" si="23"/>
        <v>3887573.87</v>
      </c>
      <c r="AH74" s="218">
        <f t="shared" si="23"/>
        <v>3774396.79</v>
      </c>
      <c r="AI74" s="218">
        <f t="shared" si="23"/>
        <v>3825738.93</v>
      </c>
      <c r="AJ74" s="218">
        <f t="shared" si="23"/>
        <v>3899892.4699999997</v>
      </c>
      <c r="AK74" s="218">
        <f t="shared" si="23"/>
        <v>4684642.67</v>
      </c>
      <c r="AL74" s="218">
        <f t="shared" si="24"/>
        <v>5443327.2599999998</v>
      </c>
      <c r="AM74" s="218">
        <f t="shared" si="24"/>
        <v>4157494.5699999989</v>
      </c>
      <c r="AN74" s="218">
        <f t="shared" si="24"/>
        <v>4193817.1999999997</v>
      </c>
      <c r="AO74" s="218">
        <f t="shared" si="24"/>
        <v>12236097.02</v>
      </c>
      <c r="AP74" s="218">
        <f t="shared" si="25"/>
        <v>6399502.7800000003</v>
      </c>
      <c r="AQ74" s="218">
        <f t="shared" si="25"/>
        <v>59902837.829999998</v>
      </c>
    </row>
    <row r="75" spans="2:45">
      <c r="B75" s="22" t="s">
        <v>79</v>
      </c>
      <c r="C75" s="204">
        <v>20618091</v>
      </c>
      <c r="D75" s="204">
        <v>20618091</v>
      </c>
      <c r="E75" s="18">
        <v>0</v>
      </c>
      <c r="F75" s="18">
        <v>0</v>
      </c>
      <c r="G75" s="18">
        <v>0</v>
      </c>
      <c r="H75" s="18">
        <v>0</v>
      </c>
      <c r="I75" s="18">
        <v>0</v>
      </c>
      <c r="J75" s="18">
        <v>0</v>
      </c>
      <c r="K75" s="18">
        <v>0</v>
      </c>
      <c r="L75" s="18">
        <v>0</v>
      </c>
      <c r="M75" s="18">
        <v>0</v>
      </c>
      <c r="N75" s="18">
        <v>0</v>
      </c>
      <c r="O75" s="18">
        <v>0</v>
      </c>
      <c r="P75" s="18">
        <v>0</v>
      </c>
      <c r="Q75" s="18">
        <f t="shared" ref="Q75:Q78" si="26">SUM(E75:P75)</f>
        <v>0</v>
      </c>
      <c r="R75" s="18">
        <v>0</v>
      </c>
      <c r="S75" s="18">
        <v>0</v>
      </c>
      <c r="T75" s="18">
        <v>0</v>
      </c>
      <c r="U75" s="18">
        <v>0</v>
      </c>
      <c r="V75" s="18">
        <v>0</v>
      </c>
      <c r="W75" s="18">
        <v>0</v>
      </c>
      <c r="X75" s="18">
        <v>0</v>
      </c>
      <c r="Y75" s="18">
        <v>0</v>
      </c>
      <c r="Z75" s="18">
        <v>0</v>
      </c>
      <c r="AA75" s="18">
        <v>0</v>
      </c>
      <c r="AB75" s="18">
        <v>0</v>
      </c>
      <c r="AC75" s="18">
        <v>0</v>
      </c>
      <c r="AD75" s="18">
        <v>0</v>
      </c>
      <c r="AE75" s="18">
        <f t="shared" si="21"/>
        <v>0</v>
      </c>
      <c r="AF75" s="18">
        <f t="shared" si="22"/>
        <v>0</v>
      </c>
      <c r="AG75" s="18">
        <f t="shared" si="23"/>
        <v>0</v>
      </c>
      <c r="AH75" s="18">
        <f t="shared" si="23"/>
        <v>0</v>
      </c>
      <c r="AI75" s="18">
        <f t="shared" si="23"/>
        <v>0</v>
      </c>
      <c r="AJ75" s="18">
        <f t="shared" si="23"/>
        <v>0</v>
      </c>
      <c r="AK75" s="18">
        <f t="shared" si="23"/>
        <v>0</v>
      </c>
      <c r="AL75" s="18">
        <f t="shared" si="24"/>
        <v>0</v>
      </c>
      <c r="AM75" s="18">
        <f t="shared" si="24"/>
        <v>0</v>
      </c>
      <c r="AN75" s="18">
        <f t="shared" si="24"/>
        <v>0</v>
      </c>
      <c r="AO75" s="18">
        <f t="shared" si="24"/>
        <v>0</v>
      </c>
      <c r="AP75" s="18">
        <f t="shared" si="25"/>
        <v>0</v>
      </c>
      <c r="AQ75" s="18">
        <f t="shared" si="25"/>
        <v>0</v>
      </c>
      <c r="AR75" s="83"/>
      <c r="AS75" s="83"/>
    </row>
    <row r="76" spans="2:45">
      <c r="B76" s="25" t="s">
        <v>80</v>
      </c>
      <c r="C76" s="219">
        <v>20618091</v>
      </c>
      <c r="D76" s="219">
        <v>20618091</v>
      </c>
      <c r="E76" s="19">
        <v>0</v>
      </c>
      <c r="F76" s="19">
        <v>0</v>
      </c>
      <c r="G76" s="19">
        <v>0</v>
      </c>
      <c r="H76" s="19">
        <v>0</v>
      </c>
      <c r="I76" s="19">
        <v>0</v>
      </c>
      <c r="J76" s="19">
        <v>0</v>
      </c>
      <c r="K76" s="19">
        <v>0</v>
      </c>
      <c r="L76" s="19">
        <v>0</v>
      </c>
      <c r="M76" s="19">
        <v>0</v>
      </c>
      <c r="N76" s="19">
        <v>0</v>
      </c>
      <c r="O76" s="19">
        <v>0</v>
      </c>
      <c r="P76" s="19">
        <v>0</v>
      </c>
      <c r="Q76" s="19">
        <f t="shared" si="26"/>
        <v>0</v>
      </c>
      <c r="R76" s="82">
        <v>0</v>
      </c>
      <c r="S76" s="80">
        <v>0</v>
      </c>
      <c r="T76" s="80">
        <v>0</v>
      </c>
      <c r="U76" s="80">
        <v>0</v>
      </c>
      <c r="V76" s="80">
        <v>0</v>
      </c>
      <c r="W76" s="80">
        <v>0</v>
      </c>
      <c r="X76" s="80">
        <v>0</v>
      </c>
      <c r="Y76" s="80">
        <v>0</v>
      </c>
      <c r="Z76" s="80">
        <v>0</v>
      </c>
      <c r="AA76" s="80">
        <v>0</v>
      </c>
      <c r="AB76" s="80">
        <v>0</v>
      </c>
      <c r="AC76" s="80">
        <v>0</v>
      </c>
      <c r="AD76" s="80">
        <v>0</v>
      </c>
      <c r="AE76" s="80">
        <f t="shared" si="21"/>
        <v>0</v>
      </c>
      <c r="AF76" s="80">
        <f t="shared" si="22"/>
        <v>0</v>
      </c>
      <c r="AG76" s="80">
        <f t="shared" si="23"/>
        <v>0</v>
      </c>
      <c r="AH76" s="80">
        <f t="shared" si="23"/>
        <v>0</v>
      </c>
      <c r="AI76" s="80">
        <f t="shared" si="23"/>
        <v>0</v>
      </c>
      <c r="AJ76" s="80">
        <f t="shared" si="23"/>
        <v>0</v>
      </c>
      <c r="AK76" s="80">
        <f t="shared" si="23"/>
        <v>0</v>
      </c>
      <c r="AL76" s="80">
        <f t="shared" si="24"/>
        <v>0</v>
      </c>
      <c r="AM76" s="80">
        <f t="shared" si="24"/>
        <v>0</v>
      </c>
      <c r="AN76" s="80">
        <f t="shared" si="24"/>
        <v>0</v>
      </c>
      <c r="AO76" s="80">
        <f t="shared" si="24"/>
        <v>0</v>
      </c>
      <c r="AP76" s="80">
        <f t="shared" si="25"/>
        <v>0</v>
      </c>
      <c r="AQ76" s="80">
        <f t="shared" si="25"/>
        <v>0</v>
      </c>
      <c r="AR76" s="83"/>
    </row>
    <row r="77" spans="2:45">
      <c r="B77" s="26" t="s">
        <v>81</v>
      </c>
      <c r="C77" s="195">
        <v>20618091</v>
      </c>
      <c r="D77" s="195">
        <v>20618091</v>
      </c>
      <c r="E77" s="20">
        <v>0</v>
      </c>
      <c r="F77" s="20">
        <v>0</v>
      </c>
      <c r="G77" s="20">
        <v>0</v>
      </c>
      <c r="H77" s="20">
        <v>0</v>
      </c>
      <c r="I77" s="20">
        <v>0</v>
      </c>
      <c r="J77" s="20">
        <v>0</v>
      </c>
      <c r="K77" s="20">
        <v>0</v>
      </c>
      <c r="L77" s="20">
        <v>0</v>
      </c>
      <c r="M77" s="20">
        <v>0</v>
      </c>
      <c r="N77" s="20">
        <v>0</v>
      </c>
      <c r="O77" s="20">
        <v>0</v>
      </c>
      <c r="P77" s="20">
        <v>0</v>
      </c>
      <c r="Q77" s="20">
        <f t="shared" si="26"/>
        <v>0</v>
      </c>
      <c r="R77" s="76">
        <v>0</v>
      </c>
      <c r="S77" s="11">
        <v>0</v>
      </c>
      <c r="T77" s="11">
        <v>0</v>
      </c>
      <c r="U77" s="11">
        <v>0</v>
      </c>
      <c r="V77" s="11">
        <v>0</v>
      </c>
      <c r="W77" s="11">
        <v>0</v>
      </c>
      <c r="X77" s="11">
        <v>0</v>
      </c>
      <c r="Y77" s="11">
        <v>0</v>
      </c>
      <c r="Z77" s="11">
        <v>0</v>
      </c>
      <c r="AA77" s="11">
        <v>0</v>
      </c>
      <c r="AB77" s="11">
        <v>0</v>
      </c>
      <c r="AC77" s="11">
        <v>0</v>
      </c>
      <c r="AD77" s="11">
        <v>0</v>
      </c>
      <c r="AE77" s="11">
        <f t="shared" si="21"/>
        <v>0</v>
      </c>
      <c r="AF77" s="11">
        <f t="shared" si="22"/>
        <v>0</v>
      </c>
      <c r="AG77" s="11">
        <f t="shared" si="23"/>
        <v>0</v>
      </c>
      <c r="AH77" s="11">
        <f t="shared" si="23"/>
        <v>0</v>
      </c>
      <c r="AI77" s="11">
        <f t="shared" si="23"/>
        <v>0</v>
      </c>
      <c r="AJ77" s="11">
        <f t="shared" si="23"/>
        <v>0</v>
      </c>
      <c r="AK77" s="11">
        <f t="shared" si="23"/>
        <v>0</v>
      </c>
      <c r="AL77" s="11">
        <f t="shared" si="24"/>
        <v>0</v>
      </c>
      <c r="AM77" s="11">
        <f t="shared" si="24"/>
        <v>0</v>
      </c>
      <c r="AN77" s="11">
        <f t="shared" si="24"/>
        <v>0</v>
      </c>
      <c r="AO77" s="11">
        <f t="shared" si="24"/>
        <v>0</v>
      </c>
      <c r="AP77" s="11">
        <f t="shared" si="25"/>
        <v>0</v>
      </c>
      <c r="AQ77" s="11">
        <f t="shared" si="25"/>
        <v>0</v>
      </c>
    </row>
    <row r="78" spans="2:45">
      <c r="B78" s="130" t="s">
        <v>82</v>
      </c>
      <c r="C78" s="221">
        <f>C10+C13+C24+C44+C49+C75</f>
        <v>78909677095</v>
      </c>
      <c r="D78" s="222">
        <f t="shared" ref="D78:AD78" si="27">D10+D13+D24+D44+D49+D75</f>
        <v>84386303491.809998</v>
      </c>
      <c r="E78" s="223">
        <f t="shared" si="27"/>
        <v>2275035698.73</v>
      </c>
      <c r="F78" s="223">
        <f t="shared" si="27"/>
        <v>2866429628.5899997</v>
      </c>
      <c r="G78" s="223">
        <f t="shared" si="27"/>
        <v>3525931938.4399996</v>
      </c>
      <c r="H78" s="223">
        <f t="shared" si="27"/>
        <v>3178639490.1999993</v>
      </c>
      <c r="I78" s="223">
        <f t="shared" si="27"/>
        <v>3234918826.3199997</v>
      </c>
      <c r="J78" s="223">
        <f t="shared" si="27"/>
        <v>3393584649.9099989</v>
      </c>
      <c r="K78" s="223">
        <f t="shared" si="27"/>
        <v>2960451984.5500002</v>
      </c>
      <c r="L78" s="223">
        <f t="shared" si="27"/>
        <v>3550339563.1400003</v>
      </c>
      <c r="M78" s="223">
        <f t="shared" si="27"/>
        <v>3734620206.4699993</v>
      </c>
      <c r="N78" s="223">
        <f t="shared" si="27"/>
        <v>3841085399.0100002</v>
      </c>
      <c r="O78" s="223">
        <f t="shared" si="27"/>
        <v>3971043728.3600011</v>
      </c>
      <c r="P78" s="223">
        <f t="shared" si="27"/>
        <v>7728033075.4300003</v>
      </c>
      <c r="Q78" s="223">
        <f t="shared" si="26"/>
        <v>44260114189.149994</v>
      </c>
      <c r="R78" s="71">
        <f>R10+R13+R24+R44+R49+R75</f>
        <v>0</v>
      </c>
      <c r="S78" s="71">
        <f t="shared" si="27"/>
        <v>0</v>
      </c>
      <c r="T78" s="224">
        <f t="shared" si="27"/>
        <v>140057445.46000001</v>
      </c>
      <c r="U78" s="71">
        <f t="shared" si="27"/>
        <v>0</v>
      </c>
      <c r="V78" s="224">
        <f t="shared" si="27"/>
        <v>9839000</v>
      </c>
      <c r="W78" s="224">
        <f t="shared" si="27"/>
        <v>84418308</v>
      </c>
      <c r="X78" s="71">
        <f t="shared" si="27"/>
        <v>0</v>
      </c>
      <c r="Y78" s="224">
        <f t="shared" si="27"/>
        <v>15685246</v>
      </c>
      <c r="Z78" s="224">
        <f t="shared" si="27"/>
        <v>478304130.43000001</v>
      </c>
      <c r="AA78" s="224">
        <f t="shared" si="27"/>
        <v>7789229</v>
      </c>
      <c r="AB78" s="224">
        <f t="shared" si="27"/>
        <v>124268093.34</v>
      </c>
      <c r="AC78" s="224">
        <f t="shared" si="27"/>
        <v>96373968.549999997</v>
      </c>
      <c r="AD78" s="224">
        <f t="shared" si="27"/>
        <v>956735420.77999997</v>
      </c>
      <c r="AE78" s="225">
        <f>E78+R78</f>
        <v>2275035698.73</v>
      </c>
      <c r="AF78" s="225">
        <f t="shared" si="22"/>
        <v>2866429628.5899997</v>
      </c>
      <c r="AG78" s="225">
        <f t="shared" si="23"/>
        <v>3665989383.8999996</v>
      </c>
      <c r="AH78" s="225">
        <f>H78+U78</f>
        <v>3178639490.1999993</v>
      </c>
      <c r="AI78" s="225">
        <f t="shared" si="23"/>
        <v>3244757826.3199997</v>
      </c>
      <c r="AJ78" s="225">
        <f t="shared" si="23"/>
        <v>3478002957.9099989</v>
      </c>
      <c r="AK78" s="225">
        <f t="shared" si="23"/>
        <v>2960451984.5500002</v>
      </c>
      <c r="AL78" s="225">
        <f t="shared" si="24"/>
        <v>3566024809.1400003</v>
      </c>
      <c r="AM78" s="225">
        <f t="shared" si="24"/>
        <v>4212924336.8999991</v>
      </c>
      <c r="AN78" s="225">
        <f t="shared" si="24"/>
        <v>3848874628.0100002</v>
      </c>
      <c r="AO78" s="225">
        <f t="shared" si="24"/>
        <v>4095311821.7000012</v>
      </c>
      <c r="AP78" s="225">
        <f t="shared" si="25"/>
        <v>7824407043.9800005</v>
      </c>
      <c r="AQ78" s="225">
        <f t="shared" si="25"/>
        <v>45216849609.929993</v>
      </c>
    </row>
    <row r="79" spans="2:45">
      <c r="B79" s="26"/>
      <c r="C79" s="15"/>
      <c r="D79" s="15"/>
      <c r="E79" s="20"/>
      <c r="F79" s="20"/>
      <c r="G79" s="20"/>
      <c r="H79" s="20"/>
      <c r="I79" s="20"/>
      <c r="J79" s="20"/>
      <c r="K79" s="20"/>
      <c r="L79" s="20"/>
      <c r="M79" s="20"/>
      <c r="N79" s="20"/>
      <c r="O79" s="20"/>
      <c r="P79" s="20"/>
      <c r="Q79" s="20"/>
      <c r="R79" s="73"/>
      <c r="S79" s="73"/>
      <c r="T79" s="73"/>
      <c r="U79" s="73"/>
      <c r="V79" s="73"/>
      <c r="W79" s="73"/>
      <c r="X79" s="73"/>
      <c r="Y79" s="73"/>
      <c r="Z79" s="73"/>
      <c r="AA79" s="73"/>
      <c r="AB79" s="73"/>
      <c r="AC79" s="73"/>
      <c r="AD79" s="73"/>
      <c r="AE79" s="78"/>
      <c r="AF79" s="78"/>
      <c r="AG79" s="78"/>
      <c r="AH79" s="78"/>
      <c r="AI79" s="78"/>
      <c r="AJ79" s="78"/>
      <c r="AK79" s="78"/>
      <c r="AL79" s="78"/>
      <c r="AM79" s="78"/>
      <c r="AN79" s="78"/>
      <c r="AO79" s="78"/>
      <c r="AP79" s="78"/>
      <c r="AQ79" s="78"/>
    </row>
    <row r="80" spans="2:45">
      <c r="B80" s="130" t="s">
        <v>83</v>
      </c>
      <c r="C80" s="21"/>
      <c r="D80" s="79"/>
      <c r="E80" s="16"/>
      <c r="F80" s="16"/>
      <c r="G80" s="16"/>
      <c r="H80" s="16"/>
      <c r="I80" s="16"/>
      <c r="J80" s="16"/>
      <c r="K80" s="16"/>
      <c r="L80" s="16"/>
      <c r="M80" s="16"/>
      <c r="N80" s="16"/>
      <c r="O80" s="16"/>
      <c r="P80" s="16"/>
      <c r="Q80" s="16"/>
      <c r="R80" s="74"/>
      <c r="S80" s="74"/>
      <c r="T80" s="74"/>
      <c r="U80" s="74"/>
      <c r="V80" s="74"/>
      <c r="W80" s="74"/>
      <c r="X80" s="74"/>
      <c r="Y80" s="74"/>
      <c r="Z80" s="74"/>
      <c r="AA80" s="74"/>
      <c r="AB80" s="74"/>
      <c r="AC80" s="74"/>
      <c r="AD80" s="74"/>
      <c r="AE80" s="72"/>
      <c r="AF80" s="72"/>
      <c r="AG80" s="72"/>
      <c r="AH80" s="72"/>
      <c r="AI80" s="72"/>
      <c r="AJ80" s="72"/>
      <c r="AK80" s="72"/>
      <c r="AL80" s="72"/>
      <c r="AM80" s="72"/>
      <c r="AN80" s="72"/>
      <c r="AO80" s="72"/>
      <c r="AP80" s="72"/>
      <c r="AQ80" s="72"/>
    </row>
    <row r="81" spans="1:43">
      <c r="B81" s="27" t="s">
        <v>23</v>
      </c>
      <c r="C81" s="204">
        <v>2610781308</v>
      </c>
      <c r="D81" s="204">
        <v>2971645763.1399999</v>
      </c>
      <c r="E81" s="18">
        <v>0</v>
      </c>
      <c r="F81" s="18">
        <v>0</v>
      </c>
      <c r="G81" s="18">
        <v>0</v>
      </c>
      <c r="H81" s="18">
        <v>0</v>
      </c>
      <c r="I81" s="161">
        <v>1867803.05</v>
      </c>
      <c r="J81" s="161">
        <v>373560.61</v>
      </c>
      <c r="K81" s="161">
        <v>373560.61</v>
      </c>
      <c r="L81" s="161">
        <v>3957814.4599999995</v>
      </c>
      <c r="M81" s="161">
        <v>3056499.1999999997</v>
      </c>
      <c r="N81" s="161">
        <v>3384773.11</v>
      </c>
      <c r="O81" s="161">
        <v>1351566.31</v>
      </c>
      <c r="P81" s="161">
        <v>341050313.43000001</v>
      </c>
      <c r="Q81" s="161">
        <f>SUM(E81:P81)</f>
        <v>355415890.78000003</v>
      </c>
      <c r="R81" s="18">
        <v>0</v>
      </c>
      <c r="S81" s="18">
        <v>0</v>
      </c>
      <c r="T81" s="18">
        <v>0</v>
      </c>
      <c r="U81" s="18">
        <v>0</v>
      </c>
      <c r="V81" s="18">
        <v>0</v>
      </c>
      <c r="W81" s="18">
        <v>0</v>
      </c>
      <c r="X81" s="18">
        <v>0</v>
      </c>
      <c r="Y81" s="18">
        <v>0</v>
      </c>
      <c r="Z81" s="18">
        <v>0</v>
      </c>
      <c r="AA81" s="18">
        <v>0</v>
      </c>
      <c r="AB81" s="18">
        <v>0</v>
      </c>
      <c r="AC81" s="18">
        <v>0</v>
      </c>
      <c r="AD81" s="18">
        <v>0</v>
      </c>
      <c r="AE81" s="18">
        <f>E81</f>
        <v>0</v>
      </c>
      <c r="AF81" s="18">
        <f t="shared" ref="AF81:AQ93" si="28">F81</f>
        <v>0</v>
      </c>
      <c r="AG81" s="18">
        <f t="shared" si="28"/>
        <v>0</v>
      </c>
      <c r="AH81" s="18">
        <f t="shared" si="28"/>
        <v>0</v>
      </c>
      <c r="AI81" s="161">
        <f t="shared" si="28"/>
        <v>1867803.05</v>
      </c>
      <c r="AJ81" s="161">
        <f t="shared" si="28"/>
        <v>373560.61</v>
      </c>
      <c r="AK81" s="161">
        <f t="shared" si="28"/>
        <v>373560.61</v>
      </c>
      <c r="AL81" s="161">
        <f t="shared" si="28"/>
        <v>3957814.4599999995</v>
      </c>
      <c r="AM81" s="161">
        <f t="shared" si="28"/>
        <v>3056499.1999999997</v>
      </c>
      <c r="AN81" s="161">
        <f t="shared" si="28"/>
        <v>3384773.11</v>
      </c>
      <c r="AO81" s="161">
        <f t="shared" si="28"/>
        <v>1351566.31</v>
      </c>
      <c r="AP81" s="161">
        <f t="shared" si="28"/>
        <v>341050313.43000001</v>
      </c>
      <c r="AQ81" s="161">
        <f t="shared" si="28"/>
        <v>355415890.78000003</v>
      </c>
    </row>
    <row r="82" spans="1:43">
      <c r="B82" s="28" t="s">
        <v>24</v>
      </c>
      <c r="C82" s="219">
        <v>2610781308</v>
      </c>
      <c r="D82" s="219">
        <v>2971645763.1399999</v>
      </c>
      <c r="E82" s="19">
        <v>0</v>
      </c>
      <c r="F82" s="19">
        <v>0</v>
      </c>
      <c r="G82" s="19">
        <v>0</v>
      </c>
      <c r="H82" s="19">
        <v>0</v>
      </c>
      <c r="I82" s="216">
        <v>1867803.05</v>
      </c>
      <c r="J82" s="216">
        <v>373560.61</v>
      </c>
      <c r="K82" s="216">
        <v>373560.61</v>
      </c>
      <c r="L82" s="216">
        <v>3957814.4599999995</v>
      </c>
      <c r="M82" s="216">
        <v>3056499.1999999997</v>
      </c>
      <c r="N82" s="216">
        <v>3384773.11</v>
      </c>
      <c r="O82" s="216">
        <v>1351566.31</v>
      </c>
      <c r="P82" s="216">
        <v>341050313.43000001</v>
      </c>
      <c r="Q82" s="216">
        <f t="shared" ref="Q82:Q93" si="29">SUM(E82:P82)</f>
        <v>355415890.78000003</v>
      </c>
      <c r="R82" s="82">
        <v>0</v>
      </c>
      <c r="S82" s="82">
        <v>0</v>
      </c>
      <c r="T82" s="82">
        <v>0</v>
      </c>
      <c r="U82" s="82">
        <v>0</v>
      </c>
      <c r="V82" s="82">
        <v>0</v>
      </c>
      <c r="W82" s="82">
        <v>0</v>
      </c>
      <c r="X82" s="82">
        <v>0</v>
      </c>
      <c r="Y82" s="82">
        <v>0</v>
      </c>
      <c r="Z82" s="82">
        <v>0</v>
      </c>
      <c r="AA82" s="82">
        <v>0</v>
      </c>
      <c r="AB82" s="82">
        <v>0</v>
      </c>
      <c r="AC82" s="82">
        <v>0</v>
      </c>
      <c r="AD82" s="82">
        <v>0</v>
      </c>
      <c r="AE82" s="80">
        <f t="shared" ref="AE82:AE92" si="30">E82</f>
        <v>0</v>
      </c>
      <c r="AF82" s="80">
        <f t="shared" si="28"/>
        <v>0</v>
      </c>
      <c r="AG82" s="80">
        <f t="shared" si="28"/>
        <v>0</v>
      </c>
      <c r="AH82" s="80">
        <f t="shared" si="28"/>
        <v>0</v>
      </c>
      <c r="AI82" s="217">
        <f t="shared" si="28"/>
        <v>1867803.05</v>
      </c>
      <c r="AJ82" s="217">
        <f t="shared" si="28"/>
        <v>373560.61</v>
      </c>
      <c r="AK82" s="217">
        <f t="shared" si="28"/>
        <v>373560.61</v>
      </c>
      <c r="AL82" s="217">
        <f t="shared" si="28"/>
        <v>3957814.4599999995</v>
      </c>
      <c r="AM82" s="217">
        <f t="shared" si="28"/>
        <v>3056499.1999999997</v>
      </c>
      <c r="AN82" s="217">
        <f t="shared" si="28"/>
        <v>3384773.11</v>
      </c>
      <c r="AO82" s="217">
        <f t="shared" si="28"/>
        <v>1351566.31</v>
      </c>
      <c r="AP82" s="217">
        <f t="shared" si="28"/>
        <v>341050313.43000001</v>
      </c>
      <c r="AQ82" s="217">
        <f t="shared" si="28"/>
        <v>355415890.78000003</v>
      </c>
    </row>
    <row r="83" spans="1:43">
      <c r="B83" s="29" t="s">
        <v>25</v>
      </c>
      <c r="C83" s="195">
        <v>2610781308</v>
      </c>
      <c r="D83" s="195">
        <v>2971645763.1399999</v>
      </c>
      <c r="E83" s="20">
        <v>0</v>
      </c>
      <c r="F83" s="20">
        <v>0</v>
      </c>
      <c r="G83" s="20">
        <v>0</v>
      </c>
      <c r="H83" s="20">
        <v>0</v>
      </c>
      <c r="I83" s="140">
        <v>1867803.05</v>
      </c>
      <c r="J83" s="140">
        <v>373560.61</v>
      </c>
      <c r="K83" s="140">
        <v>373560.61</v>
      </c>
      <c r="L83" s="140">
        <v>3957814.4599999995</v>
      </c>
      <c r="M83" s="140">
        <v>3056499.1999999997</v>
      </c>
      <c r="N83" s="140">
        <v>3384773.11</v>
      </c>
      <c r="O83" s="140">
        <v>1351566.31</v>
      </c>
      <c r="P83" s="140">
        <v>341050313.43000001</v>
      </c>
      <c r="Q83" s="226">
        <f t="shared" si="29"/>
        <v>355415890.78000003</v>
      </c>
      <c r="R83" s="82">
        <v>0</v>
      </c>
      <c r="S83" s="82">
        <v>0</v>
      </c>
      <c r="T83" s="82">
        <v>0</v>
      </c>
      <c r="U83" s="82">
        <v>0</v>
      </c>
      <c r="V83" s="82">
        <v>0</v>
      </c>
      <c r="W83" s="82">
        <v>0</v>
      </c>
      <c r="X83" s="82">
        <v>0</v>
      </c>
      <c r="Y83" s="82">
        <v>0</v>
      </c>
      <c r="Z83" s="82">
        <v>0</v>
      </c>
      <c r="AA83" s="82">
        <v>0</v>
      </c>
      <c r="AB83" s="82">
        <v>0</v>
      </c>
      <c r="AC83" s="82">
        <v>0</v>
      </c>
      <c r="AD83" s="82">
        <v>0</v>
      </c>
      <c r="AE83" s="80">
        <f t="shared" si="30"/>
        <v>0</v>
      </c>
      <c r="AF83" s="95">
        <f t="shared" si="28"/>
        <v>0</v>
      </c>
      <c r="AG83" s="95">
        <f t="shared" si="28"/>
        <v>0</v>
      </c>
      <c r="AH83" s="95">
        <f t="shared" si="28"/>
        <v>0</v>
      </c>
      <c r="AI83" s="227">
        <f t="shared" si="28"/>
        <v>1867803.05</v>
      </c>
      <c r="AJ83" s="227">
        <f t="shared" si="28"/>
        <v>373560.61</v>
      </c>
      <c r="AK83" s="227">
        <f t="shared" si="28"/>
        <v>373560.61</v>
      </c>
      <c r="AL83" s="227">
        <f t="shared" si="28"/>
        <v>3957814.4599999995</v>
      </c>
      <c r="AM83" s="227">
        <f t="shared" si="28"/>
        <v>3056499.1999999997</v>
      </c>
      <c r="AN83" s="227">
        <f t="shared" si="28"/>
        <v>3384773.11</v>
      </c>
      <c r="AO83" s="227">
        <f t="shared" si="28"/>
        <v>1351566.31</v>
      </c>
      <c r="AP83" s="227">
        <f t="shared" si="28"/>
        <v>341050313.43000001</v>
      </c>
      <c r="AQ83" s="227">
        <f t="shared" si="28"/>
        <v>355415890.78000003</v>
      </c>
    </row>
    <row r="84" spans="1:43">
      <c r="B84" s="27" t="s">
        <v>36</v>
      </c>
      <c r="C84" s="204">
        <v>130682140</v>
      </c>
      <c r="D84" s="204">
        <v>136746069.56</v>
      </c>
      <c r="E84" s="18">
        <v>0</v>
      </c>
      <c r="F84" s="161">
        <v>941348.74</v>
      </c>
      <c r="G84" s="161">
        <v>481290.82</v>
      </c>
      <c r="H84" s="161">
        <v>488510.18</v>
      </c>
      <c r="I84" s="161">
        <v>495837.84</v>
      </c>
      <c r="J84" s="161">
        <v>503275.4</v>
      </c>
      <c r="K84" s="18">
        <v>0</v>
      </c>
      <c r="L84" s="161">
        <v>510824.53</v>
      </c>
      <c r="M84" s="161">
        <v>598902.9</v>
      </c>
      <c r="N84" s="161">
        <v>526264.59</v>
      </c>
      <c r="O84" s="18">
        <v>0</v>
      </c>
      <c r="P84" s="18">
        <v>0</v>
      </c>
      <c r="Q84" s="161">
        <f t="shared" si="29"/>
        <v>4546255</v>
      </c>
      <c r="R84" s="82">
        <v>0</v>
      </c>
      <c r="S84" s="82">
        <v>0</v>
      </c>
      <c r="T84" s="82">
        <v>0</v>
      </c>
      <c r="U84" s="82">
        <v>0</v>
      </c>
      <c r="V84" s="82">
        <v>0</v>
      </c>
      <c r="W84" s="82">
        <v>0</v>
      </c>
      <c r="X84" s="82">
        <v>0</v>
      </c>
      <c r="Y84" s="82">
        <v>0</v>
      </c>
      <c r="Z84" s="82">
        <v>0</v>
      </c>
      <c r="AA84" s="82">
        <v>0</v>
      </c>
      <c r="AB84" s="82">
        <v>0</v>
      </c>
      <c r="AC84" s="82">
        <v>0</v>
      </c>
      <c r="AD84" s="82">
        <v>0</v>
      </c>
      <c r="AE84" s="80">
        <f t="shared" si="30"/>
        <v>0</v>
      </c>
      <c r="AF84" s="217">
        <f t="shared" si="28"/>
        <v>941348.74</v>
      </c>
      <c r="AG84" s="217">
        <f t="shared" si="28"/>
        <v>481290.82</v>
      </c>
      <c r="AH84" s="217">
        <f t="shared" si="28"/>
        <v>488510.18</v>
      </c>
      <c r="AI84" s="217">
        <f t="shared" si="28"/>
        <v>495837.84</v>
      </c>
      <c r="AJ84" s="217">
        <f t="shared" si="28"/>
        <v>503275.4</v>
      </c>
      <c r="AK84" s="80">
        <f t="shared" si="28"/>
        <v>0</v>
      </c>
      <c r="AL84" s="217">
        <f t="shared" si="28"/>
        <v>510824.53</v>
      </c>
      <c r="AM84" s="217">
        <f t="shared" si="28"/>
        <v>598902.9</v>
      </c>
      <c r="AN84" s="217">
        <f t="shared" si="28"/>
        <v>526264.59</v>
      </c>
      <c r="AO84" s="80">
        <f t="shared" si="28"/>
        <v>0</v>
      </c>
      <c r="AP84" s="80">
        <f t="shared" si="28"/>
        <v>0</v>
      </c>
      <c r="AQ84" s="217">
        <f t="shared" si="28"/>
        <v>4546255</v>
      </c>
    </row>
    <row r="85" spans="1:43" s="83" customFormat="1">
      <c r="A85"/>
      <c r="B85" s="28" t="s">
        <v>85</v>
      </c>
      <c r="C85" s="14">
        <v>0</v>
      </c>
      <c r="D85" s="219">
        <v>4663579.5600000005</v>
      </c>
      <c r="E85" s="19">
        <v>0</v>
      </c>
      <c r="F85" s="216">
        <v>941348.74</v>
      </c>
      <c r="G85" s="216">
        <v>481290.82</v>
      </c>
      <c r="H85" s="216">
        <v>488510.18</v>
      </c>
      <c r="I85" s="216">
        <v>495837.84</v>
      </c>
      <c r="J85" s="216">
        <v>503275.4</v>
      </c>
      <c r="K85" s="19">
        <v>0</v>
      </c>
      <c r="L85" s="216">
        <v>510824.53</v>
      </c>
      <c r="M85" s="216">
        <v>598902.9</v>
      </c>
      <c r="N85" s="216">
        <v>526264.59</v>
      </c>
      <c r="O85" s="19">
        <v>0</v>
      </c>
      <c r="P85" s="19">
        <v>0</v>
      </c>
      <c r="Q85" s="216">
        <f t="shared" si="29"/>
        <v>4546255</v>
      </c>
      <c r="R85" s="82">
        <v>0</v>
      </c>
      <c r="S85" s="82">
        <v>0</v>
      </c>
      <c r="T85" s="82">
        <v>0</v>
      </c>
      <c r="U85" s="82">
        <v>0</v>
      </c>
      <c r="V85" s="82">
        <v>0</v>
      </c>
      <c r="W85" s="82">
        <v>0</v>
      </c>
      <c r="X85" s="82">
        <v>0</v>
      </c>
      <c r="Y85" s="82">
        <v>0</v>
      </c>
      <c r="Z85" s="82">
        <v>0</v>
      </c>
      <c r="AA85" s="82">
        <v>0</v>
      </c>
      <c r="AB85" s="82">
        <v>0</v>
      </c>
      <c r="AC85" s="82">
        <v>0</v>
      </c>
      <c r="AD85" s="82">
        <v>0</v>
      </c>
      <c r="AE85" s="80">
        <f t="shared" si="30"/>
        <v>0</v>
      </c>
      <c r="AF85" s="217">
        <f t="shared" si="28"/>
        <v>941348.74</v>
      </c>
      <c r="AG85" s="217">
        <f t="shared" si="28"/>
        <v>481290.82</v>
      </c>
      <c r="AH85" s="217">
        <f t="shared" si="28"/>
        <v>488510.18</v>
      </c>
      <c r="AI85" s="217">
        <f t="shared" si="28"/>
        <v>495837.84</v>
      </c>
      <c r="AJ85" s="217">
        <f t="shared" si="28"/>
        <v>503275.4</v>
      </c>
      <c r="AK85" s="80">
        <f t="shared" si="28"/>
        <v>0</v>
      </c>
      <c r="AL85" s="217">
        <f t="shared" si="28"/>
        <v>510824.53</v>
      </c>
      <c r="AM85" s="217">
        <f t="shared" si="28"/>
        <v>598902.9</v>
      </c>
      <c r="AN85" s="217">
        <f t="shared" si="28"/>
        <v>526264.59</v>
      </c>
      <c r="AO85" s="80">
        <f t="shared" si="28"/>
        <v>0</v>
      </c>
      <c r="AP85" s="80">
        <f t="shared" si="28"/>
        <v>0</v>
      </c>
      <c r="AQ85" s="217">
        <f t="shared" si="28"/>
        <v>4546255</v>
      </c>
    </row>
    <row r="86" spans="1:43">
      <c r="B86" s="29" t="s">
        <v>38</v>
      </c>
      <c r="C86" s="15">
        <v>0</v>
      </c>
      <c r="D86" s="195">
        <v>4663579.5600000005</v>
      </c>
      <c r="E86" s="20">
        <v>0</v>
      </c>
      <c r="F86" s="140">
        <v>941348.74</v>
      </c>
      <c r="G86" s="140">
        <v>481290.82</v>
      </c>
      <c r="H86" s="140">
        <v>488510.18</v>
      </c>
      <c r="I86" s="140">
        <v>495837.84</v>
      </c>
      <c r="J86" s="140">
        <v>503275.4</v>
      </c>
      <c r="K86" s="20">
        <v>0</v>
      </c>
      <c r="L86" s="140">
        <v>510824.53</v>
      </c>
      <c r="M86" s="140">
        <v>598902.9</v>
      </c>
      <c r="N86" s="140">
        <v>526264.59</v>
      </c>
      <c r="O86" s="20">
        <v>0</v>
      </c>
      <c r="P86" s="20">
        <v>0</v>
      </c>
      <c r="Q86" s="140">
        <f t="shared" si="29"/>
        <v>4546255</v>
      </c>
      <c r="R86" s="82">
        <v>0</v>
      </c>
      <c r="S86" s="82">
        <v>0</v>
      </c>
      <c r="T86" s="82">
        <v>0</v>
      </c>
      <c r="U86" s="82">
        <v>0</v>
      </c>
      <c r="V86" s="82">
        <v>0</v>
      </c>
      <c r="W86" s="82">
        <v>0</v>
      </c>
      <c r="X86" s="82">
        <v>0</v>
      </c>
      <c r="Y86" s="82">
        <v>0</v>
      </c>
      <c r="Z86" s="82">
        <v>0</v>
      </c>
      <c r="AA86" s="82">
        <v>0</v>
      </c>
      <c r="AB86" s="82">
        <v>0</v>
      </c>
      <c r="AC86" s="82">
        <v>0</v>
      </c>
      <c r="AD86" s="82">
        <v>0</v>
      </c>
      <c r="AE86" s="80">
        <f t="shared" si="30"/>
        <v>0</v>
      </c>
      <c r="AF86" s="227">
        <f t="shared" si="28"/>
        <v>941348.74</v>
      </c>
      <c r="AG86" s="227">
        <f t="shared" si="28"/>
        <v>481290.82</v>
      </c>
      <c r="AH86" s="227">
        <f t="shared" si="28"/>
        <v>488510.18</v>
      </c>
      <c r="AI86" s="227">
        <f t="shared" si="28"/>
        <v>495837.84</v>
      </c>
      <c r="AJ86" s="227">
        <f t="shared" si="28"/>
        <v>503275.4</v>
      </c>
      <c r="AK86" s="95">
        <f t="shared" si="28"/>
        <v>0</v>
      </c>
      <c r="AL86" s="227">
        <f t="shared" si="28"/>
        <v>510824.53</v>
      </c>
      <c r="AM86" s="227">
        <f t="shared" si="28"/>
        <v>598902.9</v>
      </c>
      <c r="AN86" s="227">
        <f t="shared" si="28"/>
        <v>526264.59</v>
      </c>
      <c r="AO86" s="95">
        <f t="shared" si="28"/>
        <v>0</v>
      </c>
      <c r="AP86" s="95">
        <f t="shared" si="28"/>
        <v>0</v>
      </c>
      <c r="AQ86" s="227">
        <f t="shared" si="28"/>
        <v>4546255</v>
      </c>
    </row>
    <row r="87" spans="1:43" s="83" customFormat="1">
      <c r="A87"/>
      <c r="B87" s="28" t="s">
        <v>39</v>
      </c>
      <c r="C87" s="14">
        <v>0</v>
      </c>
      <c r="D87" s="219">
        <v>1400350</v>
      </c>
      <c r="E87" s="19">
        <v>0</v>
      </c>
      <c r="F87" s="19">
        <v>0</v>
      </c>
      <c r="G87" s="19">
        <v>0</v>
      </c>
      <c r="H87" s="19">
        <v>0</v>
      </c>
      <c r="I87" s="19">
        <v>0</v>
      </c>
      <c r="J87" s="19">
        <v>0</v>
      </c>
      <c r="K87" s="19">
        <v>0</v>
      </c>
      <c r="L87" s="19">
        <v>0</v>
      </c>
      <c r="M87" s="19">
        <v>0</v>
      </c>
      <c r="N87" s="19">
        <v>0</v>
      </c>
      <c r="O87" s="19">
        <v>0</v>
      </c>
      <c r="P87" s="19">
        <v>0</v>
      </c>
      <c r="Q87" s="19">
        <f t="shared" si="29"/>
        <v>0</v>
      </c>
      <c r="R87" s="82">
        <v>0</v>
      </c>
      <c r="S87" s="82">
        <v>0</v>
      </c>
      <c r="T87" s="82">
        <v>0</v>
      </c>
      <c r="U87" s="82">
        <v>0</v>
      </c>
      <c r="V87" s="82">
        <v>0</v>
      </c>
      <c r="W87" s="82">
        <v>0</v>
      </c>
      <c r="X87" s="82">
        <v>0</v>
      </c>
      <c r="Y87" s="82">
        <v>0</v>
      </c>
      <c r="Z87" s="82">
        <v>0</v>
      </c>
      <c r="AA87" s="82">
        <v>0</v>
      </c>
      <c r="AB87" s="82">
        <v>0</v>
      </c>
      <c r="AC87" s="82">
        <v>0</v>
      </c>
      <c r="AD87" s="82">
        <v>0</v>
      </c>
      <c r="AE87" s="80">
        <f t="shared" si="30"/>
        <v>0</v>
      </c>
      <c r="AF87" s="80">
        <f t="shared" si="28"/>
        <v>0</v>
      </c>
      <c r="AG87" s="80">
        <f t="shared" si="28"/>
        <v>0</v>
      </c>
      <c r="AH87" s="80">
        <f t="shared" si="28"/>
        <v>0</v>
      </c>
      <c r="AI87" s="80">
        <f t="shared" si="28"/>
        <v>0</v>
      </c>
      <c r="AJ87" s="80">
        <f t="shared" si="28"/>
        <v>0</v>
      </c>
      <c r="AK87" s="80">
        <f t="shared" si="28"/>
        <v>0</v>
      </c>
      <c r="AL87" s="80">
        <f t="shared" si="28"/>
        <v>0</v>
      </c>
      <c r="AM87" s="80">
        <f t="shared" si="28"/>
        <v>0</v>
      </c>
      <c r="AN87" s="80">
        <f t="shared" si="28"/>
        <v>0</v>
      </c>
      <c r="AO87" s="80">
        <f t="shared" si="28"/>
        <v>0</v>
      </c>
      <c r="AP87" s="80">
        <f t="shared" si="28"/>
        <v>0</v>
      </c>
      <c r="AQ87" s="80">
        <f t="shared" si="28"/>
        <v>0</v>
      </c>
    </row>
    <row r="88" spans="1:43">
      <c r="B88" s="8" t="s">
        <v>40</v>
      </c>
      <c r="C88" s="15">
        <v>0</v>
      </c>
      <c r="D88" s="195">
        <v>1400350</v>
      </c>
      <c r="E88" s="20">
        <v>0</v>
      </c>
      <c r="F88" s="20">
        <v>0</v>
      </c>
      <c r="G88" s="20">
        <v>0</v>
      </c>
      <c r="H88" s="20">
        <v>0</v>
      </c>
      <c r="I88" s="20">
        <v>0</v>
      </c>
      <c r="J88" s="20">
        <v>0</v>
      </c>
      <c r="K88" s="20">
        <v>0</v>
      </c>
      <c r="L88" s="20">
        <v>0</v>
      </c>
      <c r="M88" s="20">
        <v>0</v>
      </c>
      <c r="N88" s="20">
        <v>0</v>
      </c>
      <c r="O88" s="20">
        <v>0</v>
      </c>
      <c r="P88" s="20">
        <v>0</v>
      </c>
      <c r="Q88" s="20">
        <f t="shared" si="29"/>
        <v>0</v>
      </c>
      <c r="R88" s="82">
        <v>0</v>
      </c>
      <c r="S88" s="82">
        <v>0</v>
      </c>
      <c r="T88" s="82">
        <v>0</v>
      </c>
      <c r="U88" s="82">
        <v>0</v>
      </c>
      <c r="V88" s="82">
        <v>0</v>
      </c>
      <c r="W88" s="82">
        <v>0</v>
      </c>
      <c r="X88" s="82">
        <v>0</v>
      </c>
      <c r="Y88" s="82">
        <v>0</v>
      </c>
      <c r="Z88" s="82">
        <v>0</v>
      </c>
      <c r="AA88" s="82">
        <v>0</v>
      </c>
      <c r="AB88" s="82">
        <v>0</v>
      </c>
      <c r="AC88" s="82">
        <v>0</v>
      </c>
      <c r="AD88" s="82">
        <v>0</v>
      </c>
      <c r="AE88" s="80">
        <f t="shared" si="30"/>
        <v>0</v>
      </c>
      <c r="AF88" s="80">
        <f t="shared" si="28"/>
        <v>0</v>
      </c>
      <c r="AG88" s="80">
        <f t="shared" si="28"/>
        <v>0</v>
      </c>
      <c r="AH88" s="80">
        <f t="shared" si="28"/>
        <v>0</v>
      </c>
      <c r="AI88" s="80">
        <f t="shared" si="28"/>
        <v>0</v>
      </c>
      <c r="AJ88" s="80">
        <f t="shared" si="28"/>
        <v>0</v>
      </c>
      <c r="AK88" s="80">
        <f t="shared" si="28"/>
        <v>0</v>
      </c>
      <c r="AL88" s="80">
        <f t="shared" si="28"/>
        <v>0</v>
      </c>
      <c r="AM88" s="80">
        <f t="shared" si="28"/>
        <v>0</v>
      </c>
      <c r="AN88" s="80">
        <f t="shared" si="28"/>
        <v>0</v>
      </c>
      <c r="AO88" s="80">
        <f t="shared" si="28"/>
        <v>0</v>
      </c>
      <c r="AP88" s="80">
        <f t="shared" si="28"/>
        <v>0</v>
      </c>
      <c r="AQ88" s="11">
        <f t="shared" si="28"/>
        <v>0</v>
      </c>
    </row>
    <row r="89" spans="1:43" s="83" customFormat="1">
      <c r="A89"/>
      <c r="B89" s="28" t="s">
        <v>118</v>
      </c>
      <c r="C89" s="219">
        <v>5278842</v>
      </c>
      <c r="D89" s="219">
        <v>5278842</v>
      </c>
      <c r="E89" s="19">
        <v>0</v>
      </c>
      <c r="F89" s="19">
        <v>0</v>
      </c>
      <c r="G89" s="19">
        <v>0</v>
      </c>
      <c r="H89" s="19">
        <v>0</v>
      </c>
      <c r="I89" s="19">
        <v>0</v>
      </c>
      <c r="J89" s="19">
        <v>0</v>
      </c>
      <c r="K89" s="19">
        <v>0</v>
      </c>
      <c r="L89" s="19">
        <v>0</v>
      </c>
      <c r="M89" s="19">
        <v>0</v>
      </c>
      <c r="N89" s="19">
        <v>0</v>
      </c>
      <c r="O89" s="19">
        <v>0</v>
      </c>
      <c r="P89" s="19">
        <v>0</v>
      </c>
      <c r="Q89" s="19">
        <f t="shared" si="29"/>
        <v>0</v>
      </c>
      <c r="R89" s="82">
        <v>0</v>
      </c>
      <c r="S89" s="82">
        <v>0</v>
      </c>
      <c r="T89" s="82">
        <v>0</v>
      </c>
      <c r="U89" s="82">
        <v>0</v>
      </c>
      <c r="V89" s="82">
        <v>0</v>
      </c>
      <c r="W89" s="82">
        <v>0</v>
      </c>
      <c r="X89" s="82">
        <v>0</v>
      </c>
      <c r="Y89" s="82">
        <v>0</v>
      </c>
      <c r="Z89" s="82">
        <v>0</v>
      </c>
      <c r="AA89" s="82">
        <v>0</v>
      </c>
      <c r="AB89" s="82">
        <v>0</v>
      </c>
      <c r="AC89" s="82">
        <v>0</v>
      </c>
      <c r="AD89" s="82">
        <v>0</v>
      </c>
      <c r="AE89" s="80">
        <f t="shared" si="30"/>
        <v>0</v>
      </c>
      <c r="AF89" s="80">
        <f t="shared" si="28"/>
        <v>0</v>
      </c>
      <c r="AG89" s="80">
        <f t="shared" si="28"/>
        <v>0</v>
      </c>
      <c r="AH89" s="80">
        <f t="shared" si="28"/>
        <v>0</v>
      </c>
      <c r="AI89" s="80">
        <f t="shared" si="28"/>
        <v>0</v>
      </c>
      <c r="AJ89" s="80">
        <f t="shared" si="28"/>
        <v>0</v>
      </c>
      <c r="AK89" s="80">
        <f t="shared" si="28"/>
        <v>0</v>
      </c>
      <c r="AL89" s="80">
        <f t="shared" si="28"/>
        <v>0</v>
      </c>
      <c r="AM89" s="80">
        <f t="shared" si="28"/>
        <v>0</v>
      </c>
      <c r="AN89" s="80">
        <f t="shared" si="28"/>
        <v>0</v>
      </c>
      <c r="AO89" s="80">
        <f t="shared" si="28"/>
        <v>0</v>
      </c>
      <c r="AP89" s="80">
        <f t="shared" si="28"/>
        <v>0</v>
      </c>
      <c r="AQ89" s="80">
        <f t="shared" si="28"/>
        <v>0</v>
      </c>
    </row>
    <row r="90" spans="1:43">
      <c r="B90" s="8" t="s">
        <v>45</v>
      </c>
      <c r="C90" s="195">
        <v>5278842</v>
      </c>
      <c r="D90" s="195">
        <v>5278842</v>
      </c>
      <c r="E90" s="20">
        <v>0</v>
      </c>
      <c r="F90" s="20">
        <v>0</v>
      </c>
      <c r="G90" s="20">
        <v>0</v>
      </c>
      <c r="H90" s="20">
        <v>0</v>
      </c>
      <c r="I90" s="20">
        <v>0</v>
      </c>
      <c r="J90" s="20">
        <v>0</v>
      </c>
      <c r="K90" s="20">
        <v>0</v>
      </c>
      <c r="L90" s="20">
        <v>0</v>
      </c>
      <c r="M90" s="20">
        <v>0</v>
      </c>
      <c r="N90" s="20">
        <v>0</v>
      </c>
      <c r="O90" s="20">
        <v>0</v>
      </c>
      <c r="P90" s="20">
        <v>0</v>
      </c>
      <c r="Q90" s="20">
        <f t="shared" si="29"/>
        <v>0</v>
      </c>
      <c r="R90" s="82">
        <v>0</v>
      </c>
      <c r="S90" s="82">
        <v>0</v>
      </c>
      <c r="T90" s="82">
        <v>0</v>
      </c>
      <c r="U90" s="82">
        <v>0</v>
      </c>
      <c r="V90" s="82">
        <v>0</v>
      </c>
      <c r="W90" s="82">
        <v>0</v>
      </c>
      <c r="X90" s="82">
        <v>0</v>
      </c>
      <c r="Y90" s="82">
        <v>0</v>
      </c>
      <c r="Z90" s="82">
        <v>0</v>
      </c>
      <c r="AA90" s="82">
        <v>0</v>
      </c>
      <c r="AB90" s="82">
        <v>0</v>
      </c>
      <c r="AC90" s="82">
        <v>0</v>
      </c>
      <c r="AD90" s="82">
        <v>0</v>
      </c>
      <c r="AE90" s="80">
        <f t="shared" si="30"/>
        <v>0</v>
      </c>
      <c r="AF90" s="80">
        <f t="shared" si="28"/>
        <v>0</v>
      </c>
      <c r="AG90" s="80">
        <f t="shared" si="28"/>
        <v>0</v>
      </c>
      <c r="AH90" s="80">
        <f t="shared" si="28"/>
        <v>0</v>
      </c>
      <c r="AI90" s="80">
        <f t="shared" si="28"/>
        <v>0</v>
      </c>
      <c r="AJ90" s="80">
        <f t="shared" si="28"/>
        <v>0</v>
      </c>
      <c r="AK90" s="80">
        <f t="shared" si="28"/>
        <v>0</v>
      </c>
      <c r="AL90" s="80">
        <f t="shared" si="28"/>
        <v>0</v>
      </c>
      <c r="AM90" s="80">
        <f t="shared" si="28"/>
        <v>0</v>
      </c>
      <c r="AN90" s="80">
        <f t="shared" si="28"/>
        <v>0</v>
      </c>
      <c r="AO90" s="80">
        <f t="shared" si="28"/>
        <v>0</v>
      </c>
      <c r="AP90" s="80">
        <f t="shared" si="28"/>
        <v>0</v>
      </c>
      <c r="AQ90" s="11">
        <f t="shared" si="28"/>
        <v>0</v>
      </c>
    </row>
    <row r="91" spans="1:43" s="83" customFormat="1">
      <c r="A91"/>
      <c r="B91" s="28" t="s">
        <v>50</v>
      </c>
      <c r="C91" s="219">
        <v>125403298</v>
      </c>
      <c r="D91" s="219">
        <v>125403298</v>
      </c>
      <c r="E91" s="19">
        <v>0</v>
      </c>
      <c r="F91" s="19">
        <v>0</v>
      </c>
      <c r="G91" s="19">
        <v>0</v>
      </c>
      <c r="H91" s="19">
        <v>0</v>
      </c>
      <c r="I91" s="19">
        <v>0</v>
      </c>
      <c r="J91" s="19">
        <v>0</v>
      </c>
      <c r="K91" s="19">
        <v>0</v>
      </c>
      <c r="L91" s="19">
        <v>0</v>
      </c>
      <c r="M91" s="19">
        <v>0</v>
      </c>
      <c r="N91" s="19">
        <v>0</v>
      </c>
      <c r="O91" s="19">
        <v>0</v>
      </c>
      <c r="P91" s="19">
        <v>0</v>
      </c>
      <c r="Q91" s="19">
        <f t="shared" si="29"/>
        <v>0</v>
      </c>
      <c r="R91" s="82">
        <v>0</v>
      </c>
      <c r="S91" s="82">
        <v>0</v>
      </c>
      <c r="T91" s="82">
        <v>0</v>
      </c>
      <c r="U91" s="82">
        <v>0</v>
      </c>
      <c r="V91" s="82">
        <v>0</v>
      </c>
      <c r="W91" s="82">
        <v>0</v>
      </c>
      <c r="X91" s="82">
        <v>0</v>
      </c>
      <c r="Y91" s="82">
        <v>0</v>
      </c>
      <c r="Z91" s="82">
        <v>0</v>
      </c>
      <c r="AA91" s="82">
        <v>0</v>
      </c>
      <c r="AB91" s="82">
        <v>0</v>
      </c>
      <c r="AC91" s="82">
        <v>0</v>
      </c>
      <c r="AD91" s="82">
        <v>0</v>
      </c>
      <c r="AE91" s="80">
        <f t="shared" si="30"/>
        <v>0</v>
      </c>
      <c r="AF91" s="80">
        <f t="shared" si="28"/>
        <v>0</v>
      </c>
      <c r="AG91" s="80">
        <f t="shared" si="28"/>
        <v>0</v>
      </c>
      <c r="AH91" s="80">
        <f t="shared" si="28"/>
        <v>0</v>
      </c>
      <c r="AI91" s="80">
        <f t="shared" si="28"/>
        <v>0</v>
      </c>
      <c r="AJ91" s="80">
        <f t="shared" si="28"/>
        <v>0</v>
      </c>
      <c r="AK91" s="80">
        <f t="shared" si="28"/>
        <v>0</v>
      </c>
      <c r="AL91" s="80">
        <f t="shared" si="28"/>
        <v>0</v>
      </c>
      <c r="AM91" s="80">
        <f t="shared" si="28"/>
        <v>0</v>
      </c>
      <c r="AN91" s="80">
        <f t="shared" si="28"/>
        <v>0</v>
      </c>
      <c r="AO91" s="80">
        <f t="shared" si="28"/>
        <v>0</v>
      </c>
      <c r="AP91" s="80">
        <f t="shared" si="28"/>
        <v>0</v>
      </c>
      <c r="AQ91" s="80">
        <f t="shared" si="28"/>
        <v>0</v>
      </c>
    </row>
    <row r="92" spans="1:43">
      <c r="B92" s="8" t="s">
        <v>51</v>
      </c>
      <c r="C92" s="195">
        <v>125403298</v>
      </c>
      <c r="D92" s="195">
        <v>125403298</v>
      </c>
      <c r="E92" s="20">
        <v>0</v>
      </c>
      <c r="F92" s="20">
        <v>0</v>
      </c>
      <c r="G92" s="20">
        <v>0</v>
      </c>
      <c r="H92" s="20">
        <v>0</v>
      </c>
      <c r="I92" s="20">
        <v>0</v>
      </c>
      <c r="J92" s="20">
        <v>0</v>
      </c>
      <c r="K92" s="20">
        <v>0</v>
      </c>
      <c r="L92" s="20">
        <v>0</v>
      </c>
      <c r="M92" s="20">
        <v>0</v>
      </c>
      <c r="N92" s="20">
        <v>0</v>
      </c>
      <c r="O92" s="20">
        <v>0</v>
      </c>
      <c r="P92" s="20">
        <v>0</v>
      </c>
      <c r="Q92" s="20">
        <f t="shared" si="29"/>
        <v>0</v>
      </c>
      <c r="R92" s="82">
        <v>0</v>
      </c>
      <c r="S92" s="82">
        <v>0</v>
      </c>
      <c r="T92" s="82">
        <v>0</v>
      </c>
      <c r="U92" s="82">
        <v>0</v>
      </c>
      <c r="V92" s="82">
        <v>0</v>
      </c>
      <c r="W92" s="82">
        <v>0</v>
      </c>
      <c r="X92" s="82">
        <v>0</v>
      </c>
      <c r="Y92" s="82">
        <v>0</v>
      </c>
      <c r="Z92" s="82">
        <v>0</v>
      </c>
      <c r="AA92" s="82">
        <v>0</v>
      </c>
      <c r="AB92" s="82">
        <v>0</v>
      </c>
      <c r="AC92" s="82">
        <v>0</v>
      </c>
      <c r="AD92" s="82">
        <v>0</v>
      </c>
      <c r="AE92" s="80">
        <f t="shared" si="30"/>
        <v>0</v>
      </c>
      <c r="AF92" s="80">
        <f t="shared" si="28"/>
        <v>0</v>
      </c>
      <c r="AG92" s="80">
        <f t="shared" si="28"/>
        <v>0</v>
      </c>
      <c r="AH92" s="80">
        <f t="shared" si="28"/>
        <v>0</v>
      </c>
      <c r="AI92" s="80">
        <f t="shared" si="28"/>
        <v>0</v>
      </c>
      <c r="AJ92" s="80">
        <f t="shared" si="28"/>
        <v>0</v>
      </c>
      <c r="AK92" s="80">
        <f t="shared" si="28"/>
        <v>0</v>
      </c>
      <c r="AL92" s="80">
        <f t="shared" si="28"/>
        <v>0</v>
      </c>
      <c r="AM92" s="80">
        <f t="shared" si="28"/>
        <v>0</v>
      </c>
      <c r="AN92" s="80">
        <f t="shared" si="28"/>
        <v>0</v>
      </c>
      <c r="AO92" s="80">
        <f t="shared" si="28"/>
        <v>0</v>
      </c>
      <c r="AP92" s="80">
        <f t="shared" si="28"/>
        <v>0</v>
      </c>
      <c r="AQ92" s="11">
        <f t="shared" si="28"/>
        <v>0</v>
      </c>
    </row>
    <row r="93" spans="1:43">
      <c r="B93" s="130" t="s">
        <v>119</v>
      </c>
      <c r="C93" s="221">
        <f>C81+C84</f>
        <v>2741463448</v>
      </c>
      <c r="D93" s="222">
        <f t="shared" ref="D93:O93" si="31">D81+D84</f>
        <v>3108391832.6999998</v>
      </c>
      <c r="E93" s="16">
        <f t="shared" si="31"/>
        <v>0</v>
      </c>
      <c r="F93" s="223">
        <f t="shared" si="31"/>
        <v>941348.74</v>
      </c>
      <c r="G93" s="223">
        <f t="shared" si="31"/>
        <v>481290.82</v>
      </c>
      <c r="H93" s="223">
        <f t="shared" si="31"/>
        <v>488510.18</v>
      </c>
      <c r="I93" s="223">
        <f t="shared" si="31"/>
        <v>2363640.89</v>
      </c>
      <c r="J93" s="223">
        <f t="shared" si="31"/>
        <v>876836.01</v>
      </c>
      <c r="K93" s="223">
        <f t="shared" si="31"/>
        <v>373560.61</v>
      </c>
      <c r="L93" s="223">
        <f t="shared" si="31"/>
        <v>4468638.9899999993</v>
      </c>
      <c r="M93" s="223">
        <f t="shared" si="31"/>
        <v>3655402.0999999996</v>
      </c>
      <c r="N93" s="223">
        <f t="shared" si="31"/>
        <v>3911037.6999999997</v>
      </c>
      <c r="O93" s="223">
        <f t="shared" si="31"/>
        <v>1351566.31</v>
      </c>
      <c r="P93" s="223">
        <f>P81+P84</f>
        <v>341050313.43000001</v>
      </c>
      <c r="Q93" s="223">
        <f t="shared" si="29"/>
        <v>359962145.78000003</v>
      </c>
      <c r="R93" s="74">
        <f>R81+R84</f>
        <v>0</v>
      </c>
      <c r="S93" s="74">
        <f t="shared" ref="S93:AD93" si="32">S81+S84</f>
        <v>0</v>
      </c>
      <c r="T93" s="74">
        <f t="shared" si="32"/>
        <v>0</v>
      </c>
      <c r="U93" s="74">
        <f t="shared" si="32"/>
        <v>0</v>
      </c>
      <c r="V93" s="74">
        <f t="shared" si="32"/>
        <v>0</v>
      </c>
      <c r="W93" s="74">
        <f t="shared" si="32"/>
        <v>0</v>
      </c>
      <c r="X93" s="74">
        <f t="shared" si="32"/>
        <v>0</v>
      </c>
      <c r="Y93" s="74">
        <f t="shared" si="32"/>
        <v>0</v>
      </c>
      <c r="Z93" s="74">
        <f t="shared" si="32"/>
        <v>0</v>
      </c>
      <c r="AA93" s="74">
        <f t="shared" si="32"/>
        <v>0</v>
      </c>
      <c r="AB93" s="74">
        <f t="shared" si="32"/>
        <v>0</v>
      </c>
      <c r="AC93" s="74">
        <f t="shared" si="32"/>
        <v>0</v>
      </c>
      <c r="AD93" s="74">
        <f t="shared" si="32"/>
        <v>0</v>
      </c>
      <c r="AE93" s="72">
        <f>E93+R93</f>
        <v>0</v>
      </c>
      <c r="AF93" s="225">
        <f t="shared" ref="AF93" si="33">F93+S93</f>
        <v>941348.74</v>
      </c>
      <c r="AG93" s="225">
        <f t="shared" ref="AG93" si="34">G93+T93</f>
        <v>481290.82</v>
      </c>
      <c r="AH93" s="225">
        <f>H93+U93</f>
        <v>488510.18</v>
      </c>
      <c r="AI93" s="225">
        <f t="shared" ref="AI93" si="35">I93+V93</f>
        <v>2363640.89</v>
      </c>
      <c r="AJ93" s="225">
        <f t="shared" ref="AJ93" si="36">J93+W93</f>
        <v>876836.01</v>
      </c>
      <c r="AK93" s="225">
        <f t="shared" ref="AK93" si="37">K93+X93</f>
        <v>373560.61</v>
      </c>
      <c r="AL93" s="225">
        <f t="shared" ref="AL93" si="38">L93+Y93</f>
        <v>4468638.9899999993</v>
      </c>
      <c r="AM93" s="225">
        <f t="shared" ref="AM93" si="39">M93+Z93</f>
        <v>3655402.0999999996</v>
      </c>
      <c r="AN93" s="225">
        <f t="shared" ref="AN93" si="40">N93+AA93</f>
        <v>3911037.6999999997</v>
      </c>
      <c r="AO93" s="225">
        <f t="shared" ref="AO93" si="41">O93+AB93</f>
        <v>1351566.31</v>
      </c>
      <c r="AP93" s="225">
        <f t="shared" ref="AP93" si="42">P93+AC93</f>
        <v>341050313.43000001</v>
      </c>
      <c r="AQ93" s="225">
        <f t="shared" si="28"/>
        <v>359962145.78000003</v>
      </c>
    </row>
    <row r="94" spans="1:43">
      <c r="B94" s="26"/>
      <c r="C94" s="11"/>
      <c r="D94" s="11"/>
      <c r="E94" s="20"/>
      <c r="F94" s="18"/>
      <c r="G94" s="18"/>
      <c r="H94" s="18"/>
      <c r="I94" s="18"/>
      <c r="J94" s="18"/>
      <c r="K94" s="18"/>
      <c r="L94" s="18"/>
      <c r="M94" s="18"/>
      <c r="N94" s="18"/>
      <c r="O94" s="18"/>
      <c r="P94" s="18"/>
      <c r="Q94" s="18"/>
    </row>
    <row r="95" spans="1:43">
      <c r="B95" s="130" t="s">
        <v>120</v>
      </c>
      <c r="C95" s="221">
        <f>C78+C93</f>
        <v>81651140543</v>
      </c>
      <c r="D95" s="222">
        <f t="shared" ref="D95:AD95" si="43">D78+D93</f>
        <v>87494695324.509995</v>
      </c>
      <c r="E95" s="223">
        <f t="shared" si="43"/>
        <v>2275035698.73</v>
      </c>
      <c r="F95" s="223">
        <f t="shared" si="43"/>
        <v>2867370977.3299994</v>
      </c>
      <c r="G95" s="223">
        <f t="shared" si="43"/>
        <v>3526413229.2599998</v>
      </c>
      <c r="H95" s="223">
        <f t="shared" si="43"/>
        <v>3179128000.3799992</v>
      </c>
      <c r="I95" s="223">
        <f t="shared" si="43"/>
        <v>3237282467.2099996</v>
      </c>
      <c r="J95" s="223">
        <f t="shared" si="43"/>
        <v>3394461485.9199991</v>
      </c>
      <c r="K95" s="223">
        <f t="shared" si="43"/>
        <v>2960825545.1600003</v>
      </c>
      <c r="L95" s="223">
        <f t="shared" si="43"/>
        <v>3554808202.1300001</v>
      </c>
      <c r="M95" s="223">
        <f t="shared" si="43"/>
        <v>3738275608.5699992</v>
      </c>
      <c r="N95" s="223">
        <f t="shared" si="43"/>
        <v>3844996436.71</v>
      </c>
      <c r="O95" s="223">
        <f t="shared" si="43"/>
        <v>3972395294.670001</v>
      </c>
      <c r="P95" s="223">
        <f t="shared" si="43"/>
        <v>8069083388.8600006</v>
      </c>
      <c r="Q95" s="223">
        <f t="shared" si="43"/>
        <v>44620076334.929993</v>
      </c>
      <c r="R95" s="74">
        <f t="shared" si="43"/>
        <v>0</v>
      </c>
      <c r="S95" s="74">
        <f t="shared" si="43"/>
        <v>0</v>
      </c>
      <c r="T95" s="228">
        <f t="shared" si="43"/>
        <v>140057445.46000001</v>
      </c>
      <c r="U95" s="74">
        <f t="shared" si="43"/>
        <v>0</v>
      </c>
      <c r="V95" s="228">
        <f t="shared" si="43"/>
        <v>9839000</v>
      </c>
      <c r="W95" s="228">
        <f t="shared" si="43"/>
        <v>84418308</v>
      </c>
      <c r="X95" s="74">
        <f t="shared" si="43"/>
        <v>0</v>
      </c>
      <c r="Y95" s="228">
        <f t="shared" si="43"/>
        <v>15685246</v>
      </c>
      <c r="Z95" s="228">
        <f t="shared" si="43"/>
        <v>478304130.43000001</v>
      </c>
      <c r="AA95" s="228">
        <f t="shared" si="43"/>
        <v>7789229</v>
      </c>
      <c r="AB95" s="228">
        <f t="shared" si="43"/>
        <v>124268093.34</v>
      </c>
      <c r="AC95" s="228">
        <f t="shared" si="43"/>
        <v>96373968.549999997</v>
      </c>
      <c r="AD95" s="228">
        <f t="shared" si="43"/>
        <v>956735420.77999997</v>
      </c>
      <c r="AE95" s="225">
        <f t="shared" ref="AE95:AQ95" si="44">AE78+AE93</f>
        <v>2275035698.73</v>
      </c>
      <c r="AF95" s="225">
        <f t="shared" si="44"/>
        <v>2867370977.3299994</v>
      </c>
      <c r="AG95" s="225">
        <f t="shared" si="44"/>
        <v>3666470674.7199998</v>
      </c>
      <c r="AH95" s="225">
        <f t="shared" si="44"/>
        <v>3179128000.3799992</v>
      </c>
      <c r="AI95" s="225">
        <f t="shared" si="44"/>
        <v>3247121467.2099996</v>
      </c>
      <c r="AJ95" s="225">
        <f t="shared" si="44"/>
        <v>3478879793.9199991</v>
      </c>
      <c r="AK95" s="225">
        <f t="shared" si="44"/>
        <v>2960825545.1600003</v>
      </c>
      <c r="AL95" s="225">
        <f t="shared" si="44"/>
        <v>3570493448.1300001</v>
      </c>
      <c r="AM95" s="225">
        <f t="shared" si="44"/>
        <v>4216579738.999999</v>
      </c>
      <c r="AN95" s="225">
        <f t="shared" si="44"/>
        <v>3852785665.71</v>
      </c>
      <c r="AO95" s="225">
        <f t="shared" si="44"/>
        <v>4096663388.0100012</v>
      </c>
      <c r="AP95" s="225">
        <f t="shared" si="44"/>
        <v>8165457357.4100008</v>
      </c>
      <c r="AQ95" s="225">
        <f t="shared" si="44"/>
        <v>45576811755.709991</v>
      </c>
    </row>
    <row r="96" spans="1:43">
      <c r="B96" s="9" t="s">
        <v>121</v>
      </c>
    </row>
    <row r="97" spans="2:22">
      <c r="B97" s="9" t="s">
        <v>108</v>
      </c>
    </row>
    <row r="98" spans="2:22">
      <c r="B98" s="274" t="s">
        <v>122</v>
      </c>
      <c r="C98" s="274"/>
      <c r="D98" s="274"/>
      <c r="E98" s="274"/>
      <c r="F98" s="84"/>
      <c r="G98" s="84"/>
      <c r="H98" s="84"/>
      <c r="I98" s="85"/>
      <c r="J98" s="84"/>
      <c r="K98" s="17"/>
      <c r="L98" s="17"/>
      <c r="M98" s="17"/>
      <c r="N98" s="17"/>
      <c r="O98" s="17"/>
      <c r="P98" s="17"/>
    </row>
    <row r="99" spans="2:22">
      <c r="B99" s="274" t="s">
        <v>123</v>
      </c>
      <c r="C99" s="274"/>
      <c r="D99" s="274"/>
      <c r="E99" s="274"/>
      <c r="F99" s="274"/>
      <c r="G99" s="274"/>
      <c r="H99" s="274"/>
      <c r="I99" s="274"/>
      <c r="J99" s="274"/>
      <c r="K99" s="17"/>
      <c r="L99" s="17"/>
      <c r="M99" s="17"/>
      <c r="N99" s="17"/>
      <c r="O99" s="17"/>
      <c r="P99" s="17"/>
    </row>
    <row r="100" spans="2:22" ht="10.5" customHeight="1">
      <c r="B100" s="268" t="s">
        <v>124</v>
      </c>
      <c r="C100" s="268"/>
      <c r="D100" s="268"/>
      <c r="E100" s="268"/>
      <c r="F100" s="268"/>
      <c r="G100" s="268"/>
      <c r="H100" s="268"/>
      <c r="I100" s="268"/>
    </row>
    <row r="101" spans="2:22">
      <c r="D101" s="11"/>
      <c r="V101" s="11"/>
    </row>
  </sheetData>
  <mergeCells count="14">
    <mergeCell ref="B100:I100"/>
    <mergeCell ref="B6:Q6"/>
    <mergeCell ref="B2:AQ2"/>
    <mergeCell ref="B3:AQ3"/>
    <mergeCell ref="B4:AQ4"/>
    <mergeCell ref="B5:AQ5"/>
    <mergeCell ref="B98:E98"/>
    <mergeCell ref="B99:J99"/>
    <mergeCell ref="R8:AD8"/>
    <mergeCell ref="AE8:AQ8"/>
    <mergeCell ref="B8:B9"/>
    <mergeCell ref="C8:C9"/>
    <mergeCell ref="E8:Q8"/>
    <mergeCell ref="D8:D9"/>
  </mergeCells>
  <pageMargins left="0.7" right="0.7" top="0.75" bottom="0.75" header="0.3" footer="0.3"/>
  <pageSetup orientation="portrait" horizontalDpi="4294967295" verticalDpi="4294967295" r:id="rId1"/>
  <ignoredErrors>
    <ignoredError sqref="Q10:Q78 Q81:Q93"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AP172"/>
  <sheetViews>
    <sheetView showGridLines="0" topLeftCell="A42" zoomScale="80" zoomScaleNormal="80" workbookViewId="0">
      <selection activeCell="E77" sqref="E77:Q77"/>
    </sheetView>
  </sheetViews>
  <sheetFormatPr defaultColWidth="11.42578125" defaultRowHeight="15"/>
  <cols>
    <col min="1" max="1" width="7.7109375" customWidth="1"/>
    <col min="2" max="2" width="81.140625" customWidth="1"/>
    <col min="3" max="3" width="17.28515625" style="69" customWidth="1"/>
    <col min="4" max="4" width="21.28515625" style="69" customWidth="1"/>
    <col min="5" max="6" width="14.42578125" style="11" customWidth="1"/>
    <col min="7" max="8" width="13.85546875" style="11" customWidth="1"/>
    <col min="9" max="9" width="14.42578125" style="11" customWidth="1"/>
    <col min="10" max="10" width="13.42578125" style="11" customWidth="1"/>
    <col min="11" max="16" width="14.42578125" style="11" customWidth="1"/>
    <col min="17" max="17" width="13.42578125" style="11" customWidth="1"/>
    <col min="18" max="18" width="23.42578125" bestFit="1" customWidth="1"/>
    <col min="19" max="19" width="18.140625" bestFit="1" customWidth="1"/>
    <col min="20" max="24" width="20.7109375" bestFit="1" customWidth="1"/>
    <col min="25" max="25" width="17.85546875" bestFit="1" customWidth="1"/>
  </cols>
  <sheetData>
    <row r="2" spans="1:38" ht="28.5">
      <c r="B2" s="271" t="s">
        <v>0</v>
      </c>
      <c r="C2" s="260"/>
      <c r="D2" s="260"/>
      <c r="E2" s="260"/>
      <c r="F2" s="260"/>
      <c r="G2" s="260"/>
      <c r="H2" s="260"/>
      <c r="I2" s="260"/>
      <c r="J2" s="260"/>
      <c r="K2" s="260"/>
      <c r="L2" s="260"/>
      <c r="M2" s="260"/>
      <c r="N2" s="260"/>
      <c r="O2" s="260"/>
      <c r="P2" s="260"/>
      <c r="Q2" s="260"/>
      <c r="R2" s="1"/>
    </row>
    <row r="3" spans="1:38" ht="21">
      <c r="A3" s="2"/>
      <c r="B3" s="272" t="s">
        <v>1</v>
      </c>
      <c r="C3" s="261"/>
      <c r="D3" s="261"/>
      <c r="E3" s="261"/>
      <c r="F3" s="261"/>
      <c r="G3" s="261"/>
      <c r="H3" s="261"/>
      <c r="I3" s="261"/>
      <c r="J3" s="261"/>
      <c r="K3" s="261"/>
      <c r="L3" s="261"/>
      <c r="M3" s="261"/>
      <c r="N3" s="261"/>
      <c r="O3" s="261"/>
      <c r="P3" s="261"/>
      <c r="Q3" s="261"/>
      <c r="R3" s="3"/>
    </row>
    <row r="4" spans="1:38" ht="15.75">
      <c r="A4" s="2"/>
      <c r="B4" s="273" t="s">
        <v>94</v>
      </c>
      <c r="C4" s="262"/>
      <c r="D4" s="262"/>
      <c r="E4" s="262"/>
      <c r="F4" s="262"/>
      <c r="G4" s="262"/>
      <c r="H4" s="262"/>
      <c r="I4" s="262"/>
      <c r="J4" s="262"/>
      <c r="K4" s="262"/>
      <c r="L4" s="262"/>
      <c r="M4" s="262"/>
      <c r="N4" s="262"/>
      <c r="O4" s="262"/>
      <c r="P4" s="262"/>
      <c r="Q4" s="262"/>
      <c r="R4" s="3"/>
    </row>
    <row r="5" spans="1:38" ht="15.75">
      <c r="A5" s="2"/>
      <c r="B5" s="273" t="s">
        <v>3</v>
      </c>
      <c r="C5" s="262"/>
      <c r="D5" s="262"/>
      <c r="E5" s="262"/>
      <c r="F5" s="262"/>
      <c r="G5" s="262"/>
      <c r="H5" s="262"/>
      <c r="I5" s="262"/>
      <c r="J5" s="262"/>
      <c r="K5" s="262"/>
      <c r="L5" s="262"/>
      <c r="M5" s="262"/>
      <c r="N5" s="262"/>
      <c r="O5" s="262"/>
      <c r="P5" s="262"/>
      <c r="Q5" s="262"/>
      <c r="R5" s="3"/>
    </row>
    <row r="6" spans="1:38">
      <c r="A6" s="2"/>
      <c r="B6" s="269"/>
      <c r="C6" s="270"/>
      <c r="D6" s="270"/>
      <c r="E6" s="270"/>
      <c r="F6" s="270"/>
      <c r="G6" s="270"/>
      <c r="H6" s="270"/>
      <c r="I6" s="270"/>
      <c r="J6" s="270"/>
      <c r="K6" s="270"/>
      <c r="L6" s="270"/>
      <c r="M6" s="270"/>
      <c r="N6" s="270"/>
      <c r="O6" s="270"/>
      <c r="P6" s="270"/>
      <c r="Q6" s="270"/>
      <c r="R6" s="3"/>
    </row>
    <row r="7" spans="1:38">
      <c r="A7" s="2"/>
      <c r="B7" s="4" t="s">
        <v>125</v>
      </c>
      <c r="C7" s="68"/>
      <c r="D7" s="68"/>
      <c r="Q7" s="15" t="s">
        <v>5</v>
      </c>
    </row>
    <row r="8" spans="1:38" ht="22.5" customHeight="1">
      <c r="B8" s="263" t="s">
        <v>6</v>
      </c>
      <c r="C8" s="281" t="s">
        <v>7</v>
      </c>
      <c r="D8" s="279" t="s">
        <v>8</v>
      </c>
      <c r="E8" s="265" t="s">
        <v>9</v>
      </c>
      <c r="F8" s="265"/>
      <c r="G8" s="265"/>
      <c r="H8" s="265"/>
      <c r="I8" s="265"/>
      <c r="J8" s="265"/>
      <c r="K8" s="265"/>
      <c r="L8" s="265"/>
      <c r="M8" s="265"/>
      <c r="N8" s="265"/>
      <c r="O8" s="265"/>
      <c r="P8" s="265"/>
      <c r="Q8" s="266"/>
    </row>
    <row r="9" spans="1:38" ht="22.5" customHeight="1">
      <c r="B9" s="263"/>
      <c r="C9" s="282"/>
      <c r="D9" s="280"/>
      <c r="E9" s="12" t="s">
        <v>10</v>
      </c>
      <c r="F9" s="12" t="s">
        <v>11</v>
      </c>
      <c r="G9" s="12" t="s">
        <v>12</v>
      </c>
      <c r="H9" s="12" t="s">
        <v>13</v>
      </c>
      <c r="I9" s="12" t="s">
        <v>14</v>
      </c>
      <c r="J9" s="12" t="s">
        <v>15</v>
      </c>
      <c r="K9" s="12" t="s">
        <v>16</v>
      </c>
      <c r="L9" s="12" t="s">
        <v>17</v>
      </c>
      <c r="M9" s="12" t="s">
        <v>18</v>
      </c>
      <c r="N9" s="12" t="s">
        <v>19</v>
      </c>
      <c r="O9" s="12" t="s">
        <v>20</v>
      </c>
      <c r="P9" s="12" t="s">
        <v>21</v>
      </c>
      <c r="Q9" s="12" t="s">
        <v>22</v>
      </c>
      <c r="U9" s="69"/>
    </row>
    <row r="10" spans="1:38" s="97" customFormat="1">
      <c r="B10" s="22" t="s">
        <v>23</v>
      </c>
      <c r="C10" s="18">
        <v>0</v>
      </c>
      <c r="D10" s="161">
        <v>338282</v>
      </c>
      <c r="E10" s="18">
        <v>0</v>
      </c>
      <c r="F10" s="18">
        <v>0</v>
      </c>
      <c r="G10" s="18">
        <v>0</v>
      </c>
      <c r="H10" s="18">
        <v>0</v>
      </c>
      <c r="I10" s="161">
        <v>244184.11</v>
      </c>
      <c r="J10" s="161">
        <v>31115.13</v>
      </c>
      <c r="K10" s="161">
        <v>25040.69</v>
      </c>
      <c r="L10" s="18">
        <v>0</v>
      </c>
      <c r="M10" s="161">
        <v>18892.849999999999</v>
      </c>
      <c r="N10" s="161">
        <v>12670.72</v>
      </c>
      <c r="O10" s="161">
        <v>6373.41</v>
      </c>
      <c r="P10" s="18">
        <v>0</v>
      </c>
      <c r="Q10" s="161">
        <f>SUM(E10:P10)</f>
        <v>338276.90999999992</v>
      </c>
      <c r="U10" s="98"/>
    </row>
    <row r="11" spans="1:38" s="97" customFormat="1">
      <c r="B11" s="23" t="s">
        <v>24</v>
      </c>
      <c r="C11" s="19">
        <v>0</v>
      </c>
      <c r="D11" s="216">
        <v>338282</v>
      </c>
      <c r="E11" s="19">
        <v>0</v>
      </c>
      <c r="F11" s="19">
        <v>0</v>
      </c>
      <c r="G11" s="19">
        <v>0</v>
      </c>
      <c r="H11" s="19">
        <v>0</v>
      </c>
      <c r="I11" s="216">
        <v>244184.11</v>
      </c>
      <c r="J11" s="216">
        <v>31115.13</v>
      </c>
      <c r="K11" s="216">
        <v>25040.69</v>
      </c>
      <c r="L11" s="19">
        <v>0</v>
      </c>
      <c r="M11" s="216">
        <v>18892.849999999999</v>
      </c>
      <c r="N11" s="216">
        <v>12670.72</v>
      </c>
      <c r="O11" s="216">
        <v>6373.41</v>
      </c>
      <c r="P11" s="19">
        <v>0</v>
      </c>
      <c r="Q11" s="216">
        <f t="shared" ref="Q11:Q74" si="0">SUM(E11:P11)</f>
        <v>338276.90999999992</v>
      </c>
      <c r="U11" s="102"/>
    </row>
    <row r="12" spans="1:38" s="97" customFormat="1">
      <c r="B12" s="99" t="s">
        <v>25</v>
      </c>
      <c r="C12" s="100">
        <v>0</v>
      </c>
      <c r="D12" s="229">
        <v>338282</v>
      </c>
      <c r="E12" s="101">
        <v>0</v>
      </c>
      <c r="F12" s="101">
        <v>0</v>
      </c>
      <c r="G12" s="101">
        <v>0</v>
      </c>
      <c r="H12" s="101">
        <v>0</v>
      </c>
      <c r="I12" s="230">
        <v>244184.11</v>
      </c>
      <c r="J12" s="230">
        <v>31115.13</v>
      </c>
      <c r="K12" s="230">
        <v>25040.69</v>
      </c>
      <c r="L12" s="101">
        <v>0</v>
      </c>
      <c r="M12" s="230">
        <v>18892.849999999999</v>
      </c>
      <c r="N12" s="230">
        <v>12670.72</v>
      </c>
      <c r="O12" s="230">
        <v>6373.41</v>
      </c>
      <c r="P12" s="101">
        <v>0</v>
      </c>
      <c r="Q12" s="230">
        <f t="shared" si="0"/>
        <v>338276.90999999992</v>
      </c>
      <c r="U12" s="102"/>
    </row>
    <row r="13" spans="1:38">
      <c r="B13" s="22" t="s">
        <v>26</v>
      </c>
      <c r="C13" s="161">
        <v>14655299192</v>
      </c>
      <c r="D13" s="161">
        <v>14738016681.969997</v>
      </c>
      <c r="E13" s="161">
        <v>43649904.920000002</v>
      </c>
      <c r="F13" s="161">
        <v>73671521.769999996</v>
      </c>
      <c r="G13" s="161">
        <v>309419020.72000003</v>
      </c>
      <c r="H13" s="161">
        <v>309886605.30000001</v>
      </c>
      <c r="I13" s="161">
        <v>308866567.50999999</v>
      </c>
      <c r="J13" s="161">
        <v>312071073.86000007</v>
      </c>
      <c r="K13" s="161">
        <v>300683735.63</v>
      </c>
      <c r="L13" s="161">
        <v>298925350.84000003</v>
      </c>
      <c r="M13" s="161">
        <v>303310164.19</v>
      </c>
      <c r="N13" s="161">
        <v>332988228.59000003</v>
      </c>
      <c r="O13" s="161">
        <v>547989384.76999998</v>
      </c>
      <c r="P13" s="161">
        <v>480900388.23000002</v>
      </c>
      <c r="Q13" s="161">
        <f t="shared" si="0"/>
        <v>3622361946.3300004</v>
      </c>
      <c r="R13" s="5"/>
      <c r="S13" s="5"/>
      <c r="T13" s="5"/>
      <c r="U13" s="5"/>
      <c r="V13" s="5"/>
      <c r="W13" s="5"/>
      <c r="X13" s="5"/>
      <c r="Y13" s="5"/>
      <c r="Z13" s="88"/>
      <c r="AA13" s="88"/>
      <c r="AB13" s="88"/>
      <c r="AC13" s="88"/>
      <c r="AD13" s="88"/>
      <c r="AE13" s="88"/>
      <c r="AF13" s="88"/>
      <c r="AG13" s="88"/>
      <c r="AH13" s="88"/>
      <c r="AI13" s="88"/>
      <c r="AJ13" s="88"/>
      <c r="AK13" s="88"/>
      <c r="AL13" s="88"/>
    </row>
    <row r="14" spans="1:38">
      <c r="B14" s="23" t="s">
        <v>27</v>
      </c>
      <c r="C14" s="216">
        <v>13820284944</v>
      </c>
      <c r="D14" s="216">
        <v>13861660718.259998</v>
      </c>
      <c r="E14" s="216">
        <v>12135364.35</v>
      </c>
      <c r="F14" s="216">
        <v>19349585.5</v>
      </c>
      <c r="G14" s="216">
        <v>253638417.06</v>
      </c>
      <c r="H14" s="216">
        <v>254563472.43000001</v>
      </c>
      <c r="I14" s="216">
        <v>251862162.99000001</v>
      </c>
      <c r="J14" s="216">
        <v>254176781.55000004</v>
      </c>
      <c r="K14" s="216">
        <v>249029581.85999998</v>
      </c>
      <c r="L14" s="216">
        <v>245469767.24000001</v>
      </c>
      <c r="M14" s="216">
        <v>252117645.12</v>
      </c>
      <c r="N14" s="216">
        <v>271931747.99000001</v>
      </c>
      <c r="O14" s="216">
        <v>457747279.81999993</v>
      </c>
      <c r="P14" s="216">
        <v>380901285.90999997</v>
      </c>
      <c r="Q14" s="216">
        <f t="shared" si="0"/>
        <v>2902923091.8199997</v>
      </c>
      <c r="R14" s="90"/>
      <c r="S14" s="5"/>
      <c r="T14" s="5"/>
      <c r="U14" s="5"/>
      <c r="V14" s="5"/>
      <c r="W14" s="5"/>
      <c r="X14" s="5"/>
      <c r="Y14" s="5"/>
      <c r="Z14" s="88"/>
      <c r="AA14" s="88"/>
      <c r="AB14" s="88"/>
      <c r="AC14" s="88"/>
      <c r="AD14" s="88"/>
      <c r="AE14" s="88"/>
      <c r="AF14" s="88"/>
      <c r="AG14" s="88"/>
      <c r="AH14" s="88"/>
      <c r="AI14" s="88"/>
      <c r="AJ14" s="88"/>
      <c r="AK14" s="88"/>
      <c r="AL14" s="88"/>
    </row>
    <row r="15" spans="1:38">
      <c r="B15" s="26" t="s">
        <v>28</v>
      </c>
      <c r="C15" s="140">
        <v>12657604944</v>
      </c>
      <c r="D15" s="140">
        <v>12698980718.259998</v>
      </c>
      <c r="E15" s="140">
        <v>12135364.35</v>
      </c>
      <c r="F15" s="140">
        <v>19349585.5</v>
      </c>
      <c r="G15" s="140">
        <v>253638417.06</v>
      </c>
      <c r="H15" s="140">
        <v>254563472.43000001</v>
      </c>
      <c r="I15" s="140">
        <v>251862162.99000001</v>
      </c>
      <c r="J15" s="140">
        <v>254176781.55000004</v>
      </c>
      <c r="K15" s="140">
        <v>249029581.85999998</v>
      </c>
      <c r="L15" s="140">
        <v>245469767.24000001</v>
      </c>
      <c r="M15" s="140">
        <v>252117645.12</v>
      </c>
      <c r="N15" s="140">
        <v>271931747.99000001</v>
      </c>
      <c r="O15" s="140">
        <v>457747279.81999993</v>
      </c>
      <c r="P15" s="140">
        <v>380901285.90999997</v>
      </c>
      <c r="Q15" s="140">
        <f t="shared" si="0"/>
        <v>2902923091.8199997</v>
      </c>
      <c r="R15" s="89"/>
      <c r="S15" s="5"/>
      <c r="T15" s="5"/>
      <c r="U15" s="5"/>
      <c r="V15" s="5"/>
      <c r="W15" s="5"/>
      <c r="X15" s="5"/>
      <c r="Y15" s="5"/>
      <c r="Z15" s="88"/>
      <c r="AA15" s="88"/>
      <c r="AB15" s="88"/>
      <c r="AC15" s="88"/>
      <c r="AD15" s="88"/>
      <c r="AE15" s="88"/>
      <c r="AF15" s="88"/>
      <c r="AG15" s="88"/>
      <c r="AH15" s="88"/>
      <c r="AI15" s="88"/>
      <c r="AJ15" s="88"/>
      <c r="AK15" s="88"/>
      <c r="AL15" s="88"/>
    </row>
    <row r="16" spans="1:38">
      <c r="B16" s="26" t="s">
        <v>29</v>
      </c>
      <c r="C16" s="140">
        <v>1162680000</v>
      </c>
      <c r="D16" s="140">
        <v>1162680000</v>
      </c>
      <c r="E16" s="20">
        <v>0</v>
      </c>
      <c r="F16" s="20">
        <v>0</v>
      </c>
      <c r="G16" s="20">
        <v>0</v>
      </c>
      <c r="H16" s="20">
        <v>0</v>
      </c>
      <c r="I16" s="20">
        <v>0</v>
      </c>
      <c r="J16" s="20">
        <v>0</v>
      </c>
      <c r="K16" s="20">
        <v>0</v>
      </c>
      <c r="L16" s="20">
        <v>0</v>
      </c>
      <c r="M16" s="20">
        <v>0</v>
      </c>
      <c r="N16" s="20">
        <v>0</v>
      </c>
      <c r="O16" s="20">
        <v>0</v>
      </c>
      <c r="P16" s="20">
        <v>0</v>
      </c>
      <c r="Q16" s="20">
        <f t="shared" si="0"/>
        <v>0</v>
      </c>
      <c r="R16" s="89"/>
      <c r="S16" s="5"/>
      <c r="T16" s="5"/>
      <c r="U16" s="5"/>
      <c r="V16" s="5"/>
      <c r="W16" s="5"/>
      <c r="X16" s="5"/>
      <c r="Y16" s="5"/>
      <c r="Z16" s="88"/>
      <c r="AA16" s="88"/>
      <c r="AB16" s="88"/>
      <c r="AC16" s="88"/>
      <c r="AD16" s="88"/>
      <c r="AE16" s="88"/>
      <c r="AF16" s="88"/>
      <c r="AG16" s="88"/>
      <c r="AH16" s="88"/>
      <c r="AI16" s="88"/>
      <c r="AJ16" s="88"/>
      <c r="AK16" s="88"/>
      <c r="AL16" s="88"/>
    </row>
    <row r="17" spans="2:41">
      <c r="B17" s="23" t="s">
        <v>30</v>
      </c>
      <c r="C17" s="216">
        <v>15009124</v>
      </c>
      <c r="D17" s="216">
        <v>17207849.710000001</v>
      </c>
      <c r="E17" s="19">
        <v>0</v>
      </c>
      <c r="F17" s="19">
        <v>0</v>
      </c>
      <c r="G17" s="216">
        <v>2188651.2200000002</v>
      </c>
      <c r="H17" s="19">
        <v>0</v>
      </c>
      <c r="I17" s="19">
        <v>0</v>
      </c>
      <c r="J17" s="19">
        <v>0</v>
      </c>
      <c r="K17" s="216">
        <v>14831.49</v>
      </c>
      <c r="L17" s="19">
        <v>0</v>
      </c>
      <c r="M17" s="19">
        <v>0</v>
      </c>
      <c r="N17" s="216">
        <v>2566800.5499999998</v>
      </c>
      <c r="O17" s="216">
        <v>309859.82</v>
      </c>
      <c r="P17" s="19">
        <v>0</v>
      </c>
      <c r="Q17" s="216">
        <f t="shared" si="0"/>
        <v>5080143.08</v>
      </c>
      <c r="R17" s="90"/>
      <c r="S17" s="5"/>
      <c r="T17" s="90"/>
      <c r="U17" s="90"/>
      <c r="V17" s="90"/>
      <c r="W17" s="90"/>
      <c r="X17" s="90"/>
      <c r="Y17" s="5"/>
      <c r="Z17" s="88"/>
      <c r="AA17" s="88"/>
      <c r="AB17" s="88"/>
      <c r="AC17" s="88"/>
      <c r="AD17" s="88"/>
      <c r="AE17" s="88"/>
      <c r="AF17" s="88"/>
      <c r="AG17" s="88"/>
      <c r="AH17" s="88"/>
      <c r="AI17" s="88"/>
      <c r="AJ17" s="88"/>
      <c r="AK17" s="88"/>
      <c r="AL17" s="88"/>
    </row>
    <row r="18" spans="2:41">
      <c r="B18" s="26" t="s">
        <v>113</v>
      </c>
      <c r="C18" s="140">
        <v>15009124</v>
      </c>
      <c r="D18" s="140">
        <v>17207849.710000001</v>
      </c>
      <c r="E18" s="20">
        <v>0</v>
      </c>
      <c r="F18" s="20">
        <v>0</v>
      </c>
      <c r="G18" s="140">
        <v>2188651.2200000002</v>
      </c>
      <c r="H18" s="20">
        <v>0</v>
      </c>
      <c r="I18" s="20">
        <v>0</v>
      </c>
      <c r="J18" s="20">
        <v>0</v>
      </c>
      <c r="K18" s="140">
        <v>14831.49</v>
      </c>
      <c r="L18" s="20">
        <v>0</v>
      </c>
      <c r="M18" s="20">
        <v>0</v>
      </c>
      <c r="N18" s="140">
        <v>2566800.5499999998</v>
      </c>
      <c r="O18" s="140">
        <v>309859.82</v>
      </c>
      <c r="P18" s="20">
        <v>0</v>
      </c>
      <c r="Q18" s="140">
        <f t="shared" si="0"/>
        <v>5080143.08</v>
      </c>
      <c r="R18" s="89"/>
      <c r="S18" s="5"/>
      <c r="T18" s="89"/>
      <c r="U18" s="89"/>
      <c r="V18" s="89"/>
      <c r="W18" s="89"/>
      <c r="X18" s="89"/>
      <c r="Y18" s="5"/>
      <c r="Z18" s="88"/>
      <c r="AA18" s="88"/>
      <c r="AB18" s="88"/>
      <c r="AC18" s="88"/>
      <c r="AD18" s="88"/>
      <c r="AE18" s="88"/>
      <c r="AF18" s="88"/>
      <c r="AG18" s="88"/>
      <c r="AH18" s="88"/>
      <c r="AI18" s="88"/>
      <c r="AJ18" s="88"/>
      <c r="AK18" s="88"/>
      <c r="AL18" s="88"/>
    </row>
    <row r="19" spans="2:41">
      <c r="B19" s="23" t="s">
        <v>32</v>
      </c>
      <c r="C19" s="216">
        <v>274445945</v>
      </c>
      <c r="D19" s="216">
        <v>313588935</v>
      </c>
      <c r="E19" s="19">
        <v>0</v>
      </c>
      <c r="F19" s="216">
        <v>13979232.409999998</v>
      </c>
      <c r="G19" s="216">
        <v>16517572.260000002</v>
      </c>
      <c r="H19" s="216">
        <v>15971834.610000001</v>
      </c>
      <c r="I19" s="216">
        <v>14923380.880000003</v>
      </c>
      <c r="J19" s="216">
        <v>12972525.98</v>
      </c>
      <c r="K19" s="216">
        <v>11163337.82</v>
      </c>
      <c r="L19" s="216">
        <v>13964681.259999998</v>
      </c>
      <c r="M19" s="216">
        <v>11621999.459999999</v>
      </c>
      <c r="N19" s="216">
        <v>14018838.030000001</v>
      </c>
      <c r="O19" s="216">
        <v>17401350.200000003</v>
      </c>
      <c r="P19" s="216">
        <v>39578146.650000006</v>
      </c>
      <c r="Q19" s="216">
        <f t="shared" si="0"/>
        <v>182112899.56</v>
      </c>
      <c r="R19" s="90"/>
      <c r="S19" s="5"/>
      <c r="T19" s="90"/>
      <c r="U19" s="90"/>
      <c r="V19" s="90"/>
      <c r="W19" s="90"/>
      <c r="X19" s="90"/>
      <c r="Y19" s="5"/>
      <c r="Z19" s="88"/>
      <c r="AA19" s="88"/>
      <c r="AB19" s="88"/>
      <c r="AC19" s="88"/>
      <c r="AD19" s="88"/>
      <c r="AE19" s="88"/>
      <c r="AF19" s="88"/>
      <c r="AG19" s="88"/>
      <c r="AH19" s="88"/>
      <c r="AI19" s="88"/>
      <c r="AJ19" s="88"/>
      <c r="AK19" s="88"/>
      <c r="AL19" s="88"/>
    </row>
    <row r="20" spans="2:41">
      <c r="B20" s="26" t="s">
        <v>126</v>
      </c>
      <c r="C20" s="140">
        <v>125000000</v>
      </c>
      <c r="D20" s="140">
        <v>125000000</v>
      </c>
      <c r="E20" s="20">
        <v>0</v>
      </c>
      <c r="F20" s="20">
        <v>0</v>
      </c>
      <c r="G20" s="20">
        <v>0</v>
      </c>
      <c r="H20" s="20">
        <v>0</v>
      </c>
      <c r="I20" s="20">
        <v>0</v>
      </c>
      <c r="J20" s="20">
        <v>0</v>
      </c>
      <c r="K20" s="20">
        <v>0</v>
      </c>
      <c r="L20" s="20">
        <v>0</v>
      </c>
      <c r="M20" s="20">
        <v>0</v>
      </c>
      <c r="N20" s="20">
        <v>0</v>
      </c>
      <c r="O20" s="20">
        <v>0</v>
      </c>
      <c r="P20" s="20">
        <v>0</v>
      </c>
      <c r="Q20" s="20">
        <f t="shared" si="0"/>
        <v>0</v>
      </c>
      <c r="R20" s="89"/>
      <c r="S20" s="5"/>
      <c r="T20" s="89"/>
      <c r="U20" s="89"/>
      <c r="V20" s="89"/>
      <c r="W20" s="89"/>
      <c r="X20" s="89"/>
      <c r="Y20" s="5"/>
      <c r="Z20" s="88"/>
      <c r="AA20" s="88"/>
      <c r="AB20" s="88"/>
      <c r="AC20" s="88"/>
      <c r="AD20" s="88"/>
      <c r="AE20" s="88"/>
      <c r="AF20" s="88"/>
      <c r="AG20" s="88"/>
      <c r="AH20" s="88"/>
      <c r="AI20" s="88"/>
      <c r="AJ20" s="88"/>
      <c r="AK20" s="88"/>
      <c r="AL20" s="88"/>
    </row>
    <row r="21" spans="2:41">
      <c r="B21" s="26" t="s">
        <v>33</v>
      </c>
      <c r="C21" s="140">
        <v>149445945</v>
      </c>
      <c r="D21" s="140">
        <v>188588935</v>
      </c>
      <c r="E21" s="20">
        <v>0</v>
      </c>
      <c r="F21" s="140">
        <v>13979232.409999998</v>
      </c>
      <c r="G21" s="140">
        <v>16517572.260000002</v>
      </c>
      <c r="H21" s="140">
        <v>15971834.610000001</v>
      </c>
      <c r="I21" s="140">
        <v>14923380.880000003</v>
      </c>
      <c r="J21" s="140">
        <v>12972525.98</v>
      </c>
      <c r="K21" s="140">
        <v>11163337.82</v>
      </c>
      <c r="L21" s="140">
        <v>13964681.259999998</v>
      </c>
      <c r="M21" s="140">
        <v>11621999.459999999</v>
      </c>
      <c r="N21" s="140">
        <v>14018838.030000001</v>
      </c>
      <c r="O21" s="140">
        <v>17401350.200000003</v>
      </c>
      <c r="P21" s="140">
        <v>39578146.650000006</v>
      </c>
      <c r="Q21" s="140">
        <f t="shared" si="0"/>
        <v>182112899.56</v>
      </c>
      <c r="R21" s="89"/>
      <c r="S21" s="5"/>
      <c r="T21" s="5"/>
      <c r="U21" s="5"/>
      <c r="V21" s="5"/>
      <c r="W21" s="5"/>
      <c r="X21" s="5"/>
      <c r="Y21" s="5"/>
      <c r="Z21" s="88"/>
      <c r="AA21" s="88"/>
      <c r="AB21" s="88"/>
      <c r="AC21" s="88"/>
      <c r="AD21" s="88"/>
      <c r="AE21" s="88"/>
      <c r="AF21" s="88"/>
      <c r="AG21" s="88"/>
      <c r="AH21" s="88"/>
      <c r="AI21" s="88"/>
      <c r="AJ21" s="88"/>
      <c r="AK21" s="88"/>
      <c r="AL21" s="88"/>
    </row>
    <row r="22" spans="2:41">
      <c r="B22" s="23" t="s">
        <v>34</v>
      </c>
      <c r="C22" s="216">
        <v>545559179</v>
      </c>
      <c r="D22" s="216">
        <v>545559178.99999988</v>
      </c>
      <c r="E22" s="216">
        <v>31514540.570000004</v>
      </c>
      <c r="F22" s="216">
        <v>40342703.859999999</v>
      </c>
      <c r="G22" s="216">
        <v>37074380.18</v>
      </c>
      <c r="H22" s="216">
        <v>39351298.259999998</v>
      </c>
      <c r="I22" s="216">
        <v>42081023.639999993</v>
      </c>
      <c r="J22" s="216">
        <v>44921766.329999998</v>
      </c>
      <c r="K22" s="216">
        <v>40475984.460000001</v>
      </c>
      <c r="L22" s="216">
        <v>39490902.340000004</v>
      </c>
      <c r="M22" s="216">
        <v>39570519.609999999</v>
      </c>
      <c r="N22" s="216">
        <v>44470842.020000003</v>
      </c>
      <c r="O22" s="216">
        <v>72530894.930000007</v>
      </c>
      <c r="P22" s="216">
        <v>60420955.670000002</v>
      </c>
      <c r="Q22" s="216">
        <f t="shared" si="0"/>
        <v>532245811.87</v>
      </c>
      <c r="R22" s="90"/>
      <c r="S22" s="5"/>
      <c r="T22" s="5"/>
      <c r="U22" s="5"/>
      <c r="V22" s="5"/>
      <c r="W22" s="5"/>
      <c r="X22" s="5"/>
      <c r="Y22" s="5"/>
      <c r="Z22" s="88"/>
      <c r="AA22" s="88"/>
      <c r="AB22" s="88"/>
      <c r="AC22" s="88"/>
      <c r="AD22" s="88"/>
      <c r="AE22" s="88"/>
      <c r="AF22" s="88"/>
      <c r="AG22" s="88"/>
      <c r="AH22" s="88"/>
      <c r="AI22" s="88"/>
      <c r="AJ22" s="88"/>
      <c r="AK22" s="88"/>
      <c r="AL22" s="88"/>
    </row>
    <row r="23" spans="2:41">
      <c r="B23" s="24" t="s">
        <v>35</v>
      </c>
      <c r="C23" s="140">
        <v>545559179</v>
      </c>
      <c r="D23" s="140">
        <v>545559178.99999988</v>
      </c>
      <c r="E23" s="140">
        <v>31514540.570000004</v>
      </c>
      <c r="F23" s="140">
        <v>40342703.859999999</v>
      </c>
      <c r="G23" s="140">
        <v>37074380.18</v>
      </c>
      <c r="H23" s="140">
        <v>39351298.259999998</v>
      </c>
      <c r="I23" s="140">
        <v>42081023.639999993</v>
      </c>
      <c r="J23" s="140">
        <v>44921766.329999998</v>
      </c>
      <c r="K23" s="140">
        <v>40475984.460000001</v>
      </c>
      <c r="L23" s="140">
        <v>39490902.340000004</v>
      </c>
      <c r="M23" s="140">
        <v>39570519.609999999</v>
      </c>
      <c r="N23" s="140">
        <v>44470842.020000003</v>
      </c>
      <c r="O23" s="140">
        <v>72530894.930000007</v>
      </c>
      <c r="P23" s="140">
        <v>60420955.670000002</v>
      </c>
      <c r="Q23" s="140">
        <f t="shared" si="0"/>
        <v>532245811.87</v>
      </c>
      <c r="R23" s="89"/>
      <c r="S23" s="5"/>
      <c r="T23" s="5"/>
      <c r="U23" s="5"/>
      <c r="V23" s="5"/>
      <c r="W23" s="5"/>
      <c r="X23" s="5"/>
      <c r="Y23" s="5"/>
      <c r="Z23" s="88"/>
      <c r="AA23" s="88"/>
      <c r="AB23" s="88"/>
      <c r="AC23" s="88"/>
      <c r="AD23" s="88"/>
      <c r="AE23" s="88"/>
      <c r="AF23" s="88"/>
      <c r="AG23" s="88"/>
      <c r="AH23" s="88"/>
      <c r="AI23" s="88"/>
      <c r="AJ23" s="88"/>
      <c r="AK23" s="88"/>
      <c r="AL23" s="88"/>
    </row>
    <row r="24" spans="2:41">
      <c r="B24" s="22" t="s">
        <v>36</v>
      </c>
      <c r="C24" s="204">
        <v>24143274758</v>
      </c>
      <c r="D24" s="204">
        <v>25467168934.420002</v>
      </c>
      <c r="E24" s="161">
        <v>450226309.44</v>
      </c>
      <c r="F24" s="161">
        <v>540852042.71000004</v>
      </c>
      <c r="G24" s="161">
        <v>1074130603.8299999</v>
      </c>
      <c r="H24" s="161">
        <v>856002244.24000013</v>
      </c>
      <c r="I24" s="161">
        <v>1179461055.2900002</v>
      </c>
      <c r="J24" s="161">
        <v>976874912.30999994</v>
      </c>
      <c r="K24" s="161">
        <v>1243812195.76</v>
      </c>
      <c r="L24" s="161">
        <v>1283796040.6600001</v>
      </c>
      <c r="M24" s="161">
        <v>986041203.55000019</v>
      </c>
      <c r="N24" s="161">
        <v>1118522655.04</v>
      </c>
      <c r="O24" s="161">
        <v>1412634216.6700001</v>
      </c>
      <c r="P24" s="161">
        <v>4012573221.749999</v>
      </c>
      <c r="Q24" s="161">
        <f t="shared" si="0"/>
        <v>15134926701.25</v>
      </c>
      <c r="R24" s="86"/>
      <c r="S24" s="88"/>
      <c r="Z24" s="88"/>
      <c r="AA24" s="88"/>
      <c r="AB24" s="88"/>
      <c r="AC24" s="88"/>
      <c r="AD24" s="88"/>
      <c r="AE24" s="88"/>
      <c r="AF24" s="88"/>
      <c r="AG24" s="88"/>
      <c r="AH24" s="88"/>
      <c r="AI24" s="88"/>
      <c r="AJ24" s="88"/>
      <c r="AK24" s="88"/>
      <c r="AL24" s="88"/>
      <c r="AM24" s="88"/>
      <c r="AN24" s="88"/>
      <c r="AO24" s="88"/>
    </row>
    <row r="25" spans="2:41">
      <c r="B25" s="25" t="s">
        <v>37</v>
      </c>
      <c r="C25" s="219">
        <v>2663090820</v>
      </c>
      <c r="D25" s="219">
        <v>2830317465.8299999</v>
      </c>
      <c r="E25" s="216">
        <v>77152980.779999986</v>
      </c>
      <c r="F25" s="216">
        <v>110147485.44999999</v>
      </c>
      <c r="G25" s="216">
        <v>130574598.66</v>
      </c>
      <c r="H25" s="216">
        <v>117329379.56999999</v>
      </c>
      <c r="I25" s="216">
        <v>190181894.94</v>
      </c>
      <c r="J25" s="216">
        <v>139454774.80999997</v>
      </c>
      <c r="K25" s="216">
        <v>173815617.05000001</v>
      </c>
      <c r="L25" s="216">
        <v>149383966.16000003</v>
      </c>
      <c r="M25" s="216">
        <v>136065794.68000001</v>
      </c>
      <c r="N25" s="216">
        <v>154867757.74000001</v>
      </c>
      <c r="O25" s="216">
        <v>197213779.66000006</v>
      </c>
      <c r="P25" s="216">
        <v>344200684.67999995</v>
      </c>
      <c r="Q25" s="216">
        <f t="shared" si="0"/>
        <v>1920388714.1800003</v>
      </c>
      <c r="R25" s="7"/>
      <c r="S25" s="88"/>
      <c r="Z25" s="88"/>
      <c r="AA25" s="88"/>
      <c r="AB25" s="88"/>
      <c r="AC25" s="88"/>
      <c r="AD25" s="88"/>
      <c r="AE25" s="88"/>
      <c r="AF25" s="88"/>
      <c r="AG25" s="88"/>
      <c r="AH25" s="88"/>
      <c r="AI25" s="88"/>
      <c r="AJ25" s="88"/>
      <c r="AK25" s="88"/>
      <c r="AL25" s="88"/>
      <c r="AM25" s="88"/>
      <c r="AN25" s="88"/>
      <c r="AO25" s="88"/>
    </row>
    <row r="26" spans="2:41">
      <c r="B26" s="26" t="s">
        <v>38</v>
      </c>
      <c r="C26" s="195">
        <v>2663090820</v>
      </c>
      <c r="D26" s="195">
        <v>2830317465.8299999</v>
      </c>
      <c r="E26" s="140">
        <v>77152980.779999986</v>
      </c>
      <c r="F26" s="140">
        <v>110147485.44999999</v>
      </c>
      <c r="G26" s="140">
        <v>130574598.66</v>
      </c>
      <c r="H26" s="140">
        <v>117329379.56999999</v>
      </c>
      <c r="I26" s="140">
        <v>190181894.94</v>
      </c>
      <c r="J26" s="140">
        <v>139454774.80999997</v>
      </c>
      <c r="K26" s="140">
        <v>173815617.05000001</v>
      </c>
      <c r="L26" s="140">
        <v>149383966.16000003</v>
      </c>
      <c r="M26" s="140">
        <v>136065794.68000001</v>
      </c>
      <c r="N26" s="140">
        <v>154867757.74000001</v>
      </c>
      <c r="O26" s="140">
        <v>197213779.66000006</v>
      </c>
      <c r="P26" s="140">
        <v>344200684.67999995</v>
      </c>
      <c r="Q26" s="140">
        <f t="shared" si="0"/>
        <v>1920388714.1800003</v>
      </c>
      <c r="R26" s="8"/>
      <c r="S26" s="88"/>
      <c r="Z26" s="88"/>
      <c r="AA26" s="88"/>
      <c r="AB26" s="88"/>
      <c r="AC26" s="88"/>
      <c r="AD26" s="88"/>
      <c r="AE26" s="88"/>
      <c r="AF26" s="88"/>
      <c r="AG26" s="88"/>
      <c r="AH26" s="88"/>
      <c r="AI26" s="88"/>
      <c r="AJ26" s="88"/>
      <c r="AK26" s="88"/>
      <c r="AL26" s="88"/>
      <c r="AM26" s="88"/>
      <c r="AN26" s="88"/>
      <c r="AO26" s="88"/>
    </row>
    <row r="27" spans="2:41">
      <c r="B27" s="25" t="s">
        <v>39</v>
      </c>
      <c r="C27" s="219">
        <v>2996598005</v>
      </c>
      <c r="D27" s="219">
        <v>3329282263.6700006</v>
      </c>
      <c r="E27" s="216">
        <v>149927075.44</v>
      </c>
      <c r="F27" s="216">
        <v>171208220.61999997</v>
      </c>
      <c r="G27" s="216">
        <v>186558534.84000003</v>
      </c>
      <c r="H27" s="216">
        <v>171051210.75999996</v>
      </c>
      <c r="I27" s="216">
        <v>245973988.81999996</v>
      </c>
      <c r="J27" s="216">
        <v>220957694.59000003</v>
      </c>
      <c r="K27" s="216">
        <v>196967194.98000005</v>
      </c>
      <c r="L27" s="216">
        <v>213221955.10000002</v>
      </c>
      <c r="M27" s="216">
        <v>182941083.55000001</v>
      </c>
      <c r="N27" s="216">
        <v>227386979.49000001</v>
      </c>
      <c r="O27" s="216">
        <v>306350978.66000003</v>
      </c>
      <c r="P27" s="216">
        <v>449538086.95000011</v>
      </c>
      <c r="Q27" s="216">
        <f t="shared" si="0"/>
        <v>2722083003.8000002</v>
      </c>
      <c r="R27" s="7"/>
      <c r="S27" s="88"/>
      <c r="Z27" s="88"/>
      <c r="AA27" s="88"/>
      <c r="AB27" s="88"/>
      <c r="AC27" s="88"/>
      <c r="AD27" s="88"/>
      <c r="AE27" s="88"/>
      <c r="AF27" s="88"/>
      <c r="AG27" s="88"/>
      <c r="AH27" s="88"/>
      <c r="AI27" s="88"/>
      <c r="AJ27" s="88"/>
      <c r="AK27" s="88"/>
      <c r="AL27" s="88"/>
      <c r="AM27" s="88"/>
      <c r="AN27" s="88"/>
      <c r="AO27" s="88"/>
    </row>
    <row r="28" spans="2:41">
      <c r="B28" s="26" t="s">
        <v>40</v>
      </c>
      <c r="C28" s="195">
        <v>2881194291</v>
      </c>
      <c r="D28" s="195">
        <v>3213074315.5600004</v>
      </c>
      <c r="E28" s="140">
        <v>143595178.34</v>
      </c>
      <c r="F28" s="140">
        <v>162804556.16999999</v>
      </c>
      <c r="G28" s="140">
        <v>177836036.05000004</v>
      </c>
      <c r="H28" s="140">
        <v>163074349.33999997</v>
      </c>
      <c r="I28" s="140">
        <v>237033899.91999996</v>
      </c>
      <c r="J28" s="140">
        <v>212658997.88000003</v>
      </c>
      <c r="K28" s="140">
        <v>188012050.52000004</v>
      </c>
      <c r="L28" s="140">
        <v>204614613.48000002</v>
      </c>
      <c r="M28" s="140">
        <v>173146781.26000002</v>
      </c>
      <c r="N28" s="140">
        <v>218889661.57000002</v>
      </c>
      <c r="O28" s="140">
        <v>289467203.39000005</v>
      </c>
      <c r="P28" s="140">
        <v>438010927.98000008</v>
      </c>
      <c r="Q28" s="140">
        <f t="shared" si="0"/>
        <v>2609144255.9000001</v>
      </c>
      <c r="R28" s="8"/>
      <c r="S28" s="88"/>
      <c r="Z28" s="88"/>
      <c r="AA28" s="88"/>
      <c r="AB28" s="88"/>
      <c r="AC28" s="88"/>
      <c r="AD28" s="88"/>
      <c r="AE28" s="88"/>
      <c r="AF28" s="88"/>
      <c r="AG28" s="88"/>
      <c r="AH28" s="88"/>
      <c r="AI28" s="88"/>
      <c r="AJ28" s="88"/>
      <c r="AK28" s="88"/>
      <c r="AL28" s="88"/>
      <c r="AM28" s="88"/>
      <c r="AN28" s="88"/>
      <c r="AO28" s="88"/>
    </row>
    <row r="29" spans="2:41">
      <c r="B29" s="26" t="s">
        <v>41</v>
      </c>
      <c r="C29" s="195">
        <v>115403714</v>
      </c>
      <c r="D29" s="195">
        <v>116207948.11</v>
      </c>
      <c r="E29" s="140">
        <v>6331897.0999999996</v>
      </c>
      <c r="F29" s="140">
        <v>8403664.4500000011</v>
      </c>
      <c r="G29" s="140">
        <v>8722498.790000001</v>
      </c>
      <c r="H29" s="140">
        <v>7976861.4199999999</v>
      </c>
      <c r="I29" s="140">
        <v>8940088.9000000004</v>
      </c>
      <c r="J29" s="140">
        <v>8298696.7100000018</v>
      </c>
      <c r="K29" s="140">
        <v>8955144.459999999</v>
      </c>
      <c r="L29" s="140">
        <v>8607341.6199999992</v>
      </c>
      <c r="M29" s="140">
        <v>9794302.290000001</v>
      </c>
      <c r="N29" s="140">
        <v>8497317.9199999999</v>
      </c>
      <c r="O29" s="140">
        <v>16883775.27</v>
      </c>
      <c r="P29" s="140">
        <v>11527158.970000001</v>
      </c>
      <c r="Q29" s="140">
        <f t="shared" si="0"/>
        <v>112938747.90000001</v>
      </c>
      <c r="R29" s="8"/>
      <c r="S29" s="88"/>
      <c r="Z29" s="88"/>
      <c r="AA29" s="88"/>
      <c r="AB29" s="88"/>
      <c r="AC29" s="88"/>
      <c r="AD29" s="88"/>
      <c r="AE29" s="88"/>
      <c r="AF29" s="88"/>
      <c r="AG29" s="88"/>
      <c r="AH29" s="88"/>
      <c r="AI29" s="88"/>
      <c r="AJ29" s="88"/>
      <c r="AK29" s="88"/>
      <c r="AL29" s="88"/>
      <c r="AM29" s="88"/>
      <c r="AN29" s="88"/>
      <c r="AO29" s="88"/>
    </row>
    <row r="30" spans="2:41">
      <c r="B30" s="25" t="s">
        <v>42</v>
      </c>
      <c r="C30" s="219">
        <v>6138557084</v>
      </c>
      <c r="D30" s="219">
        <v>6612324628</v>
      </c>
      <c r="E30" s="216">
        <v>89637103.810000002</v>
      </c>
      <c r="F30" s="216">
        <v>93377214.560000002</v>
      </c>
      <c r="G30" s="216">
        <v>122232385.38000001</v>
      </c>
      <c r="H30" s="216">
        <v>103597359.74999999</v>
      </c>
      <c r="I30" s="216">
        <v>236508838.62999994</v>
      </c>
      <c r="J30" s="216">
        <v>206696381.19000003</v>
      </c>
      <c r="K30" s="216">
        <v>255280480.81999996</v>
      </c>
      <c r="L30" s="216">
        <v>302712846.10000002</v>
      </c>
      <c r="M30" s="216">
        <v>123644691.00999999</v>
      </c>
      <c r="N30" s="216">
        <v>274533899.62</v>
      </c>
      <c r="O30" s="216">
        <v>324678167.36000001</v>
      </c>
      <c r="P30" s="216">
        <v>1698895828.04</v>
      </c>
      <c r="Q30" s="216">
        <f t="shared" si="0"/>
        <v>3831795196.27</v>
      </c>
      <c r="R30" s="7"/>
      <c r="S30" s="88"/>
      <c r="Z30" s="88"/>
      <c r="AA30" s="88"/>
      <c r="AB30" s="88"/>
      <c r="AC30" s="88"/>
      <c r="AD30" s="88"/>
      <c r="AE30" s="88"/>
      <c r="AF30" s="88"/>
      <c r="AG30" s="88"/>
      <c r="AH30" s="88"/>
      <c r="AI30" s="88"/>
      <c r="AJ30" s="88"/>
      <c r="AK30" s="88"/>
      <c r="AL30" s="88"/>
      <c r="AM30" s="88"/>
      <c r="AN30" s="88"/>
      <c r="AO30" s="88"/>
    </row>
    <row r="31" spans="2:41">
      <c r="B31" s="26" t="s">
        <v>43</v>
      </c>
      <c r="C31" s="195">
        <v>6138557084</v>
      </c>
      <c r="D31" s="195">
        <v>6612324628</v>
      </c>
      <c r="E31" s="140">
        <v>89637103.810000002</v>
      </c>
      <c r="F31" s="140">
        <v>93377214.560000002</v>
      </c>
      <c r="G31" s="140">
        <v>122232385.38000001</v>
      </c>
      <c r="H31" s="140">
        <v>103597359.74999999</v>
      </c>
      <c r="I31" s="140">
        <v>236508838.62999994</v>
      </c>
      <c r="J31" s="140">
        <v>206696381.19000003</v>
      </c>
      <c r="K31" s="140">
        <v>255280480.81999996</v>
      </c>
      <c r="L31" s="140">
        <v>302712846.10000002</v>
      </c>
      <c r="M31" s="140">
        <v>123644691.00999999</v>
      </c>
      <c r="N31" s="140">
        <v>274533899.62</v>
      </c>
      <c r="O31" s="140">
        <v>324678167.36000001</v>
      </c>
      <c r="P31" s="140">
        <v>1698895828.04</v>
      </c>
      <c r="Q31" s="140">
        <f t="shared" si="0"/>
        <v>3831795196.27</v>
      </c>
      <c r="R31" s="8"/>
      <c r="S31" s="88"/>
      <c r="Z31" s="88"/>
      <c r="AA31" s="88"/>
      <c r="AB31" s="88"/>
      <c r="AC31" s="88"/>
      <c r="AD31" s="88"/>
      <c r="AE31" s="88"/>
      <c r="AF31" s="88"/>
      <c r="AG31" s="88"/>
      <c r="AH31" s="88"/>
      <c r="AI31" s="88"/>
      <c r="AJ31" s="88"/>
      <c r="AK31" s="88"/>
      <c r="AL31" s="88"/>
      <c r="AM31" s="88"/>
      <c r="AN31" s="88"/>
      <c r="AO31" s="88"/>
    </row>
    <row r="32" spans="2:41">
      <c r="B32" s="25" t="s">
        <v>44</v>
      </c>
      <c r="C32" s="219">
        <v>1203438053</v>
      </c>
      <c r="D32" s="219">
        <v>1214073077</v>
      </c>
      <c r="E32" s="216">
        <v>49728849.930000007</v>
      </c>
      <c r="F32" s="216">
        <v>50830329.609999999</v>
      </c>
      <c r="G32" s="216">
        <v>50012410.020000003</v>
      </c>
      <c r="H32" s="216">
        <v>47689222.660000004</v>
      </c>
      <c r="I32" s="216">
        <v>50926846.650000006</v>
      </c>
      <c r="J32" s="216">
        <v>50422593.210000001</v>
      </c>
      <c r="K32" s="216">
        <v>55214772.299999997</v>
      </c>
      <c r="L32" s="216">
        <v>52407043.780000001</v>
      </c>
      <c r="M32" s="216">
        <v>52968656.600000001</v>
      </c>
      <c r="N32" s="216">
        <v>56074396.749999993</v>
      </c>
      <c r="O32" s="216">
        <v>64163475.150000013</v>
      </c>
      <c r="P32" s="216">
        <v>65838223.5</v>
      </c>
      <c r="Q32" s="216">
        <f t="shared" si="0"/>
        <v>646276820.15999997</v>
      </c>
      <c r="R32" s="7"/>
      <c r="S32" s="88"/>
      <c r="Z32" s="88"/>
      <c r="AA32" s="88"/>
      <c r="AB32" s="88"/>
      <c r="AC32" s="88"/>
      <c r="AD32" s="88"/>
      <c r="AE32" s="88"/>
      <c r="AF32" s="88"/>
      <c r="AG32" s="88"/>
      <c r="AH32" s="88"/>
      <c r="AI32" s="88"/>
      <c r="AJ32" s="88"/>
      <c r="AK32" s="88"/>
      <c r="AL32" s="88"/>
      <c r="AM32" s="88"/>
      <c r="AN32" s="88"/>
      <c r="AO32" s="88"/>
    </row>
    <row r="33" spans="2:41">
      <c r="B33" s="26" t="s">
        <v>45</v>
      </c>
      <c r="C33" s="195">
        <v>1203438053</v>
      </c>
      <c r="D33" s="195">
        <v>1214073077</v>
      </c>
      <c r="E33" s="140">
        <v>49728849.930000007</v>
      </c>
      <c r="F33" s="140">
        <v>50830329.609999999</v>
      </c>
      <c r="G33" s="140">
        <v>50012410.020000003</v>
      </c>
      <c r="H33" s="140">
        <v>47689222.660000004</v>
      </c>
      <c r="I33" s="140">
        <v>50926846.650000006</v>
      </c>
      <c r="J33" s="140">
        <v>50422593.210000001</v>
      </c>
      <c r="K33" s="140">
        <v>55214772.299999997</v>
      </c>
      <c r="L33" s="140">
        <v>52407043.780000001</v>
      </c>
      <c r="M33" s="140">
        <v>52968656.600000001</v>
      </c>
      <c r="N33" s="140">
        <v>56074396.749999993</v>
      </c>
      <c r="O33" s="140">
        <v>64163475.150000013</v>
      </c>
      <c r="P33" s="140">
        <v>65838223.5</v>
      </c>
      <c r="Q33" s="140">
        <f t="shared" si="0"/>
        <v>646276820.15999997</v>
      </c>
      <c r="R33" s="8"/>
      <c r="S33" s="88"/>
      <c r="Z33" s="88"/>
      <c r="AA33" s="88"/>
      <c r="AB33" s="88"/>
      <c r="AC33" s="88"/>
      <c r="AD33" s="88"/>
      <c r="AE33" s="88"/>
      <c r="AF33" s="88"/>
      <c r="AG33" s="88"/>
      <c r="AH33" s="88"/>
      <c r="AI33" s="88"/>
      <c r="AJ33" s="88"/>
      <c r="AK33" s="88"/>
      <c r="AL33" s="88"/>
      <c r="AM33" s="88"/>
      <c r="AN33" s="88"/>
      <c r="AO33" s="88"/>
    </row>
    <row r="34" spans="2:41">
      <c r="B34" s="25" t="s">
        <v>48</v>
      </c>
      <c r="C34" s="219">
        <v>6081421320</v>
      </c>
      <c r="D34" s="219">
        <v>6359758523.9200001</v>
      </c>
      <c r="E34" s="216">
        <v>30175988.350000001</v>
      </c>
      <c r="F34" s="216">
        <v>74961471.99000001</v>
      </c>
      <c r="G34" s="216">
        <v>535080923.39999998</v>
      </c>
      <c r="H34" s="216">
        <v>372662582.10000002</v>
      </c>
      <c r="I34" s="216">
        <v>393008982.86000001</v>
      </c>
      <c r="J34" s="216">
        <v>307002950.44999999</v>
      </c>
      <c r="K34" s="216">
        <v>513626802.49999994</v>
      </c>
      <c r="L34" s="216">
        <v>508853920.28999996</v>
      </c>
      <c r="M34" s="216">
        <v>445055412.75999999</v>
      </c>
      <c r="N34" s="216">
        <v>352308988.00999999</v>
      </c>
      <c r="O34" s="216">
        <v>437545357.86000001</v>
      </c>
      <c r="P34" s="216">
        <v>1295767563.4399998</v>
      </c>
      <c r="Q34" s="216">
        <f t="shared" si="0"/>
        <v>5266050944.0100002</v>
      </c>
      <c r="R34" s="8"/>
      <c r="S34" s="88"/>
      <c r="Z34" s="88"/>
      <c r="AA34" s="88"/>
      <c r="AB34" s="88"/>
      <c r="AC34" s="88"/>
      <c r="AD34" s="88"/>
      <c r="AE34" s="88"/>
      <c r="AF34" s="88"/>
      <c r="AG34" s="88"/>
      <c r="AH34" s="88"/>
      <c r="AI34" s="88"/>
      <c r="AJ34" s="88"/>
      <c r="AK34" s="88"/>
      <c r="AL34" s="88"/>
      <c r="AM34" s="88"/>
      <c r="AN34" s="88"/>
      <c r="AO34" s="88"/>
    </row>
    <row r="35" spans="2:41">
      <c r="B35" s="26" t="s">
        <v>114</v>
      </c>
      <c r="C35" s="195">
        <v>1263702288</v>
      </c>
      <c r="D35" s="195">
        <v>1542039491.9199998</v>
      </c>
      <c r="E35" s="140">
        <v>30175988.350000001</v>
      </c>
      <c r="F35" s="140">
        <v>74961471.99000001</v>
      </c>
      <c r="G35" s="140">
        <v>91375434.850000009</v>
      </c>
      <c r="H35" s="140">
        <v>74810176.230000004</v>
      </c>
      <c r="I35" s="140">
        <v>95595319.739999995</v>
      </c>
      <c r="J35" s="140">
        <v>87582781.640000001</v>
      </c>
      <c r="K35" s="140">
        <v>83516532.75</v>
      </c>
      <c r="L35" s="140">
        <v>136805037.19999999</v>
      </c>
      <c r="M35" s="140">
        <v>147785227.72999999</v>
      </c>
      <c r="N35" s="140">
        <v>107886608.31999999</v>
      </c>
      <c r="O35" s="140">
        <v>207466128.19000006</v>
      </c>
      <c r="P35" s="140">
        <v>251369352.54999995</v>
      </c>
      <c r="Q35" s="220">
        <f t="shared" si="0"/>
        <v>1389330059.54</v>
      </c>
      <c r="R35" s="8"/>
      <c r="S35" s="88"/>
      <c r="Z35" s="88"/>
      <c r="AA35" s="88"/>
      <c r="AB35" s="88"/>
      <c r="AC35" s="88"/>
      <c r="AD35" s="88"/>
      <c r="AE35" s="88"/>
      <c r="AF35" s="88"/>
      <c r="AG35" s="88"/>
      <c r="AH35" s="88"/>
      <c r="AI35" s="88"/>
      <c r="AJ35" s="88"/>
      <c r="AK35" s="88"/>
      <c r="AL35" s="88"/>
      <c r="AM35" s="88"/>
      <c r="AN35" s="88"/>
      <c r="AO35" s="88"/>
    </row>
    <row r="36" spans="2:41" ht="15.75" customHeight="1">
      <c r="B36" s="26" t="s">
        <v>97</v>
      </c>
      <c r="C36" s="195">
        <v>4817719032</v>
      </c>
      <c r="D36" s="195">
        <v>4817719032</v>
      </c>
      <c r="E36" s="20">
        <v>0</v>
      </c>
      <c r="F36" s="20">
        <v>0</v>
      </c>
      <c r="G36" s="140">
        <v>443705488.54999995</v>
      </c>
      <c r="H36" s="140">
        <v>297852405.87</v>
      </c>
      <c r="I36" s="140">
        <v>297413663.12</v>
      </c>
      <c r="J36" s="140">
        <v>219420168.80999997</v>
      </c>
      <c r="K36" s="140">
        <v>430110269.74999994</v>
      </c>
      <c r="L36" s="140">
        <v>372048883.08999997</v>
      </c>
      <c r="M36" s="140">
        <v>297270185.03000003</v>
      </c>
      <c r="N36" s="140">
        <v>244422379.68999997</v>
      </c>
      <c r="O36" s="140">
        <v>230079229.66999993</v>
      </c>
      <c r="P36" s="140">
        <v>1044398210.89</v>
      </c>
      <c r="Q36" s="140">
        <f t="shared" si="0"/>
        <v>3876720884.4699998</v>
      </c>
      <c r="R36" s="7"/>
      <c r="S36" s="88"/>
      <c r="Z36" s="88"/>
      <c r="AA36" s="88"/>
      <c r="AB36" s="88"/>
      <c r="AC36" s="88"/>
      <c r="AD36" s="88"/>
      <c r="AE36" s="88"/>
      <c r="AF36" s="88"/>
      <c r="AG36" s="88"/>
      <c r="AH36" s="88"/>
      <c r="AI36" s="88"/>
      <c r="AJ36" s="88"/>
      <c r="AK36" s="88"/>
      <c r="AL36" s="88"/>
      <c r="AM36" s="88"/>
      <c r="AN36" s="88"/>
      <c r="AO36" s="88"/>
    </row>
    <row r="37" spans="2:41">
      <c r="B37" s="25" t="s">
        <v>127</v>
      </c>
      <c r="C37" s="219">
        <v>2436075617</v>
      </c>
      <c r="D37" s="219">
        <v>2436075617</v>
      </c>
      <c r="E37" s="19">
        <v>0</v>
      </c>
      <c r="F37" s="19">
        <v>0</v>
      </c>
      <c r="G37" s="19">
        <v>0</v>
      </c>
      <c r="H37" s="19">
        <v>0</v>
      </c>
      <c r="I37" s="19">
        <v>0</v>
      </c>
      <c r="J37" s="19">
        <v>0</v>
      </c>
      <c r="K37" s="19">
        <v>0</v>
      </c>
      <c r="L37" s="19">
        <v>0</v>
      </c>
      <c r="M37" s="19">
        <v>0</v>
      </c>
      <c r="N37" s="19">
        <v>0</v>
      </c>
      <c r="O37" s="19">
        <v>0</v>
      </c>
      <c r="P37" s="19">
        <v>0</v>
      </c>
      <c r="Q37" s="19">
        <f t="shared" si="0"/>
        <v>0</v>
      </c>
      <c r="R37" s="91"/>
      <c r="S37" s="88"/>
      <c r="T37" s="91"/>
      <c r="U37" s="91"/>
      <c r="V37" s="91"/>
      <c r="W37" s="91"/>
      <c r="X37" s="91"/>
      <c r="Z37" s="88"/>
      <c r="AA37" s="88"/>
      <c r="AB37" s="88"/>
      <c r="AC37" s="88"/>
      <c r="AD37" s="88"/>
      <c r="AE37" s="88"/>
      <c r="AF37" s="88"/>
      <c r="AG37" s="88"/>
      <c r="AH37" s="88"/>
      <c r="AI37" s="88"/>
      <c r="AJ37" s="88"/>
      <c r="AK37" s="88"/>
      <c r="AL37" s="88"/>
      <c r="AM37" s="88"/>
      <c r="AN37" s="88"/>
      <c r="AO37" s="88"/>
    </row>
    <row r="38" spans="2:41">
      <c r="B38" s="26" t="s">
        <v>116</v>
      </c>
      <c r="C38" s="195">
        <v>2436075617</v>
      </c>
      <c r="D38" s="195">
        <v>2436075617</v>
      </c>
      <c r="E38" s="20">
        <v>0</v>
      </c>
      <c r="F38" s="20">
        <v>0</v>
      </c>
      <c r="G38" s="20">
        <v>0</v>
      </c>
      <c r="H38" s="20">
        <v>0</v>
      </c>
      <c r="I38" s="20">
        <v>0</v>
      </c>
      <c r="J38" s="20">
        <v>0</v>
      </c>
      <c r="K38" s="20">
        <v>0</v>
      </c>
      <c r="L38" s="20">
        <v>0</v>
      </c>
      <c r="M38" s="20">
        <v>0</v>
      </c>
      <c r="N38" s="20">
        <v>0</v>
      </c>
      <c r="O38" s="20">
        <v>0</v>
      </c>
      <c r="P38" s="20">
        <v>0</v>
      </c>
      <c r="Q38" s="20">
        <f t="shared" si="0"/>
        <v>0</v>
      </c>
      <c r="R38" s="92"/>
      <c r="S38" s="88"/>
      <c r="T38" s="92"/>
      <c r="U38" s="92"/>
      <c r="V38" s="92"/>
      <c r="W38" s="92"/>
      <c r="X38" s="92"/>
      <c r="Z38" s="88"/>
      <c r="AA38" s="88"/>
      <c r="AB38" s="88"/>
      <c r="AC38" s="88"/>
      <c r="AD38" s="88"/>
      <c r="AE38" s="88"/>
      <c r="AF38" s="88"/>
      <c r="AG38" s="88"/>
      <c r="AH38" s="88"/>
      <c r="AI38" s="88"/>
      <c r="AJ38" s="88"/>
      <c r="AK38" s="88"/>
      <c r="AL38" s="88"/>
      <c r="AM38" s="88"/>
      <c r="AN38" s="88"/>
      <c r="AO38" s="88"/>
    </row>
    <row r="39" spans="2:41">
      <c r="B39" s="25" t="s">
        <v>50</v>
      </c>
      <c r="C39" s="219">
        <v>2487507758</v>
      </c>
      <c r="D39" s="219">
        <v>2517118999.9999995</v>
      </c>
      <c r="E39" s="216">
        <v>48100990.109999992</v>
      </c>
      <c r="F39" s="216">
        <v>34021686.599999994</v>
      </c>
      <c r="G39" s="216">
        <v>40915671.740000002</v>
      </c>
      <c r="H39" s="216">
        <v>37352263.539999999</v>
      </c>
      <c r="I39" s="216">
        <v>51481200.670000002</v>
      </c>
      <c r="J39" s="216">
        <v>38128484.559999995</v>
      </c>
      <c r="K39" s="216">
        <v>36399609.350000001</v>
      </c>
      <c r="L39" s="216">
        <v>45970769.789999999</v>
      </c>
      <c r="M39" s="216">
        <v>35328910.980000004</v>
      </c>
      <c r="N39" s="216">
        <v>40748407.93</v>
      </c>
      <c r="O39" s="216">
        <v>61294392.090000004</v>
      </c>
      <c r="P39" s="216">
        <v>116068199.8</v>
      </c>
      <c r="Q39" s="216">
        <f t="shared" si="0"/>
        <v>585810587.15999997</v>
      </c>
      <c r="R39" s="87"/>
      <c r="S39" s="88"/>
      <c r="T39" s="87"/>
      <c r="U39" s="87"/>
      <c r="V39" s="87"/>
      <c r="W39" s="87"/>
      <c r="X39" s="87"/>
      <c r="Z39" s="88"/>
      <c r="AA39" s="88"/>
      <c r="AB39" s="88"/>
      <c r="AC39" s="88"/>
      <c r="AD39" s="88"/>
      <c r="AE39" s="88"/>
      <c r="AF39" s="88"/>
      <c r="AG39" s="88"/>
      <c r="AH39" s="88"/>
      <c r="AI39" s="88"/>
      <c r="AJ39" s="88"/>
      <c r="AK39" s="88"/>
      <c r="AL39" s="88"/>
      <c r="AM39" s="88"/>
      <c r="AN39" s="88"/>
      <c r="AO39" s="88"/>
    </row>
    <row r="40" spans="2:41">
      <c r="B40" s="26" t="s">
        <v>51</v>
      </c>
      <c r="C40" s="195">
        <v>2487507758</v>
      </c>
      <c r="D40" s="195">
        <v>2517118999.9999995</v>
      </c>
      <c r="E40" s="140">
        <v>48100990.109999992</v>
      </c>
      <c r="F40" s="140">
        <v>34021686.599999994</v>
      </c>
      <c r="G40" s="140">
        <v>40915671.740000002</v>
      </c>
      <c r="H40" s="140">
        <v>37352263.539999999</v>
      </c>
      <c r="I40" s="140">
        <v>51481200.670000002</v>
      </c>
      <c r="J40" s="140">
        <v>38128484.559999995</v>
      </c>
      <c r="K40" s="140">
        <v>36399609.350000001</v>
      </c>
      <c r="L40" s="140">
        <v>45970769.789999999</v>
      </c>
      <c r="M40" s="140">
        <v>35328910.980000004</v>
      </c>
      <c r="N40" s="140">
        <v>40748407.93</v>
      </c>
      <c r="O40" s="140">
        <v>61294392.090000004</v>
      </c>
      <c r="P40" s="140">
        <v>116068199.8</v>
      </c>
      <c r="Q40" s="220">
        <f t="shared" si="0"/>
        <v>585810587.15999997</v>
      </c>
      <c r="R40" s="92"/>
      <c r="S40" s="88"/>
      <c r="T40" s="92"/>
      <c r="U40" s="92"/>
      <c r="V40" s="92"/>
      <c r="W40" s="92"/>
      <c r="X40" s="92"/>
      <c r="Z40" s="88"/>
      <c r="AA40" s="88"/>
      <c r="AB40" s="88"/>
      <c r="AC40" s="88"/>
      <c r="AD40" s="88"/>
      <c r="AE40" s="88"/>
      <c r="AF40" s="88"/>
      <c r="AG40" s="88"/>
      <c r="AH40" s="88"/>
      <c r="AI40" s="88"/>
      <c r="AJ40" s="88"/>
      <c r="AK40" s="88"/>
      <c r="AL40" s="88"/>
      <c r="AM40" s="88"/>
      <c r="AN40" s="88"/>
      <c r="AO40" s="88"/>
    </row>
    <row r="41" spans="2:41">
      <c r="B41" s="25" t="s">
        <v>53</v>
      </c>
      <c r="C41" s="219">
        <v>136586101</v>
      </c>
      <c r="D41" s="219">
        <v>168218359.00000003</v>
      </c>
      <c r="E41" s="219">
        <v>5503321.0199999996</v>
      </c>
      <c r="F41" s="219">
        <v>6305633.8800000008</v>
      </c>
      <c r="G41" s="219">
        <v>8756079.790000001</v>
      </c>
      <c r="H41" s="219">
        <v>6320225.8600000003</v>
      </c>
      <c r="I41" s="219">
        <v>11379302.720000001</v>
      </c>
      <c r="J41" s="219">
        <v>14212033.5</v>
      </c>
      <c r="K41" s="219">
        <v>12507718.760000002</v>
      </c>
      <c r="L41" s="219">
        <v>11245539.439999999</v>
      </c>
      <c r="M41" s="219">
        <v>10036653.970000001</v>
      </c>
      <c r="N41" s="219">
        <v>12602225.499999998</v>
      </c>
      <c r="O41" s="219">
        <v>21388065.890000001</v>
      </c>
      <c r="P41" s="219">
        <v>42264635.339999996</v>
      </c>
      <c r="Q41" s="216">
        <f t="shared" si="0"/>
        <v>162521435.66999999</v>
      </c>
      <c r="R41" s="91"/>
      <c r="S41" s="88"/>
      <c r="T41" s="91"/>
      <c r="U41" s="91"/>
      <c r="V41" s="91"/>
      <c r="W41" s="91"/>
      <c r="X41" s="91"/>
      <c r="Z41" s="88"/>
      <c r="AA41" s="88"/>
      <c r="AB41" s="88"/>
      <c r="AC41" s="88"/>
      <c r="AD41" s="88"/>
      <c r="AE41" s="88"/>
      <c r="AF41" s="88"/>
      <c r="AG41" s="88"/>
      <c r="AH41" s="88"/>
      <c r="AI41" s="88"/>
      <c r="AJ41" s="88"/>
      <c r="AK41" s="88"/>
      <c r="AL41" s="88"/>
      <c r="AM41" s="88"/>
      <c r="AN41" s="88"/>
      <c r="AO41" s="88"/>
    </row>
    <row r="42" spans="2:41">
      <c r="B42" s="7" t="s">
        <v>128</v>
      </c>
      <c r="C42" s="195">
        <v>136586101</v>
      </c>
      <c r="D42" s="195">
        <v>168218359.00000003</v>
      </c>
      <c r="E42" s="140">
        <v>5503321.0199999996</v>
      </c>
      <c r="F42" s="140">
        <v>6305633.8800000008</v>
      </c>
      <c r="G42" s="140">
        <v>8756079.790000001</v>
      </c>
      <c r="H42" s="140">
        <v>6320225.8600000003</v>
      </c>
      <c r="I42" s="140">
        <v>11379302.720000001</v>
      </c>
      <c r="J42" s="140">
        <v>14212033.5</v>
      </c>
      <c r="K42" s="140">
        <v>12507718.760000002</v>
      </c>
      <c r="L42" s="140">
        <v>11245539.439999999</v>
      </c>
      <c r="M42" s="140">
        <v>10036653.970000001</v>
      </c>
      <c r="N42" s="140">
        <v>12602225.499999998</v>
      </c>
      <c r="O42" s="140">
        <v>21388065.890000001</v>
      </c>
      <c r="P42" s="140">
        <v>42264635.339999996</v>
      </c>
      <c r="Q42" s="220">
        <f t="shared" si="0"/>
        <v>162521435.66999999</v>
      </c>
      <c r="R42" s="8"/>
      <c r="S42" s="88"/>
      <c r="Z42" s="88"/>
      <c r="AA42" s="88"/>
      <c r="AB42" s="88"/>
      <c r="AC42" s="88"/>
      <c r="AD42" s="88"/>
      <c r="AE42" s="88"/>
      <c r="AF42" s="88"/>
      <c r="AG42" s="88"/>
      <c r="AH42" s="88"/>
      <c r="AI42" s="88"/>
      <c r="AJ42" s="88"/>
      <c r="AK42" s="88"/>
      <c r="AL42" s="88"/>
      <c r="AM42" s="88"/>
      <c r="AN42" s="88"/>
      <c r="AO42" s="88"/>
    </row>
    <row r="43" spans="2:41">
      <c r="B43" s="22" t="s">
        <v>56</v>
      </c>
      <c r="C43" s="204">
        <v>381580413</v>
      </c>
      <c r="D43" s="204">
        <v>388499278.41999996</v>
      </c>
      <c r="E43" s="161">
        <v>14166695.070000002</v>
      </c>
      <c r="F43" s="161">
        <v>19567476.699999999</v>
      </c>
      <c r="G43" s="161">
        <v>19057133.569999997</v>
      </c>
      <c r="H43" s="161">
        <v>24700635.029999997</v>
      </c>
      <c r="I43" s="161">
        <v>26855690.59</v>
      </c>
      <c r="J43" s="161">
        <v>22630010.430000003</v>
      </c>
      <c r="K43" s="161">
        <v>21871430.48</v>
      </c>
      <c r="L43" s="161">
        <v>23285712.459999997</v>
      </c>
      <c r="M43" s="161">
        <v>23651557.199999999</v>
      </c>
      <c r="N43" s="161">
        <v>24304307.869999997</v>
      </c>
      <c r="O43" s="161">
        <v>41359692.660000004</v>
      </c>
      <c r="P43" s="161">
        <v>47483814.939999998</v>
      </c>
      <c r="Q43" s="161">
        <f t="shared" si="0"/>
        <v>308934157</v>
      </c>
      <c r="R43" s="94"/>
      <c r="S43" s="5"/>
      <c r="T43" s="5"/>
      <c r="U43" s="5"/>
      <c r="V43" s="5"/>
      <c r="W43" s="5"/>
      <c r="X43" s="5"/>
      <c r="Y43" s="5"/>
      <c r="Z43" s="88"/>
      <c r="AA43" s="88"/>
      <c r="AB43" s="88"/>
      <c r="AC43" s="88"/>
      <c r="AD43" s="88"/>
      <c r="AE43" s="88"/>
      <c r="AF43" s="88"/>
      <c r="AG43" s="88"/>
      <c r="AH43" s="88"/>
      <c r="AI43" s="88"/>
      <c r="AJ43" s="88"/>
      <c r="AK43" s="88"/>
      <c r="AL43" s="88"/>
      <c r="AM43" s="88"/>
      <c r="AN43" s="88"/>
    </row>
    <row r="44" spans="2:41">
      <c r="B44" s="25" t="s">
        <v>57</v>
      </c>
      <c r="C44" s="219">
        <v>12000000</v>
      </c>
      <c r="D44" s="219">
        <v>12000000</v>
      </c>
      <c r="E44" s="19">
        <v>0</v>
      </c>
      <c r="F44" s="19">
        <v>0</v>
      </c>
      <c r="G44" s="19">
        <v>0</v>
      </c>
      <c r="H44" s="19">
        <v>0</v>
      </c>
      <c r="I44" s="19">
        <v>0</v>
      </c>
      <c r="J44" s="19">
        <v>0</v>
      </c>
      <c r="K44" s="19">
        <v>0</v>
      </c>
      <c r="L44" s="216">
        <v>688209.57000000007</v>
      </c>
      <c r="M44" s="216">
        <v>709685.24</v>
      </c>
      <c r="N44" s="216">
        <v>1023324.1500000001</v>
      </c>
      <c r="O44" s="216">
        <v>1570057.58</v>
      </c>
      <c r="P44" s="216">
        <v>1118409.1200000001</v>
      </c>
      <c r="Q44" s="216">
        <f t="shared" si="0"/>
        <v>5109685.66</v>
      </c>
      <c r="R44" s="90"/>
      <c r="S44" s="5"/>
      <c r="T44" s="5"/>
      <c r="U44" s="5"/>
      <c r="V44" s="5"/>
      <c r="W44" s="5"/>
      <c r="X44" s="5"/>
      <c r="Y44" s="5"/>
      <c r="Z44" s="88"/>
      <c r="AA44" s="88"/>
      <c r="AB44" s="88"/>
      <c r="AC44" s="88"/>
      <c r="AD44" s="88"/>
      <c r="AE44" s="88"/>
      <c r="AF44" s="88"/>
      <c r="AG44" s="88"/>
      <c r="AH44" s="88"/>
      <c r="AI44" s="88"/>
      <c r="AJ44" s="88"/>
      <c r="AK44" s="88"/>
      <c r="AL44" s="88"/>
      <c r="AM44" s="88"/>
      <c r="AN44" s="88"/>
    </row>
    <row r="45" spans="2:41">
      <c r="B45" s="26" t="s">
        <v>58</v>
      </c>
      <c r="C45" s="195">
        <v>12000000</v>
      </c>
      <c r="D45" s="195">
        <v>12000000</v>
      </c>
      <c r="E45" s="20">
        <v>0</v>
      </c>
      <c r="F45" s="20">
        <v>0</v>
      </c>
      <c r="G45" s="20">
        <v>0</v>
      </c>
      <c r="H45" s="20">
        <v>0</v>
      </c>
      <c r="I45" s="20">
        <v>0</v>
      </c>
      <c r="J45" s="20">
        <v>0</v>
      </c>
      <c r="K45" s="20">
        <v>0</v>
      </c>
      <c r="L45" s="140">
        <v>688209.57000000007</v>
      </c>
      <c r="M45" s="140">
        <v>709685.24</v>
      </c>
      <c r="N45" s="140">
        <v>1023324.1500000001</v>
      </c>
      <c r="O45" s="140">
        <v>1570057.58</v>
      </c>
      <c r="P45" s="140">
        <v>1118409.1200000001</v>
      </c>
      <c r="Q45" s="140">
        <f t="shared" si="0"/>
        <v>5109685.66</v>
      </c>
      <c r="R45" s="89"/>
      <c r="S45" s="5"/>
      <c r="T45" s="5"/>
      <c r="U45" s="5"/>
      <c r="V45" s="5"/>
      <c r="W45" s="5"/>
      <c r="X45" s="5"/>
      <c r="Y45" s="5"/>
      <c r="Z45" s="88"/>
      <c r="AA45" s="88"/>
      <c r="AB45" s="88"/>
      <c r="AC45" s="88"/>
      <c r="AD45" s="88"/>
      <c r="AE45" s="88"/>
      <c r="AF45" s="88"/>
      <c r="AG45" s="88"/>
      <c r="AH45" s="88"/>
      <c r="AI45" s="88"/>
      <c r="AJ45" s="88"/>
      <c r="AK45" s="88"/>
      <c r="AL45" s="88"/>
      <c r="AM45" s="88"/>
      <c r="AN45" s="88"/>
    </row>
    <row r="46" spans="2:41">
      <c r="B46" s="25" t="s">
        <v>59</v>
      </c>
      <c r="C46" s="219">
        <v>369580413</v>
      </c>
      <c r="D46" s="219">
        <v>376499278.41999996</v>
      </c>
      <c r="E46" s="216">
        <v>14166695.070000002</v>
      </c>
      <c r="F46" s="216">
        <v>19567476.699999999</v>
      </c>
      <c r="G46" s="216">
        <v>19057133.569999997</v>
      </c>
      <c r="H46" s="216">
        <v>24700635.029999997</v>
      </c>
      <c r="I46" s="216">
        <v>26855690.59</v>
      </c>
      <c r="J46" s="216">
        <v>22630010.430000003</v>
      </c>
      <c r="K46" s="216">
        <v>21871430.48</v>
      </c>
      <c r="L46" s="216">
        <v>22597502.889999997</v>
      </c>
      <c r="M46" s="216">
        <v>22941871.960000001</v>
      </c>
      <c r="N46" s="216">
        <v>23280983.719999999</v>
      </c>
      <c r="O46" s="216">
        <v>39789635.080000006</v>
      </c>
      <c r="P46" s="216">
        <v>46365405.82</v>
      </c>
      <c r="Q46" s="216">
        <f t="shared" si="0"/>
        <v>303824471.34000003</v>
      </c>
      <c r="R46" s="90"/>
      <c r="S46" s="5"/>
      <c r="T46" s="90"/>
      <c r="U46" s="90"/>
      <c r="V46" s="90"/>
      <c r="W46" s="90"/>
      <c r="X46" s="90"/>
      <c r="Y46" s="5"/>
      <c r="Z46" s="88"/>
      <c r="AA46" s="88"/>
      <c r="AB46" s="88"/>
      <c r="AC46" s="88"/>
      <c r="AD46" s="88"/>
      <c r="AE46" s="88"/>
      <c r="AF46" s="88"/>
      <c r="AG46" s="88"/>
      <c r="AH46" s="88"/>
      <c r="AI46" s="88"/>
      <c r="AJ46" s="88"/>
      <c r="AK46" s="88"/>
      <c r="AL46" s="88"/>
      <c r="AM46" s="88"/>
      <c r="AN46" s="88"/>
    </row>
    <row r="47" spans="2:41">
      <c r="B47" s="26" t="s">
        <v>60</v>
      </c>
      <c r="C47" s="195">
        <v>369580413</v>
      </c>
      <c r="D47" s="195">
        <v>376499278.41999996</v>
      </c>
      <c r="E47" s="140">
        <v>14166695.070000002</v>
      </c>
      <c r="F47" s="140">
        <v>19567476.699999999</v>
      </c>
      <c r="G47" s="140">
        <v>19057133.569999997</v>
      </c>
      <c r="H47" s="140">
        <v>24700635.029999997</v>
      </c>
      <c r="I47" s="140">
        <v>26855690.59</v>
      </c>
      <c r="J47" s="140">
        <v>22630010.430000003</v>
      </c>
      <c r="K47" s="140">
        <v>21871430.48</v>
      </c>
      <c r="L47" s="140">
        <v>22597502.889999997</v>
      </c>
      <c r="M47" s="140">
        <v>22941871.960000001</v>
      </c>
      <c r="N47" s="140">
        <v>23280983.719999999</v>
      </c>
      <c r="O47" s="140">
        <v>39789635.080000006</v>
      </c>
      <c r="P47" s="140">
        <v>46365405.82</v>
      </c>
      <c r="Q47" s="140">
        <f t="shared" si="0"/>
        <v>303824471.34000003</v>
      </c>
      <c r="R47" s="89"/>
      <c r="S47" s="5"/>
      <c r="T47" s="5"/>
      <c r="U47" s="5"/>
      <c r="V47" s="5"/>
      <c r="W47" s="5"/>
      <c r="X47" s="5"/>
      <c r="Y47" s="5"/>
      <c r="Z47" s="88"/>
      <c r="AA47" s="88"/>
      <c r="AB47" s="88"/>
      <c r="AC47" s="88"/>
      <c r="AD47" s="88"/>
      <c r="AE47" s="88"/>
      <c r="AF47" s="88"/>
      <c r="AG47" s="88"/>
      <c r="AH47" s="88"/>
      <c r="AI47" s="88"/>
      <c r="AJ47" s="88"/>
      <c r="AK47" s="88"/>
      <c r="AL47" s="88"/>
      <c r="AM47" s="88"/>
      <c r="AN47" s="88"/>
    </row>
    <row r="48" spans="2:41">
      <c r="B48" s="22" t="s">
        <v>61</v>
      </c>
      <c r="C48" s="204">
        <v>55572345815</v>
      </c>
      <c r="D48" s="204">
        <v>54070231609.239998</v>
      </c>
      <c r="E48" s="161">
        <v>2275553256.9299998</v>
      </c>
      <c r="F48" s="161">
        <v>2383467747.3800006</v>
      </c>
      <c r="G48" s="161">
        <v>2512070488.3499999</v>
      </c>
      <c r="H48" s="161">
        <v>2556754127.7999997</v>
      </c>
      <c r="I48" s="161">
        <v>2690047474.6899996</v>
      </c>
      <c r="J48" s="161">
        <v>2891150659.6699996</v>
      </c>
      <c r="K48" s="161">
        <v>2788636954.2099996</v>
      </c>
      <c r="L48" s="161">
        <v>2838503942.8800006</v>
      </c>
      <c r="M48" s="161">
        <v>2797469599.4400005</v>
      </c>
      <c r="N48" s="161">
        <v>3036243414.5700002</v>
      </c>
      <c r="O48" s="161">
        <v>3283104468.2399993</v>
      </c>
      <c r="P48" s="161">
        <v>5451808055.5300007</v>
      </c>
      <c r="Q48" s="161">
        <f t="shared" si="0"/>
        <v>35504810189.689995</v>
      </c>
      <c r="R48" s="6"/>
      <c r="S48" s="88"/>
      <c r="Z48" s="88"/>
      <c r="AA48" s="88"/>
      <c r="AB48" s="88"/>
      <c r="AC48" s="88"/>
      <c r="AD48" s="88"/>
      <c r="AE48" s="88"/>
      <c r="AF48" s="88"/>
      <c r="AG48" s="88"/>
      <c r="AH48" s="88"/>
      <c r="AI48" s="88"/>
      <c r="AJ48" s="88"/>
      <c r="AK48" s="88"/>
      <c r="AL48" s="88"/>
      <c r="AM48" s="88"/>
    </row>
    <row r="49" spans="2:40">
      <c r="B49" s="25" t="s">
        <v>62</v>
      </c>
      <c r="C49" s="219">
        <v>1856029607</v>
      </c>
      <c r="D49" s="219">
        <v>1856029607</v>
      </c>
      <c r="E49" s="19">
        <v>0</v>
      </c>
      <c r="F49" s="19">
        <v>0</v>
      </c>
      <c r="G49" s="19">
        <v>0</v>
      </c>
      <c r="H49" s="19">
        <v>0</v>
      </c>
      <c r="I49" s="19">
        <v>0</v>
      </c>
      <c r="J49" s="19">
        <v>0</v>
      </c>
      <c r="K49" s="19">
        <v>0</v>
      </c>
      <c r="L49" s="19">
        <v>0</v>
      </c>
      <c r="M49" s="19">
        <v>0</v>
      </c>
      <c r="N49" s="19">
        <v>0</v>
      </c>
      <c r="O49" s="19">
        <v>0</v>
      </c>
      <c r="P49" s="19">
        <v>0</v>
      </c>
      <c r="Q49" s="19">
        <f t="shared" si="0"/>
        <v>0</v>
      </c>
      <c r="R49" s="7"/>
      <c r="S49" s="88"/>
      <c r="Z49" s="88"/>
      <c r="AA49" s="88"/>
      <c r="AB49" s="88"/>
      <c r="AC49" s="88"/>
      <c r="AD49" s="88"/>
      <c r="AE49" s="88"/>
      <c r="AF49" s="88"/>
      <c r="AG49" s="88"/>
      <c r="AH49" s="88"/>
      <c r="AI49" s="88"/>
      <c r="AJ49" s="88"/>
      <c r="AK49" s="88"/>
      <c r="AL49" s="88"/>
    </row>
    <row r="50" spans="2:40">
      <c r="B50" s="26" t="s">
        <v>63</v>
      </c>
      <c r="C50" s="195">
        <v>104170377</v>
      </c>
      <c r="D50" s="195">
        <v>104170377</v>
      </c>
      <c r="E50" s="20">
        <v>0</v>
      </c>
      <c r="F50" s="20">
        <v>0</v>
      </c>
      <c r="G50" s="20">
        <v>0</v>
      </c>
      <c r="H50" s="20">
        <v>0</v>
      </c>
      <c r="I50" s="20">
        <v>0</v>
      </c>
      <c r="J50" s="20">
        <v>0</v>
      </c>
      <c r="K50" s="20">
        <v>0</v>
      </c>
      <c r="L50" s="20">
        <v>0</v>
      </c>
      <c r="M50" s="20">
        <v>0</v>
      </c>
      <c r="N50" s="20">
        <v>0</v>
      </c>
      <c r="O50" s="20">
        <v>0</v>
      </c>
      <c r="P50" s="20">
        <v>0</v>
      </c>
      <c r="Q50" s="20">
        <f t="shared" si="0"/>
        <v>0</v>
      </c>
      <c r="R50" s="8"/>
      <c r="S50" s="88"/>
      <c r="Z50" s="88"/>
      <c r="AA50" s="88"/>
      <c r="AB50" s="88"/>
      <c r="AC50" s="88"/>
      <c r="AD50" s="88"/>
      <c r="AE50" s="88"/>
      <c r="AF50" s="88"/>
      <c r="AG50" s="88"/>
      <c r="AH50" s="88"/>
      <c r="AI50" s="88"/>
      <c r="AJ50" s="88"/>
      <c r="AK50" s="88"/>
      <c r="AL50" s="88"/>
    </row>
    <row r="51" spans="2:40">
      <c r="B51" s="26" t="s">
        <v>64</v>
      </c>
      <c r="C51" s="195">
        <v>1751859230</v>
      </c>
      <c r="D51" s="195">
        <v>1751859230</v>
      </c>
      <c r="E51" s="20">
        <v>0</v>
      </c>
      <c r="F51" s="20">
        <v>0</v>
      </c>
      <c r="G51" s="20">
        <v>0</v>
      </c>
      <c r="H51" s="20">
        <v>0</v>
      </c>
      <c r="I51" s="20">
        <v>0</v>
      </c>
      <c r="J51" s="20">
        <v>0</v>
      </c>
      <c r="K51" s="20">
        <v>0</v>
      </c>
      <c r="L51" s="20">
        <v>0</v>
      </c>
      <c r="M51" s="20">
        <v>0</v>
      </c>
      <c r="N51" s="20">
        <v>0</v>
      </c>
      <c r="O51" s="20">
        <v>0</v>
      </c>
      <c r="P51" s="20">
        <v>0</v>
      </c>
      <c r="Q51" s="20">
        <f t="shared" si="0"/>
        <v>0</v>
      </c>
      <c r="R51" s="8"/>
      <c r="S51" s="88"/>
      <c r="Z51" s="88"/>
      <c r="AA51" s="88"/>
      <c r="AB51" s="88"/>
      <c r="AC51" s="88"/>
      <c r="AD51" s="88"/>
      <c r="AE51" s="88"/>
      <c r="AF51" s="88"/>
      <c r="AG51" s="88"/>
      <c r="AH51" s="88"/>
      <c r="AI51" s="88"/>
      <c r="AJ51" s="88"/>
      <c r="AK51" s="88"/>
      <c r="AL51" s="88"/>
    </row>
    <row r="52" spans="2:40">
      <c r="B52" s="25" t="s">
        <v>65</v>
      </c>
      <c r="C52" s="219">
        <v>39036867813</v>
      </c>
      <c r="D52" s="219">
        <v>37322057807.569992</v>
      </c>
      <c r="E52" s="216">
        <v>2221437906.0900002</v>
      </c>
      <c r="F52" s="216">
        <v>2293808287.4400005</v>
      </c>
      <c r="G52" s="216">
        <v>2387633197.2199998</v>
      </c>
      <c r="H52" s="216">
        <v>2451159010.9400001</v>
      </c>
      <c r="I52" s="216">
        <v>2594679169.1500001</v>
      </c>
      <c r="J52" s="216">
        <v>2785804341.9799995</v>
      </c>
      <c r="K52" s="216">
        <v>2674073752.9399996</v>
      </c>
      <c r="L52" s="216">
        <v>2739862895.8399997</v>
      </c>
      <c r="M52" s="216">
        <v>2708669716.9700003</v>
      </c>
      <c r="N52" s="216">
        <v>2925442997.7200003</v>
      </c>
      <c r="O52" s="216">
        <v>3086636511.4999995</v>
      </c>
      <c r="P52" s="216">
        <v>5219294493.6800013</v>
      </c>
      <c r="Q52" s="216">
        <f t="shared" si="0"/>
        <v>34088502281.470001</v>
      </c>
      <c r="R52" s="8"/>
      <c r="S52" s="88"/>
      <c r="Z52" s="88"/>
      <c r="AA52" s="88"/>
      <c r="AB52" s="88"/>
      <c r="AC52" s="88"/>
      <c r="AD52" s="88"/>
      <c r="AE52" s="88"/>
      <c r="AF52" s="88"/>
      <c r="AG52" s="88"/>
      <c r="AH52" s="88"/>
      <c r="AI52" s="88"/>
      <c r="AJ52" s="88"/>
      <c r="AK52" s="88"/>
      <c r="AL52" s="88"/>
    </row>
    <row r="53" spans="2:40">
      <c r="B53" s="26" t="s">
        <v>98</v>
      </c>
      <c r="C53" s="195">
        <v>550217273</v>
      </c>
      <c r="D53" s="195">
        <v>504010628.09000003</v>
      </c>
      <c r="E53" s="20">
        <v>0</v>
      </c>
      <c r="F53" s="20">
        <v>0</v>
      </c>
      <c r="G53" s="140">
        <v>44401207.280000001</v>
      </c>
      <c r="H53" s="140">
        <v>36740181.010000005</v>
      </c>
      <c r="I53" s="140">
        <v>43017810.089999989</v>
      </c>
      <c r="J53" s="140">
        <v>42774746.450000003</v>
      </c>
      <c r="K53" s="140">
        <v>45755165.179999992</v>
      </c>
      <c r="L53" s="140">
        <v>39755207.360000007</v>
      </c>
      <c r="M53" s="140">
        <v>65843037.679999977</v>
      </c>
      <c r="N53" s="140">
        <v>56071154.030000009</v>
      </c>
      <c r="O53" s="140">
        <v>41747841.950000003</v>
      </c>
      <c r="P53" s="140">
        <v>82806466.090000004</v>
      </c>
      <c r="Q53" s="140">
        <f t="shared" si="0"/>
        <v>498912817.12</v>
      </c>
      <c r="R53" s="8"/>
      <c r="S53" s="88"/>
      <c r="Z53" s="88"/>
      <c r="AA53" s="88"/>
      <c r="AB53" s="88"/>
      <c r="AC53" s="88"/>
      <c r="AD53" s="88"/>
      <c r="AE53" s="88"/>
      <c r="AF53" s="88"/>
      <c r="AG53" s="88"/>
      <c r="AH53" s="88"/>
      <c r="AI53" s="88"/>
      <c r="AJ53" s="88"/>
      <c r="AK53" s="88"/>
      <c r="AL53" s="88"/>
    </row>
    <row r="54" spans="2:40">
      <c r="B54" s="26" t="s">
        <v>99</v>
      </c>
      <c r="C54" s="195">
        <v>5747706333</v>
      </c>
      <c r="D54" s="195">
        <v>5889910054.1599998</v>
      </c>
      <c r="E54" s="140">
        <v>205647190.81999999</v>
      </c>
      <c r="F54" s="140">
        <v>213295079.42999998</v>
      </c>
      <c r="G54" s="140">
        <v>230951602.31999999</v>
      </c>
      <c r="H54" s="140">
        <v>237596412.41999996</v>
      </c>
      <c r="I54" s="140">
        <v>233263010.81999999</v>
      </c>
      <c r="J54" s="140">
        <v>254246557.31999993</v>
      </c>
      <c r="K54" s="140">
        <v>363198541.69999999</v>
      </c>
      <c r="L54" s="140">
        <v>475180982.37999994</v>
      </c>
      <c r="M54" s="140">
        <v>451237399.30999994</v>
      </c>
      <c r="N54" s="140">
        <v>486081459.67000014</v>
      </c>
      <c r="O54" s="140">
        <v>664072710.61000001</v>
      </c>
      <c r="P54" s="140">
        <v>653503007.27999997</v>
      </c>
      <c r="Q54" s="140">
        <f t="shared" si="0"/>
        <v>4468273954.0799999</v>
      </c>
      <c r="R54" s="8"/>
      <c r="S54" s="88"/>
      <c r="Z54" s="88"/>
      <c r="AA54" s="88"/>
      <c r="AB54" s="88"/>
      <c r="AC54" s="88"/>
      <c r="AD54" s="88"/>
      <c r="AE54" s="88"/>
      <c r="AF54" s="88"/>
      <c r="AG54" s="88"/>
      <c r="AH54" s="88"/>
      <c r="AI54" s="88"/>
      <c r="AJ54" s="88"/>
      <c r="AK54" s="88"/>
      <c r="AL54" s="88"/>
    </row>
    <row r="55" spans="2:40">
      <c r="B55" s="26" t="s">
        <v>66</v>
      </c>
      <c r="C55" s="195">
        <v>398241564</v>
      </c>
      <c r="D55" s="195">
        <v>396027047.70000005</v>
      </c>
      <c r="E55" s="140">
        <v>5101218.6300000008</v>
      </c>
      <c r="F55" s="140">
        <v>5125954.67</v>
      </c>
      <c r="G55" s="140">
        <v>17121700.810000002</v>
      </c>
      <c r="H55" s="140">
        <v>15508198.950000003</v>
      </c>
      <c r="I55" s="140">
        <v>15776601.849999998</v>
      </c>
      <c r="J55" s="140">
        <v>19104107.84</v>
      </c>
      <c r="K55" s="140">
        <v>23907974.599999998</v>
      </c>
      <c r="L55" s="140">
        <v>27997417.670000002</v>
      </c>
      <c r="M55" s="140">
        <v>22059619.079999998</v>
      </c>
      <c r="N55" s="140">
        <v>37816524.509999998</v>
      </c>
      <c r="O55" s="140">
        <v>35995047.120000005</v>
      </c>
      <c r="P55" s="140">
        <v>51604910.009999998</v>
      </c>
      <c r="Q55" s="140">
        <f t="shared" si="0"/>
        <v>277119275.74000001</v>
      </c>
      <c r="R55" s="8"/>
      <c r="S55" s="88"/>
      <c r="Z55" s="88"/>
      <c r="AA55" s="88"/>
      <c r="AB55" s="88"/>
      <c r="AC55" s="88"/>
      <c r="AD55" s="88"/>
      <c r="AE55" s="88"/>
      <c r="AF55" s="88"/>
      <c r="AG55" s="88"/>
      <c r="AH55" s="88"/>
      <c r="AI55" s="88"/>
      <c r="AJ55" s="88"/>
      <c r="AK55" s="88"/>
      <c r="AL55" s="88"/>
    </row>
    <row r="56" spans="2:40">
      <c r="B56" s="26" t="s">
        <v>67</v>
      </c>
      <c r="C56" s="195">
        <v>32340702643</v>
      </c>
      <c r="D56" s="195">
        <v>30532110077.619999</v>
      </c>
      <c r="E56" s="140">
        <v>2010689496.6400001</v>
      </c>
      <c r="F56" s="140">
        <v>2075387253.3400004</v>
      </c>
      <c r="G56" s="140">
        <v>2095158686.8099999</v>
      </c>
      <c r="H56" s="140">
        <v>2161314218.5599999</v>
      </c>
      <c r="I56" s="140">
        <v>2302621746.3899999</v>
      </c>
      <c r="J56" s="140">
        <v>2469678930.3699999</v>
      </c>
      <c r="K56" s="140">
        <v>2241212071.46</v>
      </c>
      <c r="L56" s="140">
        <v>2196929288.4299998</v>
      </c>
      <c r="M56" s="140">
        <v>2169529660.9000006</v>
      </c>
      <c r="N56" s="140">
        <v>2345473859.5100002</v>
      </c>
      <c r="O56" s="140">
        <v>2344820911.8199997</v>
      </c>
      <c r="P56" s="140">
        <v>4431380110.3000011</v>
      </c>
      <c r="Q56" s="140">
        <f t="shared" si="0"/>
        <v>28844196234.530006</v>
      </c>
      <c r="R56" s="8"/>
      <c r="S56" s="88"/>
      <c r="Z56" s="88"/>
      <c r="AA56" s="88"/>
      <c r="AB56" s="88"/>
      <c r="AC56" s="88"/>
      <c r="AD56" s="88"/>
      <c r="AE56" s="88"/>
      <c r="AF56" s="88"/>
      <c r="AG56" s="88"/>
      <c r="AH56" s="88"/>
      <c r="AI56" s="88"/>
      <c r="AJ56" s="88"/>
      <c r="AK56" s="88"/>
      <c r="AL56" s="88"/>
    </row>
    <row r="57" spans="2:40">
      <c r="B57" s="25" t="s">
        <v>68</v>
      </c>
      <c r="C57" s="219">
        <v>375452387</v>
      </c>
      <c r="D57" s="219">
        <v>380238218.90999997</v>
      </c>
      <c r="E57" s="216">
        <v>15207455.359999999</v>
      </c>
      <c r="F57" s="216">
        <v>20820639.859999999</v>
      </c>
      <c r="G57" s="216">
        <v>26272892.010000002</v>
      </c>
      <c r="H57" s="216">
        <v>39206223.340000004</v>
      </c>
      <c r="I57" s="216">
        <v>30001285.43</v>
      </c>
      <c r="J57" s="216">
        <v>30218947.289999999</v>
      </c>
      <c r="K57" s="216">
        <v>30680692.919999998</v>
      </c>
      <c r="L57" s="216">
        <v>26574012.299999997</v>
      </c>
      <c r="M57" s="216">
        <v>24083708.420000002</v>
      </c>
      <c r="N57" s="216">
        <v>27050774.190000001</v>
      </c>
      <c r="O57" s="216">
        <v>38740157.620000005</v>
      </c>
      <c r="P57" s="216">
        <v>38174881.649999999</v>
      </c>
      <c r="Q57" s="216">
        <f t="shared" si="0"/>
        <v>347031670.38999999</v>
      </c>
      <c r="R57" s="7"/>
      <c r="S57" s="88"/>
      <c r="Z57" s="88"/>
      <c r="AA57" s="88"/>
      <c r="AB57" s="88"/>
      <c r="AC57" s="88"/>
      <c r="AD57" s="88"/>
      <c r="AE57" s="88"/>
      <c r="AF57" s="88"/>
      <c r="AG57" s="88"/>
      <c r="AH57" s="88"/>
      <c r="AI57" s="88"/>
      <c r="AJ57" s="88"/>
      <c r="AK57" s="88"/>
      <c r="AL57" s="88"/>
    </row>
    <row r="58" spans="2:40">
      <c r="B58" s="26" t="s">
        <v>100</v>
      </c>
      <c r="C58" s="195">
        <v>5000000</v>
      </c>
      <c r="D58" s="195">
        <v>5000000</v>
      </c>
      <c r="E58" s="20">
        <v>0</v>
      </c>
      <c r="F58" s="20">
        <v>0</v>
      </c>
      <c r="G58" s="20">
        <v>0</v>
      </c>
      <c r="H58" s="20">
        <v>0</v>
      </c>
      <c r="I58" s="20">
        <v>0</v>
      </c>
      <c r="J58" s="20">
        <v>0</v>
      </c>
      <c r="K58" s="20">
        <v>0</v>
      </c>
      <c r="L58" s="20">
        <v>0</v>
      </c>
      <c r="M58" s="20">
        <v>0</v>
      </c>
      <c r="N58" s="20">
        <v>0</v>
      </c>
      <c r="O58" s="20">
        <v>0</v>
      </c>
      <c r="P58" s="20">
        <v>0</v>
      </c>
      <c r="Q58" s="20">
        <f t="shared" si="0"/>
        <v>0</v>
      </c>
      <c r="R58" s="91"/>
      <c r="S58" s="88"/>
      <c r="T58" s="91"/>
      <c r="U58" s="91"/>
      <c r="V58" s="91"/>
      <c r="W58" s="91"/>
      <c r="X58" s="91"/>
      <c r="Z58" s="88"/>
      <c r="AA58" s="88"/>
      <c r="AB58" s="88"/>
      <c r="AC58" s="88"/>
      <c r="AD58" s="88"/>
      <c r="AE58" s="88"/>
      <c r="AF58" s="88"/>
      <c r="AG58" s="88"/>
      <c r="AH58" s="88"/>
      <c r="AI58" s="88"/>
      <c r="AJ58" s="88"/>
      <c r="AK58" s="88"/>
      <c r="AL58" s="88"/>
    </row>
    <row r="59" spans="2:40">
      <c r="B59" s="26" t="s">
        <v>101</v>
      </c>
      <c r="C59" s="195">
        <v>233452387</v>
      </c>
      <c r="D59" s="195">
        <v>226148218.91</v>
      </c>
      <c r="E59" s="140">
        <v>10762216.92</v>
      </c>
      <c r="F59" s="140">
        <v>12246997.390000001</v>
      </c>
      <c r="G59" s="140">
        <v>16979295.050000001</v>
      </c>
      <c r="H59" s="140">
        <v>17838978.990000002</v>
      </c>
      <c r="I59" s="140">
        <v>17765598.960000001</v>
      </c>
      <c r="J59" s="140">
        <v>19737223.919999998</v>
      </c>
      <c r="K59" s="140">
        <v>15079025.199999999</v>
      </c>
      <c r="L59" s="140">
        <v>17257236.799999997</v>
      </c>
      <c r="M59" s="140">
        <v>14909669.27</v>
      </c>
      <c r="N59" s="140">
        <v>19497559.880000003</v>
      </c>
      <c r="O59" s="140">
        <v>24881390.530000001</v>
      </c>
      <c r="P59" s="140">
        <v>23158957.869999997</v>
      </c>
      <c r="Q59" s="140">
        <f t="shared" si="0"/>
        <v>210114150.78</v>
      </c>
      <c r="R59" s="91"/>
      <c r="S59" s="88"/>
      <c r="T59" s="91"/>
      <c r="U59" s="91"/>
      <c r="V59" s="91"/>
      <c r="W59" s="91"/>
      <c r="X59" s="91"/>
      <c r="Z59" s="88"/>
      <c r="AA59" s="88"/>
      <c r="AB59" s="88"/>
      <c r="AC59" s="88"/>
      <c r="AD59" s="88"/>
      <c r="AE59" s="88"/>
      <c r="AF59" s="88"/>
      <c r="AG59" s="88"/>
      <c r="AH59" s="88"/>
      <c r="AI59" s="88"/>
      <c r="AJ59" s="88"/>
      <c r="AK59" s="88"/>
      <c r="AL59" s="88"/>
    </row>
    <row r="60" spans="2:40">
      <c r="B60" s="26" t="s">
        <v>102</v>
      </c>
      <c r="C60" s="195">
        <v>12000000</v>
      </c>
      <c r="D60" s="195">
        <v>12000000</v>
      </c>
      <c r="E60" s="20">
        <v>0</v>
      </c>
      <c r="F60" s="20">
        <v>0</v>
      </c>
      <c r="G60" s="20">
        <v>0</v>
      </c>
      <c r="H60" s="20">
        <v>0</v>
      </c>
      <c r="I60" s="20">
        <v>0</v>
      </c>
      <c r="J60" s="20">
        <v>0</v>
      </c>
      <c r="K60" s="20">
        <v>0</v>
      </c>
      <c r="L60" s="20">
        <v>0</v>
      </c>
      <c r="M60" s="20">
        <v>0</v>
      </c>
      <c r="N60" s="20">
        <v>0</v>
      </c>
      <c r="O60" s="20">
        <v>0</v>
      </c>
      <c r="P60" s="20">
        <v>0</v>
      </c>
      <c r="Q60" s="20">
        <f t="shared" si="0"/>
        <v>0</v>
      </c>
      <c r="R60" s="91"/>
      <c r="S60" s="88"/>
      <c r="T60" s="91"/>
      <c r="U60" s="91"/>
      <c r="V60" s="91"/>
      <c r="W60" s="91"/>
      <c r="X60" s="91"/>
      <c r="Z60" s="88"/>
      <c r="AA60" s="88"/>
      <c r="AB60" s="88"/>
      <c r="AC60" s="88"/>
      <c r="AD60" s="88"/>
      <c r="AE60" s="88"/>
      <c r="AF60" s="88"/>
      <c r="AG60" s="88"/>
      <c r="AH60" s="88"/>
      <c r="AI60" s="88"/>
      <c r="AJ60" s="88"/>
      <c r="AK60" s="88"/>
      <c r="AL60" s="88"/>
    </row>
    <row r="61" spans="2:40">
      <c r="B61" s="26" t="s">
        <v>70</v>
      </c>
      <c r="C61" s="195">
        <v>125000000</v>
      </c>
      <c r="D61" s="195">
        <v>137090000</v>
      </c>
      <c r="E61" s="140">
        <v>4445238.4399999995</v>
      </c>
      <c r="F61" s="140">
        <v>8573642.4700000007</v>
      </c>
      <c r="G61" s="140">
        <v>9293596.9600000009</v>
      </c>
      <c r="H61" s="140">
        <v>21367244.349999998</v>
      </c>
      <c r="I61" s="140">
        <v>12235686.469999999</v>
      </c>
      <c r="J61" s="140">
        <v>10481723.370000001</v>
      </c>
      <c r="K61" s="140">
        <v>15601667.719999999</v>
      </c>
      <c r="L61" s="140">
        <v>9316775.5</v>
      </c>
      <c r="M61" s="140">
        <v>9174039.1500000004</v>
      </c>
      <c r="N61" s="140">
        <v>7553214.3099999996</v>
      </c>
      <c r="O61" s="140">
        <v>13858767.09</v>
      </c>
      <c r="P61" s="140">
        <v>15015923.779999999</v>
      </c>
      <c r="Q61" s="140">
        <f t="shared" si="0"/>
        <v>136917519.61000001</v>
      </c>
      <c r="R61" s="91"/>
      <c r="S61" s="88"/>
      <c r="T61" s="91"/>
      <c r="U61" s="91"/>
      <c r="V61" s="91"/>
      <c r="W61" s="91"/>
      <c r="X61" s="91"/>
      <c r="Z61" s="88"/>
      <c r="AA61" s="88"/>
      <c r="AB61" s="88"/>
      <c r="AC61" s="88"/>
      <c r="AD61" s="88"/>
      <c r="AE61" s="88"/>
      <c r="AF61" s="88"/>
      <c r="AG61" s="88"/>
      <c r="AH61" s="88"/>
      <c r="AI61" s="88"/>
      <c r="AJ61" s="88"/>
      <c r="AK61" s="88"/>
      <c r="AL61" s="88"/>
    </row>
    <row r="62" spans="2:40">
      <c r="B62" s="25" t="s">
        <v>71</v>
      </c>
      <c r="C62" s="219">
        <v>12847498650</v>
      </c>
      <c r="D62" s="219">
        <v>12847308150</v>
      </c>
      <c r="E62" s="19">
        <v>0</v>
      </c>
      <c r="F62" s="19">
        <v>0</v>
      </c>
      <c r="G62" s="216">
        <v>100000</v>
      </c>
      <c r="H62" s="19">
        <v>0</v>
      </c>
      <c r="I62" s="19">
        <v>0</v>
      </c>
      <c r="J62" s="19">
        <v>0</v>
      </c>
      <c r="K62" s="216">
        <v>100000</v>
      </c>
      <c r="L62" s="19">
        <v>0</v>
      </c>
      <c r="M62" s="19">
        <v>0</v>
      </c>
      <c r="N62" s="19">
        <v>0</v>
      </c>
      <c r="O62" s="19">
        <v>0</v>
      </c>
      <c r="P62" s="216">
        <v>693115</v>
      </c>
      <c r="Q62" s="216">
        <f t="shared" si="0"/>
        <v>893115</v>
      </c>
      <c r="R62" s="7"/>
      <c r="S62" s="88"/>
      <c r="Z62" s="93"/>
      <c r="AA62" s="93"/>
      <c r="AB62" s="88"/>
      <c r="AC62" s="88"/>
      <c r="AD62" s="88"/>
      <c r="AE62" s="88"/>
      <c r="AF62" s="88"/>
      <c r="AG62" s="88"/>
      <c r="AH62" s="88"/>
      <c r="AI62" s="88"/>
      <c r="AJ62" s="88"/>
      <c r="AK62" s="88"/>
      <c r="AL62" s="88"/>
      <c r="AM62" s="93"/>
      <c r="AN62" s="93"/>
    </row>
    <row r="63" spans="2:40">
      <c r="B63" s="26" t="s">
        <v>72</v>
      </c>
      <c r="C63" s="195">
        <v>8737850935</v>
      </c>
      <c r="D63" s="195">
        <v>8737850935</v>
      </c>
      <c r="E63" s="20">
        <v>0</v>
      </c>
      <c r="F63" s="20">
        <v>0</v>
      </c>
      <c r="G63" s="20">
        <v>0</v>
      </c>
      <c r="H63" s="20">
        <v>0</v>
      </c>
      <c r="I63" s="20">
        <v>0</v>
      </c>
      <c r="J63" s="20">
        <v>0</v>
      </c>
      <c r="K63" s="20">
        <v>0</v>
      </c>
      <c r="L63" s="20">
        <v>0</v>
      </c>
      <c r="M63" s="20">
        <v>0</v>
      </c>
      <c r="N63" s="20">
        <v>0</v>
      </c>
      <c r="O63" s="20">
        <v>0</v>
      </c>
      <c r="P63" s="20">
        <v>0</v>
      </c>
      <c r="Q63" s="20">
        <f t="shared" si="0"/>
        <v>0</v>
      </c>
      <c r="R63" s="8"/>
      <c r="S63" s="88"/>
      <c r="Z63" s="93"/>
      <c r="AA63" s="93"/>
      <c r="AB63" s="88"/>
      <c r="AC63" s="88"/>
      <c r="AD63" s="88"/>
      <c r="AE63" s="88"/>
      <c r="AF63" s="88"/>
      <c r="AG63" s="88"/>
      <c r="AH63" s="88"/>
      <c r="AI63" s="88"/>
      <c r="AJ63" s="88"/>
      <c r="AK63" s="88"/>
      <c r="AL63" s="88"/>
      <c r="AM63" s="93"/>
      <c r="AN63" s="93"/>
    </row>
    <row r="64" spans="2:40">
      <c r="B64" s="26" t="s">
        <v>129</v>
      </c>
      <c r="C64" s="15">
        <v>0</v>
      </c>
      <c r="D64" s="15">
        <v>0</v>
      </c>
      <c r="E64" s="20">
        <v>0</v>
      </c>
      <c r="F64" s="20">
        <v>0</v>
      </c>
      <c r="G64" s="20">
        <v>0</v>
      </c>
      <c r="H64" s="20">
        <v>0</v>
      </c>
      <c r="I64" s="20">
        <v>0</v>
      </c>
      <c r="J64" s="20">
        <v>0</v>
      </c>
      <c r="K64" s="20">
        <v>0</v>
      </c>
      <c r="L64" s="20">
        <v>0</v>
      </c>
      <c r="M64" s="20">
        <v>0</v>
      </c>
      <c r="N64" s="20">
        <v>0</v>
      </c>
      <c r="O64" s="20">
        <v>0</v>
      </c>
      <c r="P64" s="20">
        <v>0</v>
      </c>
      <c r="Q64" s="20">
        <f t="shared" si="0"/>
        <v>0</v>
      </c>
      <c r="R64" s="8"/>
      <c r="S64" s="88"/>
      <c r="Z64" s="93"/>
      <c r="AA64" s="93"/>
      <c r="AB64" s="88"/>
      <c r="AC64" s="88"/>
      <c r="AD64" s="88"/>
      <c r="AE64" s="88"/>
      <c r="AF64" s="88"/>
      <c r="AG64" s="88"/>
      <c r="AH64" s="88"/>
      <c r="AI64" s="88"/>
      <c r="AJ64" s="88"/>
      <c r="AK64" s="88"/>
      <c r="AL64" s="88"/>
      <c r="AM64" s="93"/>
      <c r="AN64" s="93"/>
    </row>
    <row r="65" spans="2:42">
      <c r="B65" s="26" t="s">
        <v>73</v>
      </c>
      <c r="C65" s="195">
        <v>1484649426</v>
      </c>
      <c r="D65" s="195">
        <v>1484649426</v>
      </c>
      <c r="E65" s="20">
        <v>0</v>
      </c>
      <c r="F65" s="20">
        <v>0</v>
      </c>
      <c r="G65" s="20">
        <v>0</v>
      </c>
      <c r="H65" s="20">
        <v>0</v>
      </c>
      <c r="I65" s="20">
        <v>0</v>
      </c>
      <c r="J65" s="20">
        <v>0</v>
      </c>
      <c r="K65" s="20">
        <v>0</v>
      </c>
      <c r="L65" s="20">
        <v>0</v>
      </c>
      <c r="M65" s="20">
        <v>0</v>
      </c>
      <c r="N65" s="20">
        <v>0</v>
      </c>
      <c r="O65" s="20">
        <v>0</v>
      </c>
      <c r="P65" s="20">
        <v>0</v>
      </c>
      <c r="Q65" s="20">
        <f t="shared" si="0"/>
        <v>0</v>
      </c>
      <c r="R65" s="8"/>
      <c r="S65" s="88"/>
      <c r="Z65" s="93"/>
      <c r="AA65" s="93"/>
      <c r="AB65" s="88"/>
      <c r="AC65" s="88"/>
      <c r="AD65" s="88"/>
      <c r="AE65" s="88"/>
      <c r="AF65" s="88"/>
      <c r="AG65" s="88"/>
      <c r="AH65" s="88"/>
      <c r="AI65" s="88"/>
      <c r="AJ65" s="88"/>
      <c r="AK65" s="88"/>
      <c r="AL65" s="88"/>
      <c r="AM65" s="93"/>
      <c r="AN65" s="93"/>
    </row>
    <row r="66" spans="2:42">
      <c r="B66" s="26" t="s">
        <v>117</v>
      </c>
      <c r="C66" s="195">
        <v>210570838</v>
      </c>
      <c r="D66" s="195">
        <v>210380338</v>
      </c>
      <c r="E66" s="20">
        <v>0</v>
      </c>
      <c r="F66" s="20">
        <v>0</v>
      </c>
      <c r="G66" s="140">
        <v>100000</v>
      </c>
      <c r="H66" s="20">
        <v>0</v>
      </c>
      <c r="I66" s="20">
        <v>0</v>
      </c>
      <c r="J66" s="20">
        <v>0</v>
      </c>
      <c r="K66" s="140">
        <v>100000</v>
      </c>
      <c r="L66" s="20">
        <v>0</v>
      </c>
      <c r="M66" s="20">
        <v>0</v>
      </c>
      <c r="N66" s="20">
        <v>0</v>
      </c>
      <c r="O66" s="20">
        <v>0</v>
      </c>
      <c r="P66" s="140">
        <v>693115</v>
      </c>
      <c r="Q66" s="140">
        <f t="shared" si="0"/>
        <v>893115</v>
      </c>
      <c r="R66" s="8"/>
      <c r="S66" s="88"/>
      <c r="Z66" s="93"/>
      <c r="AA66" s="93"/>
      <c r="AB66" s="88"/>
      <c r="AC66" s="88"/>
      <c r="AD66" s="88"/>
      <c r="AE66" s="88"/>
      <c r="AF66" s="88"/>
      <c r="AG66" s="88"/>
      <c r="AH66" s="88"/>
      <c r="AI66" s="88"/>
      <c r="AJ66" s="88"/>
      <c r="AK66" s="88"/>
      <c r="AL66" s="88"/>
      <c r="AM66" s="93"/>
      <c r="AN66" s="93"/>
    </row>
    <row r="67" spans="2:42">
      <c r="B67" s="26" t="s">
        <v>74</v>
      </c>
      <c r="C67" s="195">
        <v>2414427451</v>
      </c>
      <c r="D67" s="195">
        <v>2414427451</v>
      </c>
      <c r="E67" s="20">
        <v>0</v>
      </c>
      <c r="F67" s="20">
        <v>0</v>
      </c>
      <c r="G67" s="20">
        <v>0</v>
      </c>
      <c r="H67" s="20">
        <v>0</v>
      </c>
      <c r="I67" s="20">
        <v>0</v>
      </c>
      <c r="J67" s="20">
        <v>0</v>
      </c>
      <c r="K67" s="20">
        <v>0</v>
      </c>
      <c r="L67" s="20">
        <v>0</v>
      </c>
      <c r="M67" s="20">
        <v>0</v>
      </c>
      <c r="N67" s="20">
        <v>0</v>
      </c>
      <c r="O67" s="20">
        <v>0</v>
      </c>
      <c r="P67" s="20">
        <v>0</v>
      </c>
      <c r="Q67" s="20">
        <f t="shared" si="0"/>
        <v>0</v>
      </c>
      <c r="R67" s="8"/>
      <c r="S67" s="88"/>
      <c r="Z67" s="93"/>
      <c r="AA67" s="93"/>
      <c r="AB67" s="88"/>
      <c r="AC67" s="88"/>
      <c r="AD67" s="88"/>
      <c r="AE67" s="88"/>
      <c r="AF67" s="88"/>
      <c r="AG67" s="88"/>
      <c r="AH67" s="88"/>
      <c r="AI67" s="88"/>
      <c r="AJ67" s="88"/>
      <c r="AK67" s="88"/>
      <c r="AL67" s="88"/>
      <c r="AM67" s="93"/>
      <c r="AN67" s="93"/>
    </row>
    <row r="68" spans="2:42">
      <c r="B68" s="25" t="s">
        <v>75</v>
      </c>
      <c r="C68" s="219">
        <v>1456497358</v>
      </c>
      <c r="D68" s="219">
        <v>1664597825.76</v>
      </c>
      <c r="E68" s="216">
        <v>38907895.480000004</v>
      </c>
      <c r="F68" s="216">
        <v>68838820.079999998</v>
      </c>
      <c r="G68" s="216">
        <v>98064399.120000005</v>
      </c>
      <c r="H68" s="216">
        <v>66388893.519999996</v>
      </c>
      <c r="I68" s="216">
        <v>65367020.109999999</v>
      </c>
      <c r="J68" s="216">
        <v>75127370.399999991</v>
      </c>
      <c r="K68" s="216">
        <v>83782508.349999994</v>
      </c>
      <c r="L68" s="216">
        <v>72067034.739999995</v>
      </c>
      <c r="M68" s="216">
        <v>64716174.04999999</v>
      </c>
      <c r="N68" s="216">
        <v>83749642.660000011</v>
      </c>
      <c r="O68" s="216">
        <v>157727799.12000003</v>
      </c>
      <c r="P68" s="216">
        <v>193645565.20000002</v>
      </c>
      <c r="Q68" s="216">
        <f t="shared" si="0"/>
        <v>1068383122.8299999</v>
      </c>
      <c r="R68" s="7"/>
      <c r="S68" s="88"/>
      <c r="Z68" s="93"/>
      <c r="AA68" s="93"/>
      <c r="AB68" s="88"/>
      <c r="AC68" s="88"/>
      <c r="AD68" s="88"/>
      <c r="AE68" s="88"/>
      <c r="AF68" s="88"/>
      <c r="AG68" s="88"/>
      <c r="AH68" s="88"/>
      <c r="AI68" s="88"/>
      <c r="AJ68" s="88"/>
      <c r="AK68" s="88"/>
      <c r="AL68" s="88"/>
    </row>
    <row r="69" spans="2:42">
      <c r="B69" s="26" t="s">
        <v>104</v>
      </c>
      <c r="C69" s="195">
        <v>12000000</v>
      </c>
      <c r="D69" s="195">
        <v>12000000</v>
      </c>
      <c r="E69" s="20">
        <v>0</v>
      </c>
      <c r="F69" s="20">
        <v>0</v>
      </c>
      <c r="G69" s="20">
        <v>0</v>
      </c>
      <c r="H69" s="20">
        <v>0</v>
      </c>
      <c r="I69" s="20">
        <v>0</v>
      </c>
      <c r="J69" s="20">
        <v>0</v>
      </c>
      <c r="K69" s="20">
        <v>0</v>
      </c>
      <c r="L69" s="20">
        <v>0</v>
      </c>
      <c r="M69" s="20">
        <v>0</v>
      </c>
      <c r="N69" s="20">
        <v>0</v>
      </c>
      <c r="O69" s="20">
        <v>0</v>
      </c>
      <c r="P69" s="20">
        <v>0</v>
      </c>
      <c r="Q69" s="30">
        <f t="shared" si="0"/>
        <v>0</v>
      </c>
      <c r="R69" s="7"/>
      <c r="S69" s="88"/>
      <c r="Z69" s="93"/>
      <c r="AA69" s="93"/>
      <c r="AB69" s="88"/>
      <c r="AC69" s="88"/>
      <c r="AD69" s="88"/>
      <c r="AE69" s="88"/>
      <c r="AF69" s="88"/>
      <c r="AG69" s="88"/>
      <c r="AH69" s="88"/>
      <c r="AI69" s="88"/>
      <c r="AJ69" s="88"/>
      <c r="AK69" s="88"/>
      <c r="AL69" s="88"/>
      <c r="AM69" s="93"/>
      <c r="AN69" s="93"/>
      <c r="AO69" s="93"/>
      <c r="AP69" s="93"/>
    </row>
    <row r="70" spans="2:42">
      <c r="B70" s="26" t="s">
        <v>105</v>
      </c>
      <c r="C70" s="195">
        <v>190149186</v>
      </c>
      <c r="D70" s="195">
        <v>233764151.75</v>
      </c>
      <c r="E70" s="140">
        <v>4773873.9800000004</v>
      </c>
      <c r="F70" s="140">
        <v>12019000.539999999</v>
      </c>
      <c r="G70" s="140">
        <v>10617301.58</v>
      </c>
      <c r="H70" s="140">
        <v>10330719.84</v>
      </c>
      <c r="I70" s="140">
        <v>12751126.949999997</v>
      </c>
      <c r="J70" s="140">
        <v>12073927.99</v>
      </c>
      <c r="K70" s="140">
        <v>10570916.969999999</v>
      </c>
      <c r="L70" s="140">
        <v>14150970.000000002</v>
      </c>
      <c r="M70" s="140">
        <v>12008333.93</v>
      </c>
      <c r="N70" s="140">
        <v>12921211.669999998</v>
      </c>
      <c r="O70" s="140">
        <v>21953360.239999998</v>
      </c>
      <c r="P70" s="140">
        <v>23217305.570000004</v>
      </c>
      <c r="Q70" s="220">
        <f t="shared" si="0"/>
        <v>157388049.25999999</v>
      </c>
      <c r="R70" s="8"/>
      <c r="S70" s="88"/>
      <c r="Z70" s="93"/>
      <c r="AA70" s="93"/>
      <c r="AB70" s="88"/>
      <c r="AC70" s="88"/>
      <c r="AD70" s="88"/>
      <c r="AE70" s="88"/>
      <c r="AF70" s="88"/>
      <c r="AG70" s="88"/>
      <c r="AH70" s="88"/>
      <c r="AI70" s="88"/>
      <c r="AJ70" s="88"/>
      <c r="AK70" s="88"/>
      <c r="AL70" s="88"/>
      <c r="AM70" s="93"/>
      <c r="AN70" s="93"/>
      <c r="AO70" s="93"/>
      <c r="AP70" s="93"/>
    </row>
    <row r="71" spans="2:42">
      <c r="B71" s="26" t="s">
        <v>76</v>
      </c>
      <c r="C71" s="195">
        <v>794981661</v>
      </c>
      <c r="D71" s="195">
        <v>966634113.00999999</v>
      </c>
      <c r="E71" s="140">
        <v>30321928.16</v>
      </c>
      <c r="F71" s="140">
        <v>50995930.43</v>
      </c>
      <c r="G71" s="140">
        <v>82516100.159999996</v>
      </c>
      <c r="H71" s="140">
        <v>47944212.990000002</v>
      </c>
      <c r="I71" s="140">
        <v>43310173.689999998</v>
      </c>
      <c r="J71" s="140">
        <v>52590774.93999999</v>
      </c>
      <c r="K71" s="140">
        <v>63097508.279999994</v>
      </c>
      <c r="L71" s="140">
        <v>49539383.269999996</v>
      </c>
      <c r="M71" s="140">
        <v>42825324.779999994</v>
      </c>
      <c r="N71" s="140">
        <v>59746855.330000006</v>
      </c>
      <c r="O71" s="140">
        <v>117794022.16</v>
      </c>
      <c r="P71" s="140">
        <v>155576425.62</v>
      </c>
      <c r="Q71" s="220">
        <f t="shared" si="0"/>
        <v>796258639.80999994</v>
      </c>
      <c r="R71" s="8"/>
      <c r="S71" s="88"/>
      <c r="Z71" s="93"/>
      <c r="AA71" s="93"/>
      <c r="AB71" s="88"/>
      <c r="AC71" s="88"/>
      <c r="AD71" s="88"/>
      <c r="AE71" s="88"/>
      <c r="AF71" s="88"/>
      <c r="AG71" s="88"/>
      <c r="AH71" s="88"/>
      <c r="AI71" s="88"/>
      <c r="AJ71" s="88"/>
      <c r="AK71" s="88"/>
      <c r="AL71" s="88"/>
      <c r="AM71" s="93"/>
      <c r="AN71" s="93"/>
      <c r="AO71" s="93"/>
      <c r="AP71" s="93"/>
    </row>
    <row r="72" spans="2:42">
      <c r="B72" s="7" t="s">
        <v>77</v>
      </c>
      <c r="C72" s="195">
        <v>402010165</v>
      </c>
      <c r="D72" s="195">
        <v>394843215</v>
      </c>
      <c r="E72" s="140">
        <v>1384928.85</v>
      </c>
      <c r="F72" s="140">
        <v>2475487.39</v>
      </c>
      <c r="G72" s="140">
        <v>1931594.12</v>
      </c>
      <c r="H72" s="140">
        <v>4711862.3399999989</v>
      </c>
      <c r="I72" s="140">
        <v>5714023.6399999997</v>
      </c>
      <c r="J72" s="140">
        <v>7145237.9800000004</v>
      </c>
      <c r="K72" s="140">
        <v>5691710.8199999994</v>
      </c>
      <c r="L72" s="140">
        <v>4983973.379999999</v>
      </c>
      <c r="M72" s="140">
        <v>6408480.4400000004</v>
      </c>
      <c r="N72" s="140">
        <v>5465390.6199999992</v>
      </c>
      <c r="O72" s="140">
        <v>7460751.1400000006</v>
      </c>
      <c r="P72" s="140">
        <v>8280803.5499999998</v>
      </c>
      <c r="Q72" s="220">
        <f t="shared" si="0"/>
        <v>61654244.269999988</v>
      </c>
      <c r="R72" s="8"/>
      <c r="S72" s="88"/>
      <c r="Z72" s="93"/>
      <c r="AA72" s="93"/>
      <c r="AB72" s="88"/>
      <c r="AC72" s="88"/>
      <c r="AD72" s="88"/>
      <c r="AE72" s="88"/>
      <c r="AF72" s="88"/>
      <c r="AG72" s="88"/>
      <c r="AH72" s="88"/>
      <c r="AI72" s="88"/>
      <c r="AJ72" s="88"/>
      <c r="AK72" s="88"/>
      <c r="AL72" s="88"/>
      <c r="AM72" s="93"/>
      <c r="AN72" s="93"/>
      <c r="AO72" s="93"/>
      <c r="AP72" s="93"/>
    </row>
    <row r="73" spans="2:42">
      <c r="B73" s="26" t="s">
        <v>106</v>
      </c>
      <c r="C73" s="195">
        <v>57356346</v>
      </c>
      <c r="D73" s="195">
        <v>57356346</v>
      </c>
      <c r="E73" s="140">
        <v>2427164.4900000002</v>
      </c>
      <c r="F73" s="140">
        <v>3348401.72</v>
      </c>
      <c r="G73" s="140">
        <v>2999403.2600000002</v>
      </c>
      <c r="H73" s="140">
        <v>3402098.3499999996</v>
      </c>
      <c r="I73" s="140">
        <v>3591695.83</v>
      </c>
      <c r="J73" s="140">
        <v>3317429.49</v>
      </c>
      <c r="K73" s="140">
        <v>4422372.2799999993</v>
      </c>
      <c r="L73" s="140">
        <v>3392708.09</v>
      </c>
      <c r="M73" s="140">
        <v>3474034.9</v>
      </c>
      <c r="N73" s="140">
        <v>5616185.04</v>
      </c>
      <c r="O73" s="140">
        <v>10519665.58</v>
      </c>
      <c r="P73" s="140">
        <v>6571030.46</v>
      </c>
      <c r="Q73" s="220">
        <f t="shared" si="0"/>
        <v>53082189.490000002</v>
      </c>
      <c r="R73" s="8"/>
      <c r="S73" s="88"/>
      <c r="Z73" s="93"/>
      <c r="AA73" s="93"/>
      <c r="AB73" s="88"/>
      <c r="AC73" s="88"/>
      <c r="AD73" s="88"/>
      <c r="AE73" s="88"/>
      <c r="AF73" s="88"/>
      <c r="AG73" s="88"/>
      <c r="AH73" s="88"/>
      <c r="AI73" s="88"/>
      <c r="AJ73" s="88"/>
      <c r="AK73" s="88"/>
      <c r="AL73" s="88"/>
      <c r="AM73" s="93"/>
      <c r="AN73" s="93"/>
      <c r="AO73" s="93"/>
      <c r="AP73" s="93"/>
    </row>
    <row r="74" spans="2:42">
      <c r="B74" s="22" t="s">
        <v>79</v>
      </c>
      <c r="C74" s="204">
        <v>5418826</v>
      </c>
      <c r="D74" s="204">
        <v>5418826</v>
      </c>
      <c r="E74" s="18">
        <v>0</v>
      </c>
      <c r="F74" s="18">
        <v>0</v>
      </c>
      <c r="G74" s="18">
        <v>0</v>
      </c>
      <c r="H74" s="18">
        <v>0</v>
      </c>
      <c r="I74" s="18">
        <v>0</v>
      </c>
      <c r="J74" s="18">
        <v>0</v>
      </c>
      <c r="K74" s="18">
        <v>0</v>
      </c>
      <c r="L74" s="18">
        <v>0</v>
      </c>
      <c r="M74" s="18">
        <v>0</v>
      </c>
      <c r="N74" s="18">
        <v>0</v>
      </c>
      <c r="O74" s="18">
        <v>0</v>
      </c>
      <c r="P74" s="18">
        <v>0</v>
      </c>
      <c r="Q74" s="18">
        <f t="shared" si="0"/>
        <v>0</v>
      </c>
      <c r="R74" s="8"/>
      <c r="S74" s="88"/>
      <c r="AB74" s="88"/>
      <c r="AC74" s="88"/>
      <c r="AD74" s="88"/>
      <c r="AE74" s="88"/>
      <c r="AF74" s="88"/>
      <c r="AG74" s="88"/>
      <c r="AH74" s="88"/>
      <c r="AI74" s="88"/>
      <c r="AJ74" s="88"/>
      <c r="AK74" s="88"/>
      <c r="AL74" s="88"/>
      <c r="AM74" s="93"/>
      <c r="AN74" s="93"/>
      <c r="AO74" s="93"/>
      <c r="AP74" s="93"/>
    </row>
    <row r="75" spans="2:42">
      <c r="B75" s="25" t="s">
        <v>80</v>
      </c>
      <c r="C75" s="219">
        <v>5418826</v>
      </c>
      <c r="D75" s="219">
        <v>5418826</v>
      </c>
      <c r="E75" s="19">
        <v>0</v>
      </c>
      <c r="F75" s="19">
        <v>0</v>
      </c>
      <c r="G75" s="19">
        <v>0</v>
      </c>
      <c r="H75" s="19">
        <v>0</v>
      </c>
      <c r="I75" s="19">
        <v>0</v>
      </c>
      <c r="J75" s="19">
        <v>0</v>
      </c>
      <c r="K75" s="19">
        <v>0</v>
      </c>
      <c r="L75" s="19">
        <v>0</v>
      </c>
      <c r="M75" s="19">
        <v>0</v>
      </c>
      <c r="N75" s="19">
        <v>0</v>
      </c>
      <c r="O75" s="19">
        <v>0</v>
      </c>
      <c r="P75" s="19">
        <v>0</v>
      </c>
      <c r="Q75" s="19">
        <f t="shared" ref="Q75:Q77" si="1">SUM(E75:P75)</f>
        <v>0</v>
      </c>
      <c r="R75" s="91"/>
      <c r="S75" s="88"/>
      <c r="T75" s="91"/>
      <c r="U75" s="91"/>
      <c r="V75" s="91"/>
      <c r="W75" s="91"/>
      <c r="X75" s="91"/>
      <c r="AB75" s="88"/>
      <c r="AC75" s="88"/>
      <c r="AD75" s="88"/>
      <c r="AE75" s="88"/>
      <c r="AF75" s="88"/>
      <c r="AG75" s="88"/>
      <c r="AH75" s="88"/>
      <c r="AI75" s="88"/>
      <c r="AJ75" s="88"/>
      <c r="AK75" s="88"/>
      <c r="AL75" s="88"/>
    </row>
    <row r="76" spans="2:42">
      <c r="B76" s="26" t="s">
        <v>81</v>
      </c>
      <c r="C76" s="195">
        <v>5418826</v>
      </c>
      <c r="D76" s="195">
        <v>5418826</v>
      </c>
      <c r="E76" s="20">
        <v>0</v>
      </c>
      <c r="F76" s="20">
        <v>0</v>
      </c>
      <c r="G76" s="20">
        <v>0</v>
      </c>
      <c r="H76" s="20">
        <v>0</v>
      </c>
      <c r="I76" s="20">
        <v>0</v>
      </c>
      <c r="J76" s="20">
        <v>0</v>
      </c>
      <c r="K76" s="20">
        <v>0</v>
      </c>
      <c r="L76" s="20">
        <v>0</v>
      </c>
      <c r="M76" s="20">
        <v>0</v>
      </c>
      <c r="N76" s="20">
        <v>0</v>
      </c>
      <c r="O76" s="20">
        <v>0</v>
      </c>
      <c r="P76" s="20">
        <v>0</v>
      </c>
      <c r="Q76" s="20">
        <f t="shared" si="1"/>
        <v>0</v>
      </c>
      <c r="R76" s="88"/>
      <c r="S76" s="88"/>
      <c r="T76" s="88"/>
      <c r="U76" s="88"/>
      <c r="V76" s="88"/>
      <c r="W76" s="88"/>
      <c r="X76" s="88"/>
      <c r="Y76" s="88"/>
      <c r="AB76" s="88"/>
      <c r="AC76" s="88"/>
      <c r="AD76" s="88"/>
      <c r="AE76" s="88"/>
      <c r="AF76" s="88"/>
      <c r="AG76" s="88"/>
      <c r="AH76" s="88"/>
      <c r="AI76" s="88"/>
      <c r="AJ76" s="88"/>
      <c r="AK76" s="88"/>
      <c r="AL76" s="88"/>
    </row>
    <row r="77" spans="2:42">
      <c r="B77" s="130" t="s">
        <v>82</v>
      </c>
      <c r="C77" s="221">
        <f>C10+C13+C24+C43+C48+C74</f>
        <v>94757919004</v>
      </c>
      <c r="D77" s="221">
        <f t="shared" ref="D77:P77" si="2">D10+D13+D24+D43+D48+D74</f>
        <v>94669673612.049988</v>
      </c>
      <c r="E77" s="223">
        <f t="shared" si="2"/>
        <v>2783596166.3599997</v>
      </c>
      <c r="F77" s="223">
        <f t="shared" si="2"/>
        <v>3017558788.5600004</v>
      </c>
      <c r="G77" s="223">
        <f t="shared" si="2"/>
        <v>3914677246.4699998</v>
      </c>
      <c r="H77" s="223">
        <f t="shared" si="2"/>
        <v>3747343612.3699999</v>
      </c>
      <c r="I77" s="223">
        <f t="shared" si="2"/>
        <v>4205474972.1899996</v>
      </c>
      <c r="J77" s="223">
        <f t="shared" si="2"/>
        <v>4202757771.3999996</v>
      </c>
      <c r="K77" s="223">
        <f t="shared" si="2"/>
        <v>4355029356.7699995</v>
      </c>
      <c r="L77" s="223">
        <f t="shared" si="2"/>
        <v>4444511046.8400002</v>
      </c>
      <c r="M77" s="223">
        <f t="shared" si="2"/>
        <v>4110491417.2300005</v>
      </c>
      <c r="N77" s="223">
        <f t="shared" si="2"/>
        <v>4512071276.79</v>
      </c>
      <c r="O77" s="223">
        <f t="shared" si="2"/>
        <v>5285094135.749999</v>
      </c>
      <c r="P77" s="223">
        <f t="shared" si="2"/>
        <v>9992765480.4500008</v>
      </c>
      <c r="Q77" s="223">
        <f t="shared" si="1"/>
        <v>54571371271.180008</v>
      </c>
      <c r="R77" s="88"/>
      <c r="S77" s="88"/>
      <c r="T77" s="88"/>
      <c r="U77" s="88"/>
      <c r="V77" s="88"/>
      <c r="W77" s="88"/>
      <c r="X77" s="88"/>
      <c r="Y77" s="88"/>
      <c r="AB77" s="88"/>
      <c r="AC77" s="88"/>
      <c r="AD77" s="88"/>
      <c r="AE77" s="88"/>
      <c r="AF77" s="88"/>
      <c r="AG77" s="88"/>
      <c r="AH77" s="88"/>
      <c r="AI77" s="88"/>
      <c r="AJ77" s="88"/>
      <c r="AK77" s="88"/>
      <c r="AL77" s="88"/>
    </row>
    <row r="78" spans="2:42">
      <c r="B78" s="26"/>
      <c r="C78" s="15"/>
      <c r="D78" s="15"/>
      <c r="E78" s="20"/>
      <c r="F78" s="20"/>
      <c r="G78" s="20"/>
      <c r="H78" s="20"/>
      <c r="I78" s="20"/>
      <c r="J78" s="20"/>
      <c r="K78" s="20"/>
      <c r="L78" s="20"/>
      <c r="M78" s="20"/>
      <c r="N78" s="20"/>
      <c r="O78" s="20"/>
      <c r="P78" s="20"/>
      <c r="Q78" s="20"/>
      <c r="AB78" s="88"/>
      <c r="AC78" s="88"/>
      <c r="AD78" s="88"/>
      <c r="AE78" s="88"/>
      <c r="AF78" s="88"/>
      <c r="AG78" s="88"/>
      <c r="AH78" s="88"/>
      <c r="AI78" s="88"/>
      <c r="AJ78" s="88"/>
      <c r="AK78" s="88"/>
      <c r="AL78" s="88"/>
    </row>
    <row r="79" spans="2:42">
      <c r="B79" s="130" t="s">
        <v>83</v>
      </c>
      <c r="C79" s="21"/>
      <c r="D79" s="79"/>
      <c r="E79" s="16" t="str">
        <f t="shared" ref="E79:Q79" si="3">+E9</f>
        <v>ENERO</v>
      </c>
      <c r="F79" s="16" t="str">
        <f t="shared" si="3"/>
        <v>FEBRERO</v>
      </c>
      <c r="G79" s="16" t="str">
        <f t="shared" si="3"/>
        <v>MARZO</v>
      </c>
      <c r="H79" s="16" t="str">
        <f t="shared" si="3"/>
        <v>ABRIL</v>
      </c>
      <c r="I79" s="16" t="str">
        <f t="shared" si="3"/>
        <v>MAYO</v>
      </c>
      <c r="J79" s="16" t="str">
        <f t="shared" si="3"/>
        <v>JUNIO</v>
      </c>
      <c r="K79" s="16" t="str">
        <f t="shared" si="3"/>
        <v>JULIO</v>
      </c>
      <c r="L79" s="16" t="str">
        <f t="shared" si="3"/>
        <v>AGOSTO</v>
      </c>
      <c r="M79" s="16" t="str">
        <f t="shared" si="3"/>
        <v>SEPTIEMBRE</v>
      </c>
      <c r="N79" s="16" t="str">
        <f t="shared" si="3"/>
        <v>OCTUBRE</v>
      </c>
      <c r="O79" s="16" t="str">
        <f t="shared" si="3"/>
        <v>NOVIEMBRE</v>
      </c>
      <c r="P79" s="16" t="str">
        <f t="shared" si="3"/>
        <v>DICIEMBRE</v>
      </c>
      <c r="Q79" s="16" t="str">
        <f t="shared" si="3"/>
        <v>TOTAL</v>
      </c>
      <c r="R79" s="88"/>
      <c r="S79" s="88"/>
      <c r="T79" s="88"/>
      <c r="U79" s="88"/>
      <c r="V79" s="88"/>
      <c r="W79" s="88"/>
      <c r="X79" s="88"/>
      <c r="Y79" s="88"/>
      <c r="AB79" s="88"/>
      <c r="AC79" s="88"/>
      <c r="AD79" s="88"/>
      <c r="AE79" s="88"/>
      <c r="AF79" s="88"/>
      <c r="AG79" s="88"/>
      <c r="AH79" s="88"/>
      <c r="AI79" s="88"/>
      <c r="AJ79" s="88"/>
      <c r="AK79" s="88"/>
      <c r="AL79" s="88"/>
    </row>
    <row r="80" spans="2:42">
      <c r="B80" s="27" t="s">
        <v>23</v>
      </c>
      <c r="C80" s="204">
        <v>2856119324</v>
      </c>
      <c r="D80" s="204">
        <v>3038199331.52</v>
      </c>
      <c r="E80" s="18">
        <v>0</v>
      </c>
      <c r="F80" s="18">
        <v>0</v>
      </c>
      <c r="G80" s="161">
        <v>2736355.56</v>
      </c>
      <c r="H80" s="18">
        <v>0</v>
      </c>
      <c r="I80" s="161">
        <v>3537135.35</v>
      </c>
      <c r="J80" s="161">
        <v>65853524.840000004</v>
      </c>
      <c r="K80" s="161">
        <v>2091714.6200000003</v>
      </c>
      <c r="L80" s="161">
        <v>22393617.84</v>
      </c>
      <c r="M80" s="161">
        <v>55998383.519999996</v>
      </c>
      <c r="N80" s="161">
        <v>3147957.54</v>
      </c>
      <c r="O80" s="161">
        <v>8414518.0800000001</v>
      </c>
      <c r="P80" s="161">
        <v>37544831.980000004</v>
      </c>
      <c r="Q80" s="161">
        <f>SUM(E80:P80)</f>
        <v>201718039.33000004</v>
      </c>
      <c r="R80" s="11"/>
      <c r="S80" s="11"/>
      <c r="T80" s="11"/>
      <c r="U80" s="11"/>
      <c r="V80" s="11"/>
      <c r="W80" s="11"/>
      <c r="X80" s="11"/>
      <c r="Y80" s="11"/>
      <c r="Z80" s="11"/>
      <c r="AA80" s="11"/>
      <c r="AB80" s="88"/>
      <c r="AC80" s="88"/>
      <c r="AD80" s="88"/>
      <c r="AE80" s="88"/>
      <c r="AF80" s="88"/>
      <c r="AG80" s="88"/>
      <c r="AH80" s="88"/>
      <c r="AI80" s="88"/>
      <c r="AJ80" s="88"/>
      <c r="AK80" s="88"/>
      <c r="AL80" s="88"/>
    </row>
    <row r="81" spans="2:38">
      <c r="B81" s="28" t="s">
        <v>24</v>
      </c>
      <c r="C81" s="219">
        <v>2856119324</v>
      </c>
      <c r="D81" s="219">
        <v>3038199331.52</v>
      </c>
      <c r="E81" s="19">
        <v>0</v>
      </c>
      <c r="F81" s="19">
        <v>0</v>
      </c>
      <c r="G81" s="216">
        <v>2736355.56</v>
      </c>
      <c r="H81" s="19">
        <v>0</v>
      </c>
      <c r="I81" s="216">
        <v>3537135.35</v>
      </c>
      <c r="J81" s="216">
        <v>65853524.840000004</v>
      </c>
      <c r="K81" s="216">
        <v>2091714.6200000003</v>
      </c>
      <c r="L81" s="216">
        <v>22393617.84</v>
      </c>
      <c r="M81" s="216">
        <v>55998383.519999996</v>
      </c>
      <c r="N81" s="216">
        <v>3147957.54</v>
      </c>
      <c r="O81" s="216">
        <v>8414518.0800000001</v>
      </c>
      <c r="P81" s="216">
        <v>37544831.980000004</v>
      </c>
      <c r="Q81" s="216">
        <f t="shared" ref="Q81:Q104" si="4">SUM(E81:P81)</f>
        <v>201718039.33000004</v>
      </c>
      <c r="R81" s="11"/>
      <c r="S81" s="11"/>
      <c r="T81" s="11"/>
      <c r="U81" s="11"/>
      <c r="V81" s="11"/>
      <c r="W81" s="11"/>
      <c r="X81" s="11"/>
      <c r="Y81" s="11"/>
      <c r="Z81" s="11"/>
      <c r="AA81" s="11"/>
      <c r="AB81" s="88"/>
      <c r="AC81" s="88"/>
      <c r="AD81" s="88"/>
      <c r="AE81" s="88"/>
      <c r="AF81" s="88"/>
      <c r="AG81" s="88"/>
      <c r="AH81" s="88"/>
      <c r="AI81" s="88"/>
      <c r="AJ81" s="88"/>
      <c r="AK81" s="88"/>
      <c r="AL81" s="88"/>
    </row>
    <row r="82" spans="2:38">
      <c r="B82" s="29" t="s">
        <v>25</v>
      </c>
      <c r="C82" s="195">
        <v>2856119324</v>
      </c>
      <c r="D82" s="195">
        <v>3038199331.52</v>
      </c>
      <c r="E82" s="20">
        <v>0</v>
      </c>
      <c r="F82" s="20">
        <v>0</v>
      </c>
      <c r="G82" s="140">
        <v>2736355.56</v>
      </c>
      <c r="H82" s="20">
        <v>0</v>
      </c>
      <c r="I82" s="140">
        <v>3537135.35</v>
      </c>
      <c r="J82" s="140">
        <v>65853524.840000004</v>
      </c>
      <c r="K82" s="140">
        <v>2091714.6200000003</v>
      </c>
      <c r="L82" s="140">
        <v>22393617.84</v>
      </c>
      <c r="M82" s="140">
        <v>55998383.519999996</v>
      </c>
      <c r="N82" s="140">
        <v>3147957.54</v>
      </c>
      <c r="O82" s="140">
        <v>8414518.0800000001</v>
      </c>
      <c r="P82" s="140">
        <v>37544831.980000004</v>
      </c>
      <c r="Q82" s="140">
        <f t="shared" si="4"/>
        <v>201718039.33000004</v>
      </c>
      <c r="R82" s="11"/>
      <c r="S82" s="11"/>
      <c r="T82" s="11"/>
      <c r="U82" s="11"/>
      <c r="V82" s="11"/>
      <c r="W82" s="11"/>
      <c r="X82" s="11"/>
      <c r="Y82" s="11"/>
      <c r="Z82" s="11"/>
      <c r="AA82" s="11"/>
      <c r="AB82" s="88"/>
      <c r="AC82" s="88"/>
      <c r="AD82" s="88"/>
      <c r="AE82" s="88"/>
      <c r="AF82" s="88"/>
      <c r="AG82" s="88"/>
      <c r="AH82" s="88"/>
      <c r="AI82" s="88"/>
      <c r="AJ82" s="88"/>
      <c r="AK82" s="88"/>
      <c r="AL82" s="88"/>
    </row>
    <row r="83" spans="2:38">
      <c r="B83" s="27" t="s">
        <v>26</v>
      </c>
      <c r="C83" s="13">
        <v>0</v>
      </c>
      <c r="D83" s="13">
        <v>0</v>
      </c>
      <c r="E83" s="13">
        <v>0</v>
      </c>
      <c r="F83" s="13">
        <v>0</v>
      </c>
      <c r="G83" s="13">
        <v>0</v>
      </c>
      <c r="H83" s="13">
        <v>0</v>
      </c>
      <c r="I83" s="13">
        <v>0</v>
      </c>
      <c r="J83" s="13">
        <v>0</v>
      </c>
      <c r="K83" s="13">
        <v>0</v>
      </c>
      <c r="L83" s="13">
        <v>0</v>
      </c>
      <c r="M83" s="13">
        <v>0</v>
      </c>
      <c r="N83" s="13">
        <v>0</v>
      </c>
      <c r="O83" s="13">
        <v>0</v>
      </c>
      <c r="P83" s="13">
        <v>0</v>
      </c>
      <c r="Q83" s="18">
        <f t="shared" si="4"/>
        <v>0</v>
      </c>
      <c r="R83" s="11"/>
      <c r="S83" s="11"/>
      <c r="T83" s="11"/>
      <c r="U83" s="11"/>
      <c r="V83" s="11"/>
      <c r="W83" s="11"/>
      <c r="X83" s="11"/>
      <c r="Y83" s="11"/>
      <c r="Z83" s="11"/>
      <c r="AA83" s="11"/>
      <c r="AB83" s="88"/>
      <c r="AC83" s="88"/>
      <c r="AD83" s="88"/>
      <c r="AE83" s="88"/>
      <c r="AF83" s="88"/>
      <c r="AG83" s="88"/>
      <c r="AH83" s="88"/>
      <c r="AI83" s="88"/>
      <c r="AJ83" s="88"/>
      <c r="AK83" s="88"/>
      <c r="AL83" s="88"/>
    </row>
    <row r="84" spans="2:38">
      <c r="B84" s="28" t="s">
        <v>34</v>
      </c>
      <c r="C84" s="15">
        <v>0</v>
      </c>
      <c r="D84" s="15">
        <v>0</v>
      </c>
      <c r="E84" s="20">
        <v>0</v>
      </c>
      <c r="F84" s="20">
        <v>0</v>
      </c>
      <c r="G84" s="20">
        <v>0</v>
      </c>
      <c r="H84" s="20">
        <v>0</v>
      </c>
      <c r="I84" s="20">
        <v>0</v>
      </c>
      <c r="J84" s="20">
        <v>0</v>
      </c>
      <c r="K84" s="20">
        <v>0</v>
      </c>
      <c r="L84" s="20">
        <v>0</v>
      </c>
      <c r="M84" s="20">
        <v>0</v>
      </c>
      <c r="N84" s="20">
        <v>0</v>
      </c>
      <c r="O84" s="20">
        <v>0</v>
      </c>
      <c r="P84" s="20">
        <v>0</v>
      </c>
      <c r="Q84" s="20">
        <f t="shared" si="4"/>
        <v>0</v>
      </c>
      <c r="R84" s="11"/>
      <c r="S84" s="11"/>
      <c r="T84" s="11"/>
      <c r="U84" s="11"/>
      <c r="V84" s="11"/>
      <c r="W84" s="11"/>
      <c r="X84" s="11"/>
      <c r="Y84" s="11"/>
      <c r="Z84" s="11"/>
      <c r="AA84" s="11"/>
      <c r="AB84" s="88"/>
      <c r="AC84" s="88"/>
      <c r="AD84" s="88"/>
      <c r="AE84" s="88"/>
      <c r="AF84" s="88"/>
      <c r="AG84" s="88"/>
      <c r="AH84" s="88"/>
      <c r="AI84" s="88"/>
      <c r="AJ84" s="88"/>
      <c r="AK84" s="88"/>
      <c r="AL84" s="88"/>
    </row>
    <row r="85" spans="2:38">
      <c r="B85" s="29" t="s">
        <v>35</v>
      </c>
      <c r="C85" s="15">
        <v>0</v>
      </c>
      <c r="D85" s="15">
        <v>0</v>
      </c>
      <c r="E85" s="20">
        <v>0</v>
      </c>
      <c r="F85" s="20">
        <v>0</v>
      </c>
      <c r="G85" s="20">
        <v>0</v>
      </c>
      <c r="H85" s="20">
        <v>0</v>
      </c>
      <c r="I85" s="20">
        <v>0</v>
      </c>
      <c r="J85" s="20">
        <v>0</v>
      </c>
      <c r="K85" s="20">
        <v>0</v>
      </c>
      <c r="L85" s="20">
        <v>0</v>
      </c>
      <c r="M85" s="20">
        <v>0</v>
      </c>
      <c r="N85" s="20">
        <v>0</v>
      </c>
      <c r="O85" s="20">
        <v>0</v>
      </c>
      <c r="P85" s="20">
        <v>0</v>
      </c>
      <c r="Q85" s="20">
        <f t="shared" si="4"/>
        <v>0</v>
      </c>
      <c r="R85" s="11"/>
      <c r="S85" s="11"/>
      <c r="T85" s="11"/>
      <c r="U85" s="11"/>
      <c r="V85" s="11"/>
      <c r="W85" s="11"/>
      <c r="X85" s="11"/>
      <c r="Y85" s="11"/>
      <c r="Z85" s="11"/>
      <c r="AA85" s="11"/>
      <c r="AB85" s="88"/>
      <c r="AC85" s="88"/>
      <c r="AD85" s="88"/>
      <c r="AE85" s="88"/>
      <c r="AF85" s="88"/>
      <c r="AG85" s="88"/>
      <c r="AH85" s="88"/>
      <c r="AI85" s="88"/>
      <c r="AJ85" s="88"/>
      <c r="AK85" s="88"/>
      <c r="AL85" s="88"/>
    </row>
    <row r="86" spans="2:38">
      <c r="B86" s="27" t="s">
        <v>130</v>
      </c>
      <c r="C86" s="204">
        <v>126403298</v>
      </c>
      <c r="D86" s="204">
        <v>328850926.17000002</v>
      </c>
      <c r="E86" s="13">
        <v>0</v>
      </c>
      <c r="F86" s="13">
        <v>0</v>
      </c>
      <c r="G86" s="13">
        <v>0</v>
      </c>
      <c r="H86" s="13">
        <v>0</v>
      </c>
      <c r="I86" s="13">
        <v>0</v>
      </c>
      <c r="J86" s="13">
        <v>0</v>
      </c>
      <c r="K86" s="13">
        <v>0</v>
      </c>
      <c r="L86" s="13">
        <v>0</v>
      </c>
      <c r="M86" s="13">
        <v>0</v>
      </c>
      <c r="N86" s="13">
        <v>0</v>
      </c>
      <c r="O86" s="204">
        <v>2447627.17</v>
      </c>
      <c r="P86" s="13">
        <v>0</v>
      </c>
      <c r="Q86" s="161">
        <f t="shared" si="4"/>
        <v>2447627.17</v>
      </c>
      <c r="AB86" s="88"/>
      <c r="AC86" s="88"/>
      <c r="AD86" s="88"/>
      <c r="AE86" s="88"/>
      <c r="AF86" s="88"/>
      <c r="AG86" s="88"/>
      <c r="AH86" s="88"/>
      <c r="AI86" s="88"/>
      <c r="AJ86" s="88"/>
      <c r="AK86" s="88"/>
      <c r="AL86" s="88"/>
    </row>
    <row r="87" spans="2:38">
      <c r="B87" s="28" t="s">
        <v>85</v>
      </c>
      <c r="C87" s="14">
        <v>0</v>
      </c>
      <c r="D87" s="219">
        <v>1</v>
      </c>
      <c r="E87" s="20">
        <v>0</v>
      </c>
      <c r="F87" s="20">
        <v>0</v>
      </c>
      <c r="G87" s="20">
        <v>0</v>
      </c>
      <c r="H87" s="20">
        <v>0</v>
      </c>
      <c r="I87" s="20">
        <v>0</v>
      </c>
      <c r="J87" s="20">
        <v>0</v>
      </c>
      <c r="K87" s="20">
        <v>0</v>
      </c>
      <c r="L87" s="20">
        <v>0</v>
      </c>
      <c r="M87" s="20">
        <v>0</v>
      </c>
      <c r="N87" s="20">
        <v>0</v>
      </c>
      <c r="O87" s="20">
        <v>0</v>
      </c>
      <c r="P87" s="20">
        <v>0</v>
      </c>
      <c r="Q87" s="19">
        <f t="shared" si="4"/>
        <v>0</v>
      </c>
      <c r="AB87" s="88"/>
      <c r="AC87" s="88"/>
      <c r="AD87" s="88"/>
      <c r="AE87" s="88"/>
      <c r="AF87" s="88"/>
      <c r="AG87" s="88"/>
      <c r="AH87" s="88"/>
      <c r="AI87" s="88"/>
      <c r="AJ87" s="88"/>
      <c r="AK87" s="88"/>
      <c r="AL87" s="88"/>
    </row>
    <row r="88" spans="2:38">
      <c r="B88" s="29" t="s">
        <v>38</v>
      </c>
      <c r="C88" s="15">
        <v>0</v>
      </c>
      <c r="D88" s="195">
        <v>1</v>
      </c>
      <c r="E88" s="20">
        <v>0</v>
      </c>
      <c r="F88" s="20">
        <v>0</v>
      </c>
      <c r="G88" s="20">
        <v>0</v>
      </c>
      <c r="H88" s="20">
        <v>0</v>
      </c>
      <c r="I88" s="20">
        <v>0</v>
      </c>
      <c r="J88" s="20">
        <v>0</v>
      </c>
      <c r="K88" s="20">
        <v>0</v>
      </c>
      <c r="L88" s="20">
        <v>0</v>
      </c>
      <c r="M88" s="20">
        <v>0</v>
      </c>
      <c r="N88" s="20">
        <v>0</v>
      </c>
      <c r="O88" s="20">
        <v>0</v>
      </c>
      <c r="P88" s="20">
        <v>0</v>
      </c>
      <c r="Q88" s="19">
        <f t="shared" si="4"/>
        <v>0</v>
      </c>
      <c r="AB88" s="88"/>
      <c r="AC88" s="88"/>
      <c r="AD88" s="88"/>
      <c r="AE88" s="88"/>
      <c r="AF88" s="88"/>
      <c r="AG88" s="88"/>
      <c r="AH88" s="88"/>
      <c r="AI88" s="88"/>
      <c r="AJ88" s="88"/>
      <c r="AK88" s="88"/>
      <c r="AL88" s="88"/>
    </row>
    <row r="89" spans="2:38">
      <c r="B89" s="25" t="s">
        <v>39</v>
      </c>
      <c r="C89" s="14">
        <v>0</v>
      </c>
      <c r="D89" s="219">
        <v>202447627.17000002</v>
      </c>
      <c r="E89" s="19">
        <v>0</v>
      </c>
      <c r="F89" s="19">
        <v>0</v>
      </c>
      <c r="G89" s="19">
        <v>0</v>
      </c>
      <c r="H89" s="19">
        <v>0</v>
      </c>
      <c r="I89" s="19">
        <v>0</v>
      </c>
      <c r="J89" s="19">
        <v>0</v>
      </c>
      <c r="K89" s="19">
        <v>0</v>
      </c>
      <c r="L89" s="19">
        <v>0</v>
      </c>
      <c r="M89" s="19">
        <v>0</v>
      </c>
      <c r="N89" s="19">
        <v>0</v>
      </c>
      <c r="O89" s="216">
        <v>2447627.17</v>
      </c>
      <c r="P89" s="19">
        <v>0</v>
      </c>
      <c r="Q89" s="216">
        <f t="shared" si="4"/>
        <v>2447627.17</v>
      </c>
      <c r="AB89" s="88"/>
      <c r="AC89" s="88"/>
      <c r="AD89" s="88"/>
      <c r="AE89" s="88"/>
      <c r="AF89" s="88"/>
      <c r="AG89" s="88"/>
      <c r="AH89" s="88"/>
      <c r="AI89" s="88"/>
      <c r="AJ89" s="88"/>
      <c r="AK89" s="88"/>
      <c r="AL89" s="88"/>
    </row>
    <row r="90" spans="2:38">
      <c r="B90" s="29" t="s">
        <v>40</v>
      </c>
      <c r="C90" s="15">
        <v>0</v>
      </c>
      <c r="D90" s="195">
        <v>202447627.17000002</v>
      </c>
      <c r="E90" s="20">
        <v>0</v>
      </c>
      <c r="F90" s="20">
        <v>0</v>
      </c>
      <c r="G90" s="20">
        <v>0</v>
      </c>
      <c r="H90" s="20">
        <v>0</v>
      </c>
      <c r="I90" s="20">
        <v>0</v>
      </c>
      <c r="J90" s="20">
        <v>0</v>
      </c>
      <c r="K90" s="20">
        <v>0</v>
      </c>
      <c r="L90" s="20">
        <v>0</v>
      </c>
      <c r="M90" s="20">
        <v>0</v>
      </c>
      <c r="N90" s="20">
        <v>0</v>
      </c>
      <c r="O90" s="140">
        <v>2447627.17</v>
      </c>
      <c r="P90" s="20">
        <v>0</v>
      </c>
      <c r="Q90" s="216">
        <f t="shared" si="4"/>
        <v>2447627.17</v>
      </c>
      <c r="AB90" s="88"/>
      <c r="AC90" s="88"/>
      <c r="AD90" s="88"/>
      <c r="AE90" s="88"/>
      <c r="AF90" s="88"/>
      <c r="AG90" s="88"/>
      <c r="AH90" s="88"/>
      <c r="AI90" s="88"/>
      <c r="AJ90" s="88"/>
      <c r="AK90" s="88"/>
      <c r="AL90" s="88"/>
    </row>
    <row r="91" spans="2:38">
      <c r="B91" s="25" t="s">
        <v>118</v>
      </c>
      <c r="C91" s="219">
        <v>1000000</v>
      </c>
      <c r="D91" s="219">
        <v>1000000</v>
      </c>
      <c r="E91" s="19">
        <v>0</v>
      </c>
      <c r="F91" s="19">
        <v>0</v>
      </c>
      <c r="G91" s="19">
        <v>0</v>
      </c>
      <c r="H91" s="19">
        <v>0</v>
      </c>
      <c r="I91" s="19">
        <v>0</v>
      </c>
      <c r="J91" s="19">
        <v>0</v>
      </c>
      <c r="K91" s="19">
        <v>0</v>
      </c>
      <c r="L91" s="19">
        <v>0</v>
      </c>
      <c r="M91" s="19">
        <v>0</v>
      </c>
      <c r="N91" s="19">
        <v>0</v>
      </c>
      <c r="O91" s="19">
        <v>0</v>
      </c>
      <c r="P91" s="19">
        <v>0</v>
      </c>
      <c r="Q91" s="19">
        <f t="shared" si="4"/>
        <v>0</v>
      </c>
      <c r="AB91" s="88"/>
      <c r="AC91" s="88"/>
      <c r="AD91" s="88"/>
      <c r="AE91" s="88"/>
      <c r="AF91" s="88"/>
      <c r="AG91" s="88"/>
      <c r="AH91" s="88"/>
      <c r="AI91" s="88"/>
      <c r="AJ91" s="88"/>
      <c r="AK91" s="88"/>
      <c r="AL91" s="88"/>
    </row>
    <row r="92" spans="2:38">
      <c r="B92" s="29" t="s">
        <v>45</v>
      </c>
      <c r="C92" s="195">
        <v>1000000</v>
      </c>
      <c r="D92" s="195">
        <v>1000000</v>
      </c>
      <c r="E92" s="20">
        <v>0</v>
      </c>
      <c r="F92" s="20">
        <v>0</v>
      </c>
      <c r="G92" s="20">
        <v>0</v>
      </c>
      <c r="H92" s="20">
        <v>0</v>
      </c>
      <c r="I92" s="20">
        <v>0</v>
      </c>
      <c r="J92" s="20">
        <v>0</v>
      </c>
      <c r="K92" s="20">
        <v>0</v>
      </c>
      <c r="L92" s="20">
        <v>0</v>
      </c>
      <c r="M92" s="20">
        <v>0</v>
      </c>
      <c r="N92" s="20">
        <v>0</v>
      </c>
      <c r="O92" s="20">
        <v>0</v>
      </c>
      <c r="P92" s="20">
        <v>0</v>
      </c>
      <c r="Q92" s="19">
        <f t="shared" si="4"/>
        <v>0</v>
      </c>
      <c r="AB92" s="88"/>
      <c r="AC92" s="88"/>
      <c r="AD92" s="88"/>
      <c r="AE92" s="88"/>
      <c r="AF92" s="88"/>
      <c r="AG92" s="88"/>
      <c r="AH92" s="88"/>
      <c r="AI92" s="88"/>
      <c r="AJ92" s="88"/>
      <c r="AK92" s="88"/>
      <c r="AL92" s="88"/>
    </row>
    <row r="93" spans="2:38">
      <c r="B93" s="25" t="s">
        <v>50</v>
      </c>
      <c r="C93" s="219">
        <v>125403298</v>
      </c>
      <c r="D93" s="219">
        <v>125403298</v>
      </c>
      <c r="E93" s="19">
        <v>0</v>
      </c>
      <c r="F93" s="19">
        <v>0</v>
      </c>
      <c r="G93" s="19">
        <v>0</v>
      </c>
      <c r="H93" s="19">
        <v>0</v>
      </c>
      <c r="I93" s="19">
        <v>0</v>
      </c>
      <c r="J93" s="19">
        <v>0</v>
      </c>
      <c r="K93" s="19">
        <v>0</v>
      </c>
      <c r="L93" s="19">
        <v>0</v>
      </c>
      <c r="M93" s="19">
        <v>0</v>
      </c>
      <c r="N93" s="19">
        <v>0</v>
      </c>
      <c r="O93" s="19">
        <v>0</v>
      </c>
      <c r="P93" s="19">
        <v>0</v>
      </c>
      <c r="Q93" s="19">
        <f t="shared" si="4"/>
        <v>0</v>
      </c>
      <c r="AB93" s="88"/>
      <c r="AC93" s="88"/>
      <c r="AD93" s="88"/>
      <c r="AE93" s="88"/>
      <c r="AF93" s="88"/>
      <c r="AG93" s="88"/>
      <c r="AH93" s="88"/>
      <c r="AI93" s="88"/>
      <c r="AJ93" s="88"/>
      <c r="AK93" s="88"/>
      <c r="AL93" s="88"/>
    </row>
    <row r="94" spans="2:38">
      <c r="B94" s="29" t="s">
        <v>51</v>
      </c>
      <c r="C94" s="195">
        <v>125403298</v>
      </c>
      <c r="D94" s="195">
        <v>125403298</v>
      </c>
      <c r="E94" s="20">
        <v>0</v>
      </c>
      <c r="F94" s="20">
        <v>0</v>
      </c>
      <c r="G94" s="20">
        <v>0</v>
      </c>
      <c r="H94" s="20">
        <v>0</v>
      </c>
      <c r="I94" s="20">
        <v>0</v>
      </c>
      <c r="J94" s="20">
        <v>0</v>
      </c>
      <c r="K94" s="20">
        <v>0</v>
      </c>
      <c r="L94" s="20">
        <v>0</v>
      </c>
      <c r="M94" s="20">
        <v>0</v>
      </c>
      <c r="N94" s="20">
        <v>0</v>
      </c>
      <c r="O94" s="20">
        <v>0</v>
      </c>
      <c r="P94" s="20">
        <v>0</v>
      </c>
      <c r="Q94" s="19">
        <f t="shared" si="4"/>
        <v>0</v>
      </c>
      <c r="AB94" s="88"/>
      <c r="AC94" s="88"/>
      <c r="AD94" s="88"/>
      <c r="AE94" s="88"/>
      <c r="AF94" s="88"/>
      <c r="AG94" s="88"/>
      <c r="AH94" s="88"/>
      <c r="AI94" s="88"/>
      <c r="AJ94" s="88"/>
      <c r="AK94" s="88"/>
      <c r="AL94" s="88"/>
    </row>
    <row r="95" spans="2:38">
      <c r="B95" s="27" t="s">
        <v>56</v>
      </c>
      <c r="C95" s="13">
        <v>0</v>
      </c>
      <c r="D95" s="204">
        <v>583567</v>
      </c>
      <c r="E95" s="13">
        <v>0</v>
      </c>
      <c r="F95" s="204">
        <v>583566.13</v>
      </c>
      <c r="G95" s="13">
        <v>0</v>
      </c>
      <c r="H95" s="13">
        <v>0</v>
      </c>
      <c r="I95" s="13">
        <v>0</v>
      </c>
      <c r="J95" s="13">
        <v>0</v>
      </c>
      <c r="K95" s="13">
        <v>0</v>
      </c>
      <c r="L95" s="13">
        <v>0</v>
      </c>
      <c r="M95" s="13">
        <v>0</v>
      </c>
      <c r="N95" s="13">
        <v>0</v>
      </c>
      <c r="O95" s="13">
        <v>0</v>
      </c>
      <c r="P95" s="13">
        <v>0</v>
      </c>
      <c r="Q95" s="161">
        <f t="shared" si="4"/>
        <v>583566.13</v>
      </c>
      <c r="AB95" s="88"/>
      <c r="AC95" s="88"/>
      <c r="AD95" s="88"/>
      <c r="AE95" s="88"/>
      <c r="AF95" s="88"/>
      <c r="AG95" s="88"/>
      <c r="AH95" s="88"/>
      <c r="AI95" s="88"/>
      <c r="AJ95" s="88"/>
      <c r="AK95" s="88"/>
      <c r="AL95" s="88"/>
    </row>
    <row r="96" spans="2:38">
      <c r="B96" s="25" t="s">
        <v>86</v>
      </c>
      <c r="C96" s="14">
        <v>0</v>
      </c>
      <c r="D96" s="219">
        <v>583567</v>
      </c>
      <c r="E96" s="19">
        <v>0</v>
      </c>
      <c r="F96" s="216">
        <v>583566.13</v>
      </c>
      <c r="G96" s="19">
        <v>0</v>
      </c>
      <c r="H96" s="19">
        <v>0</v>
      </c>
      <c r="I96" s="19">
        <v>0</v>
      </c>
      <c r="J96" s="19">
        <v>0</v>
      </c>
      <c r="K96" s="19">
        <v>0</v>
      </c>
      <c r="L96" s="19">
        <v>0</v>
      </c>
      <c r="M96" s="19">
        <v>0</v>
      </c>
      <c r="N96" s="19">
        <v>0</v>
      </c>
      <c r="O96" s="19">
        <v>0</v>
      </c>
      <c r="P96" s="19">
        <v>0</v>
      </c>
      <c r="Q96" s="216">
        <f t="shared" si="4"/>
        <v>583566.13</v>
      </c>
      <c r="AB96" s="88"/>
      <c r="AC96" s="88"/>
      <c r="AD96" s="88"/>
      <c r="AE96" s="88"/>
      <c r="AF96" s="88"/>
      <c r="AG96" s="88"/>
      <c r="AH96" s="88"/>
      <c r="AI96" s="88"/>
      <c r="AJ96" s="88"/>
      <c r="AK96" s="88"/>
      <c r="AL96" s="88"/>
    </row>
    <row r="97" spans="2:38">
      <c r="B97" s="8" t="s">
        <v>60</v>
      </c>
      <c r="C97" s="15">
        <v>0</v>
      </c>
      <c r="D97" s="195">
        <v>583567</v>
      </c>
      <c r="E97" s="20">
        <v>0</v>
      </c>
      <c r="F97" s="140">
        <v>583566.13</v>
      </c>
      <c r="G97" s="20">
        <v>0</v>
      </c>
      <c r="H97" s="20">
        <v>0</v>
      </c>
      <c r="I97" s="20">
        <v>0</v>
      </c>
      <c r="J97" s="20">
        <v>0</v>
      </c>
      <c r="K97" s="20">
        <v>0</v>
      </c>
      <c r="L97" s="20">
        <v>0</v>
      </c>
      <c r="M97" s="20">
        <v>0</v>
      </c>
      <c r="N97" s="20">
        <v>0</v>
      </c>
      <c r="O97" s="20">
        <v>0</v>
      </c>
      <c r="P97" s="20">
        <v>0</v>
      </c>
      <c r="Q97" s="216">
        <f t="shared" si="4"/>
        <v>583566.13</v>
      </c>
      <c r="AB97" s="88"/>
      <c r="AC97" s="88"/>
      <c r="AD97" s="88"/>
      <c r="AE97" s="88"/>
      <c r="AF97" s="88"/>
      <c r="AG97" s="88"/>
      <c r="AH97" s="88"/>
      <c r="AI97" s="88"/>
      <c r="AJ97" s="88"/>
      <c r="AK97" s="88"/>
      <c r="AL97" s="88"/>
    </row>
    <row r="98" spans="2:38">
      <c r="B98" s="27" t="s">
        <v>61</v>
      </c>
      <c r="C98" s="13">
        <v>0</v>
      </c>
      <c r="D98" s="204">
        <v>27445</v>
      </c>
      <c r="E98" s="13">
        <v>0</v>
      </c>
      <c r="F98" s="13">
        <v>0</v>
      </c>
      <c r="G98" s="13">
        <v>0</v>
      </c>
      <c r="H98" s="13">
        <v>0</v>
      </c>
      <c r="I98" s="13">
        <v>0</v>
      </c>
      <c r="J98" s="13">
        <v>0</v>
      </c>
      <c r="K98" s="13">
        <v>0</v>
      </c>
      <c r="L98" s="13">
        <v>0</v>
      </c>
      <c r="M98" s="13">
        <v>0</v>
      </c>
      <c r="N98" s="13">
        <v>0</v>
      </c>
      <c r="O98" s="204">
        <v>27445</v>
      </c>
      <c r="P98" s="13">
        <v>0</v>
      </c>
      <c r="Q98" s="161">
        <f t="shared" si="4"/>
        <v>27445</v>
      </c>
      <c r="AB98" s="88"/>
      <c r="AC98" s="88"/>
      <c r="AD98" s="88"/>
      <c r="AE98" s="88"/>
      <c r="AF98" s="88"/>
      <c r="AG98" s="88"/>
      <c r="AH98" s="88"/>
      <c r="AI98" s="88"/>
      <c r="AJ98" s="88"/>
      <c r="AK98" s="88"/>
      <c r="AL98" s="88"/>
    </row>
    <row r="99" spans="2:38">
      <c r="B99" s="25" t="s">
        <v>65</v>
      </c>
      <c r="C99" s="14">
        <v>0</v>
      </c>
      <c r="D99" s="219">
        <v>27445</v>
      </c>
      <c r="E99" s="19">
        <v>0</v>
      </c>
      <c r="F99" s="19">
        <v>0</v>
      </c>
      <c r="G99" s="19">
        <v>0</v>
      </c>
      <c r="H99" s="19">
        <v>0</v>
      </c>
      <c r="I99" s="19">
        <v>0</v>
      </c>
      <c r="J99" s="19">
        <v>0</v>
      </c>
      <c r="K99" s="19">
        <v>0</v>
      </c>
      <c r="L99" s="19">
        <v>0</v>
      </c>
      <c r="M99" s="19">
        <v>0</v>
      </c>
      <c r="N99" s="19">
        <v>0</v>
      </c>
      <c r="O99" s="216">
        <v>27445</v>
      </c>
      <c r="P99" s="19">
        <v>0</v>
      </c>
      <c r="Q99" s="216">
        <f t="shared" si="4"/>
        <v>27445</v>
      </c>
      <c r="AB99" s="88"/>
      <c r="AC99" s="88"/>
      <c r="AD99" s="88"/>
      <c r="AE99" s="88"/>
      <c r="AF99" s="88"/>
      <c r="AG99" s="88"/>
      <c r="AH99" s="88"/>
      <c r="AI99" s="88"/>
      <c r="AJ99" s="88"/>
      <c r="AK99" s="88"/>
      <c r="AL99" s="88"/>
    </row>
    <row r="100" spans="2:38">
      <c r="B100" s="8" t="s">
        <v>99</v>
      </c>
      <c r="C100" s="15">
        <v>0</v>
      </c>
      <c r="D100" s="195">
        <v>27445</v>
      </c>
      <c r="E100" s="20">
        <v>0</v>
      </c>
      <c r="F100" s="20">
        <v>0</v>
      </c>
      <c r="G100" s="20">
        <v>0</v>
      </c>
      <c r="H100" s="20">
        <v>0</v>
      </c>
      <c r="I100" s="20">
        <v>0</v>
      </c>
      <c r="J100" s="20">
        <v>0</v>
      </c>
      <c r="K100" s="20">
        <v>0</v>
      </c>
      <c r="L100" s="20">
        <v>0</v>
      </c>
      <c r="M100" s="20">
        <v>0</v>
      </c>
      <c r="N100" s="20">
        <v>0</v>
      </c>
      <c r="O100" s="140">
        <v>27445</v>
      </c>
      <c r="P100" s="20">
        <v>0</v>
      </c>
      <c r="Q100" s="216">
        <f t="shared" si="4"/>
        <v>27445</v>
      </c>
      <c r="AB100" s="88"/>
      <c r="AC100" s="88"/>
      <c r="AD100" s="88"/>
      <c r="AE100" s="88"/>
      <c r="AF100" s="88"/>
      <c r="AG100" s="88"/>
      <c r="AH100" s="88"/>
      <c r="AI100" s="88"/>
      <c r="AJ100" s="88"/>
      <c r="AK100" s="88"/>
      <c r="AL100" s="88"/>
    </row>
    <row r="101" spans="2:38">
      <c r="B101" s="27" t="s">
        <v>79</v>
      </c>
      <c r="C101" s="204">
        <v>484408936</v>
      </c>
      <c r="D101" s="204">
        <v>484408936</v>
      </c>
      <c r="E101" s="13">
        <v>0</v>
      </c>
      <c r="F101" s="13">
        <v>0</v>
      </c>
      <c r="G101" s="13">
        <v>0</v>
      </c>
      <c r="H101" s="13">
        <v>0</v>
      </c>
      <c r="I101" s="13">
        <v>0</v>
      </c>
      <c r="J101" s="13">
        <v>0</v>
      </c>
      <c r="K101" s="13">
        <v>0</v>
      </c>
      <c r="L101" s="13">
        <v>0</v>
      </c>
      <c r="M101" s="13">
        <v>0</v>
      </c>
      <c r="N101" s="13">
        <v>0</v>
      </c>
      <c r="O101" s="13">
        <v>0</v>
      </c>
      <c r="P101" s="13">
        <v>0</v>
      </c>
      <c r="Q101" s="18">
        <f t="shared" si="4"/>
        <v>0</v>
      </c>
      <c r="AB101" s="88"/>
      <c r="AC101" s="88"/>
      <c r="AD101" s="88"/>
      <c r="AE101" s="88"/>
      <c r="AF101" s="88"/>
      <c r="AG101" s="88"/>
      <c r="AH101" s="88"/>
      <c r="AI101" s="88"/>
      <c r="AJ101" s="88"/>
      <c r="AK101" s="88"/>
      <c r="AL101" s="88"/>
    </row>
    <row r="102" spans="2:38">
      <c r="B102" s="25" t="s">
        <v>80</v>
      </c>
      <c r="C102" s="219">
        <v>484408936</v>
      </c>
      <c r="D102" s="219">
        <v>484408936</v>
      </c>
      <c r="E102" s="19">
        <v>0</v>
      </c>
      <c r="F102" s="19">
        <v>0</v>
      </c>
      <c r="G102" s="19">
        <v>0</v>
      </c>
      <c r="H102" s="19">
        <v>0</v>
      </c>
      <c r="I102" s="19">
        <v>0</v>
      </c>
      <c r="J102" s="19">
        <v>0</v>
      </c>
      <c r="K102" s="19">
        <v>0</v>
      </c>
      <c r="L102" s="19">
        <v>0</v>
      </c>
      <c r="M102" s="19">
        <v>0</v>
      </c>
      <c r="N102" s="19">
        <v>0</v>
      </c>
      <c r="O102" s="19">
        <v>0</v>
      </c>
      <c r="P102" s="19">
        <v>0</v>
      </c>
      <c r="Q102" s="19">
        <f t="shared" si="4"/>
        <v>0</v>
      </c>
      <c r="AB102" s="88"/>
      <c r="AC102" s="88"/>
      <c r="AD102" s="88"/>
      <c r="AE102" s="88"/>
      <c r="AF102" s="88"/>
      <c r="AG102" s="88"/>
      <c r="AH102" s="88"/>
      <c r="AI102" s="88"/>
      <c r="AJ102" s="88"/>
      <c r="AK102" s="88"/>
      <c r="AL102" s="88"/>
    </row>
    <row r="103" spans="2:38">
      <c r="B103" s="8" t="s">
        <v>81</v>
      </c>
      <c r="C103" s="195">
        <v>484408936</v>
      </c>
      <c r="D103" s="195">
        <v>484408936</v>
      </c>
      <c r="E103" s="20">
        <v>0</v>
      </c>
      <c r="F103" s="20">
        <v>0</v>
      </c>
      <c r="G103" s="20">
        <v>0</v>
      </c>
      <c r="H103" s="20">
        <v>0</v>
      </c>
      <c r="I103" s="20">
        <v>0</v>
      </c>
      <c r="J103" s="20">
        <v>0</v>
      </c>
      <c r="K103" s="20">
        <v>0</v>
      </c>
      <c r="L103" s="20">
        <v>0</v>
      </c>
      <c r="M103" s="20">
        <v>0</v>
      </c>
      <c r="N103" s="20">
        <v>0</v>
      </c>
      <c r="O103" s="20">
        <v>0</v>
      </c>
      <c r="P103" s="20">
        <v>0</v>
      </c>
      <c r="Q103" s="19">
        <f t="shared" si="4"/>
        <v>0</v>
      </c>
      <c r="AB103" s="88"/>
      <c r="AC103" s="88"/>
      <c r="AD103" s="88"/>
      <c r="AE103" s="88"/>
      <c r="AF103" s="88"/>
      <c r="AG103" s="88"/>
      <c r="AH103" s="88"/>
      <c r="AI103" s="88"/>
      <c r="AJ103" s="88"/>
      <c r="AK103" s="88"/>
      <c r="AL103" s="88"/>
    </row>
    <row r="104" spans="2:38">
      <c r="B104" s="130" t="s">
        <v>119</v>
      </c>
      <c r="C104" s="221">
        <f>C80+C83+C86+C95+C98+C101</f>
        <v>3466931558</v>
      </c>
      <c r="D104" s="221">
        <f t="shared" ref="D104:G104" si="5">D80+D83+D86+D95+D98+D101</f>
        <v>3852070205.6900001</v>
      </c>
      <c r="E104" s="16">
        <f t="shared" si="5"/>
        <v>0</v>
      </c>
      <c r="F104" s="223">
        <f t="shared" si="5"/>
        <v>583566.13</v>
      </c>
      <c r="G104" s="223">
        <f t="shared" si="5"/>
        <v>2736355.56</v>
      </c>
      <c r="H104" s="16">
        <f t="shared" ref="H104:P104" si="6">H80+H83+H86+H95+H98+H101</f>
        <v>0</v>
      </c>
      <c r="I104" s="223">
        <f t="shared" si="6"/>
        <v>3537135.35</v>
      </c>
      <c r="J104" s="223">
        <f t="shared" si="6"/>
        <v>65853524.840000004</v>
      </c>
      <c r="K104" s="223">
        <f t="shared" si="6"/>
        <v>2091714.6200000003</v>
      </c>
      <c r="L104" s="223">
        <f t="shared" si="6"/>
        <v>22393617.84</v>
      </c>
      <c r="M104" s="223">
        <f t="shared" si="6"/>
        <v>55998383.519999996</v>
      </c>
      <c r="N104" s="223">
        <f t="shared" si="6"/>
        <v>3147957.54</v>
      </c>
      <c r="O104" s="223">
        <f t="shared" si="6"/>
        <v>10889590.25</v>
      </c>
      <c r="P104" s="223">
        <f t="shared" si="6"/>
        <v>37544831.980000004</v>
      </c>
      <c r="Q104" s="223">
        <f t="shared" si="4"/>
        <v>204776677.63</v>
      </c>
      <c r="R104" s="11"/>
      <c r="S104" s="11"/>
      <c r="T104" s="11"/>
      <c r="U104" s="11"/>
      <c r="V104" s="11"/>
      <c r="W104" s="11"/>
      <c r="X104" s="11"/>
      <c r="Y104" s="11"/>
      <c r="Z104" s="11"/>
      <c r="AA104" s="11"/>
      <c r="AB104" s="88"/>
      <c r="AC104" s="88"/>
      <c r="AD104" s="88"/>
      <c r="AE104" s="88"/>
      <c r="AF104" s="88"/>
      <c r="AG104" s="88"/>
      <c r="AH104" s="88"/>
      <c r="AI104" s="88"/>
      <c r="AJ104" s="88"/>
      <c r="AK104" s="88"/>
      <c r="AL104" s="88"/>
    </row>
    <row r="105" spans="2:38">
      <c r="B105" s="26"/>
      <c r="C105" s="11"/>
      <c r="D105" s="11"/>
      <c r="E105" s="20"/>
      <c r="F105" s="20"/>
      <c r="G105" s="20"/>
      <c r="H105" s="20"/>
      <c r="I105" s="20"/>
      <c r="J105" s="20"/>
      <c r="K105" s="20"/>
      <c r="L105" s="20"/>
      <c r="M105" s="20"/>
      <c r="N105" s="20"/>
      <c r="O105" s="20"/>
      <c r="P105" s="20"/>
      <c r="Q105" s="18"/>
      <c r="AB105" s="88"/>
      <c r="AC105" s="88"/>
      <c r="AD105" s="88"/>
      <c r="AE105" s="88"/>
      <c r="AF105" s="88"/>
      <c r="AG105" s="88"/>
      <c r="AH105" s="88"/>
      <c r="AI105" s="88"/>
      <c r="AJ105" s="88"/>
      <c r="AK105" s="88"/>
      <c r="AL105" s="88"/>
    </row>
    <row r="106" spans="2:38">
      <c r="B106" s="130" t="s">
        <v>120</v>
      </c>
      <c r="C106" s="221">
        <f t="shared" ref="C106:P106" si="7">C77+C104</f>
        <v>98224850562</v>
      </c>
      <c r="D106" s="221">
        <f t="shared" si="7"/>
        <v>98521743817.73999</v>
      </c>
      <c r="E106" s="223">
        <f t="shared" si="7"/>
        <v>2783596166.3599997</v>
      </c>
      <c r="F106" s="223">
        <f t="shared" si="7"/>
        <v>3018142354.6900005</v>
      </c>
      <c r="G106" s="223">
        <f t="shared" si="7"/>
        <v>3917413602.0299997</v>
      </c>
      <c r="H106" s="223">
        <f t="shared" si="7"/>
        <v>3747343612.3699999</v>
      </c>
      <c r="I106" s="223">
        <f t="shared" si="7"/>
        <v>4209012107.5399995</v>
      </c>
      <c r="J106" s="223">
        <f t="shared" si="7"/>
        <v>4268611296.2399998</v>
      </c>
      <c r="K106" s="223">
        <f t="shared" si="7"/>
        <v>4357121071.3899994</v>
      </c>
      <c r="L106" s="223">
        <f t="shared" si="7"/>
        <v>4466904664.6800003</v>
      </c>
      <c r="M106" s="223">
        <f t="shared" si="7"/>
        <v>4166489800.7500005</v>
      </c>
      <c r="N106" s="223">
        <f t="shared" si="7"/>
        <v>4515219234.3299999</v>
      </c>
      <c r="O106" s="223">
        <f t="shared" si="7"/>
        <v>5295983725.999999</v>
      </c>
      <c r="P106" s="223">
        <f t="shared" si="7"/>
        <v>10030310312.43</v>
      </c>
      <c r="Q106" s="223">
        <f>E106+F106+G106+H106+I106+J106+K106+L106+M106+O106+N106+P106</f>
        <v>54776147948.810005</v>
      </c>
      <c r="R106" s="11"/>
      <c r="S106" s="11"/>
      <c r="T106" s="11"/>
      <c r="U106" s="11"/>
      <c r="V106" s="11"/>
      <c r="W106" s="11"/>
      <c r="X106" s="11"/>
      <c r="Y106" s="11"/>
      <c r="Z106" s="11"/>
      <c r="AA106" s="11"/>
      <c r="AB106" s="88"/>
      <c r="AC106" s="88"/>
      <c r="AD106" s="88"/>
      <c r="AE106" s="88"/>
      <c r="AF106" s="88"/>
      <c r="AG106" s="88"/>
      <c r="AH106" s="88"/>
      <c r="AI106" s="88"/>
      <c r="AJ106" s="88"/>
      <c r="AK106" s="88"/>
      <c r="AL106" s="88"/>
    </row>
    <row r="107" spans="2:38">
      <c r="B107" s="9" t="s">
        <v>131</v>
      </c>
      <c r="E107" s="69"/>
      <c r="F107" s="69"/>
      <c r="G107" s="69"/>
      <c r="H107" s="69"/>
      <c r="I107" s="69"/>
      <c r="J107" s="69"/>
      <c r="K107" s="69"/>
      <c r="L107" s="69"/>
      <c r="M107" s="69"/>
      <c r="N107" s="69"/>
      <c r="O107" s="69"/>
      <c r="P107" s="69"/>
    </row>
    <row r="108" spans="2:38">
      <c r="B108" s="9" t="s">
        <v>108</v>
      </c>
      <c r="R108" s="11"/>
      <c r="S108" s="11"/>
      <c r="T108" s="11"/>
      <c r="U108" s="11"/>
    </row>
    <row r="109" spans="2:38">
      <c r="R109" s="11"/>
      <c r="S109" s="11"/>
      <c r="T109" s="11"/>
      <c r="U109" s="11"/>
    </row>
    <row r="110" spans="2:38">
      <c r="R110" s="11"/>
      <c r="S110" s="11"/>
      <c r="T110" s="11"/>
      <c r="U110" s="11"/>
      <c r="V110" s="11"/>
    </row>
    <row r="115" spans="5:16">
      <c r="E115" s="69"/>
      <c r="F115" s="69"/>
      <c r="G115" s="69"/>
      <c r="H115" s="69"/>
      <c r="I115" s="69"/>
      <c r="J115" s="69"/>
      <c r="K115" s="69"/>
      <c r="L115" s="69"/>
      <c r="M115" s="69"/>
      <c r="N115" s="69"/>
      <c r="O115" s="69"/>
      <c r="P115" s="69"/>
    </row>
    <row r="116" spans="5:16">
      <c r="E116" s="69"/>
      <c r="F116" s="69"/>
      <c r="G116" s="69"/>
      <c r="H116" s="69"/>
      <c r="I116" s="69"/>
      <c r="J116" s="69"/>
      <c r="K116" s="69"/>
      <c r="L116" s="69"/>
      <c r="M116" s="69"/>
      <c r="N116" s="69"/>
      <c r="O116" s="69"/>
      <c r="P116" s="69"/>
    </row>
    <row r="117" spans="5:16">
      <c r="E117" s="69"/>
      <c r="F117" s="69"/>
      <c r="G117" s="69"/>
      <c r="H117" s="69"/>
      <c r="I117" s="69"/>
      <c r="J117" s="69"/>
      <c r="K117" s="69"/>
      <c r="L117" s="69"/>
      <c r="M117" s="69"/>
      <c r="N117" s="69"/>
      <c r="O117" s="69"/>
      <c r="P117" s="69"/>
    </row>
    <row r="118" spans="5:16">
      <c r="E118" s="69"/>
      <c r="F118" s="69"/>
      <c r="G118" s="69"/>
      <c r="H118" s="69"/>
      <c r="I118" s="69"/>
      <c r="J118" s="69"/>
      <c r="K118" s="69"/>
      <c r="L118" s="69"/>
      <c r="M118" s="69"/>
      <c r="N118" s="69"/>
      <c r="O118" s="69"/>
      <c r="P118" s="69"/>
    </row>
    <row r="121" spans="5:16">
      <c r="E121" s="69"/>
      <c r="F121" s="69"/>
      <c r="G121" s="69"/>
      <c r="H121" s="69"/>
      <c r="I121" s="69"/>
      <c r="J121" s="69"/>
      <c r="K121" s="69"/>
      <c r="L121" s="69"/>
      <c r="M121" s="69"/>
      <c r="N121" s="69"/>
      <c r="O121" s="69"/>
      <c r="P121" s="69"/>
    </row>
    <row r="122" spans="5:16">
      <c r="E122" s="69"/>
      <c r="F122" s="69"/>
      <c r="G122" s="69"/>
      <c r="H122" s="69"/>
      <c r="I122" s="69"/>
      <c r="J122" s="69"/>
      <c r="K122" s="69"/>
      <c r="L122" s="69"/>
      <c r="M122" s="69"/>
      <c r="N122" s="69"/>
      <c r="O122" s="69"/>
      <c r="P122" s="69"/>
    </row>
    <row r="123" spans="5:16">
      <c r="E123" s="69"/>
      <c r="F123" s="69"/>
      <c r="G123" s="69"/>
      <c r="H123" s="69"/>
      <c r="I123" s="69"/>
      <c r="J123" s="69"/>
      <c r="K123" s="69"/>
      <c r="L123" s="69"/>
      <c r="M123" s="69"/>
      <c r="N123" s="69"/>
      <c r="O123" s="69"/>
      <c r="P123" s="69"/>
    </row>
    <row r="125" spans="5:16">
      <c r="E125" s="69"/>
      <c r="F125" s="69"/>
      <c r="G125" s="69"/>
      <c r="H125" s="69"/>
      <c r="I125" s="69"/>
      <c r="J125" s="69"/>
      <c r="K125" s="69"/>
      <c r="L125" s="69"/>
      <c r="M125" s="69"/>
      <c r="N125" s="69"/>
      <c r="O125" s="69"/>
      <c r="P125" s="69"/>
    </row>
    <row r="126" spans="5:16">
      <c r="E126" s="69"/>
      <c r="F126" s="69"/>
      <c r="G126" s="69"/>
      <c r="H126" s="69"/>
      <c r="I126" s="69"/>
      <c r="J126" s="69"/>
      <c r="K126" s="69"/>
      <c r="L126" s="69"/>
      <c r="M126" s="69"/>
      <c r="N126" s="69"/>
      <c r="O126" s="69"/>
      <c r="P126" s="69"/>
    </row>
    <row r="127" spans="5:16">
      <c r="E127" s="69"/>
      <c r="F127" s="69"/>
      <c r="G127" s="69"/>
      <c r="H127" s="69"/>
      <c r="I127" s="69"/>
      <c r="J127" s="69"/>
      <c r="K127" s="69"/>
      <c r="L127" s="69"/>
      <c r="M127" s="69"/>
      <c r="N127" s="69"/>
      <c r="O127" s="69"/>
      <c r="P127" s="69"/>
    </row>
    <row r="128" spans="5:16">
      <c r="E128" s="69"/>
      <c r="F128" s="69"/>
      <c r="G128" s="69"/>
      <c r="H128" s="69"/>
      <c r="I128" s="69"/>
      <c r="J128" s="69"/>
      <c r="K128" s="69"/>
      <c r="L128" s="69"/>
      <c r="M128" s="69"/>
      <c r="N128" s="69"/>
      <c r="O128" s="69"/>
      <c r="P128" s="69"/>
    </row>
    <row r="129" spans="5:16">
      <c r="E129" s="69"/>
      <c r="F129" s="69"/>
      <c r="G129" s="69"/>
      <c r="H129" s="69"/>
      <c r="I129" s="69"/>
      <c r="J129" s="69"/>
      <c r="K129" s="69"/>
      <c r="L129" s="69"/>
      <c r="M129" s="69"/>
      <c r="N129" s="69"/>
      <c r="O129" s="69"/>
      <c r="P129" s="69"/>
    </row>
    <row r="130" spans="5:16">
      <c r="E130" s="69"/>
      <c r="F130" s="69"/>
      <c r="G130" s="69"/>
      <c r="H130" s="69"/>
      <c r="I130" s="69"/>
      <c r="J130" s="69"/>
      <c r="K130" s="69"/>
      <c r="L130" s="69"/>
      <c r="M130" s="69"/>
      <c r="N130" s="69"/>
      <c r="O130" s="69"/>
      <c r="P130" s="69"/>
    </row>
    <row r="131" spans="5:16">
      <c r="E131" s="69"/>
      <c r="F131" s="69"/>
      <c r="G131" s="69"/>
      <c r="H131" s="69"/>
      <c r="I131" s="69"/>
      <c r="J131" s="69"/>
      <c r="K131" s="69"/>
      <c r="L131" s="69"/>
      <c r="M131" s="69"/>
      <c r="N131" s="69"/>
      <c r="O131" s="69"/>
      <c r="P131" s="69"/>
    </row>
    <row r="132" spans="5:16">
      <c r="E132" s="69"/>
      <c r="F132" s="69"/>
      <c r="G132" s="69"/>
      <c r="H132" s="69"/>
      <c r="I132" s="69"/>
      <c r="J132" s="69"/>
      <c r="K132" s="69"/>
      <c r="L132" s="69"/>
      <c r="M132" s="69"/>
      <c r="N132" s="69"/>
      <c r="O132" s="69"/>
      <c r="P132" s="69"/>
    </row>
    <row r="134" spans="5:16">
      <c r="E134" s="69"/>
      <c r="F134" s="69"/>
      <c r="G134" s="69"/>
      <c r="H134" s="69"/>
      <c r="I134" s="69"/>
      <c r="J134" s="69"/>
      <c r="K134" s="69"/>
      <c r="L134" s="69"/>
      <c r="M134" s="69"/>
      <c r="N134" s="69"/>
      <c r="O134" s="69"/>
      <c r="P134" s="69"/>
    </row>
    <row r="135" spans="5:16">
      <c r="E135" s="69"/>
      <c r="F135" s="69"/>
      <c r="G135" s="69"/>
      <c r="H135" s="69"/>
      <c r="I135" s="69"/>
      <c r="J135" s="69"/>
      <c r="K135" s="69"/>
      <c r="L135" s="69"/>
      <c r="M135" s="69"/>
      <c r="N135" s="69"/>
      <c r="O135" s="69"/>
      <c r="P135" s="69"/>
    </row>
    <row r="136" spans="5:16">
      <c r="E136" s="69"/>
      <c r="F136" s="69"/>
      <c r="G136" s="69"/>
      <c r="H136" s="69"/>
      <c r="I136" s="69"/>
      <c r="J136" s="69"/>
      <c r="K136" s="69"/>
      <c r="L136" s="69"/>
      <c r="M136" s="69"/>
      <c r="N136" s="69"/>
      <c r="O136" s="69"/>
      <c r="P136" s="69"/>
    </row>
    <row r="137" spans="5:16">
      <c r="E137" s="69"/>
      <c r="F137" s="69"/>
      <c r="G137" s="69"/>
      <c r="H137" s="69"/>
      <c r="I137" s="69"/>
      <c r="J137" s="69"/>
      <c r="K137" s="69"/>
      <c r="L137" s="69"/>
      <c r="M137" s="69"/>
      <c r="N137" s="69"/>
      <c r="O137" s="69"/>
      <c r="P137" s="69"/>
    </row>
    <row r="138" spans="5:16">
      <c r="E138" s="69"/>
      <c r="F138" s="69"/>
      <c r="G138" s="69"/>
      <c r="H138" s="69"/>
      <c r="I138" s="69"/>
      <c r="J138" s="69"/>
      <c r="K138" s="69"/>
      <c r="L138" s="69"/>
      <c r="M138" s="69"/>
      <c r="N138" s="69"/>
      <c r="O138" s="69"/>
      <c r="P138" s="69"/>
    </row>
    <row r="142" spans="5:16">
      <c r="E142" s="69"/>
      <c r="F142" s="69"/>
      <c r="G142" s="69"/>
      <c r="H142" s="69"/>
      <c r="I142" s="69"/>
      <c r="J142" s="69"/>
      <c r="K142" s="69"/>
      <c r="L142" s="69"/>
      <c r="M142" s="69"/>
      <c r="N142" s="69"/>
      <c r="O142" s="69"/>
      <c r="P142" s="69"/>
    </row>
    <row r="143" spans="5:16">
      <c r="E143" s="69"/>
      <c r="F143" s="69"/>
      <c r="G143" s="69"/>
      <c r="H143" s="69"/>
      <c r="I143" s="69"/>
      <c r="J143" s="69"/>
      <c r="K143" s="69"/>
      <c r="L143" s="69"/>
      <c r="M143" s="69"/>
      <c r="N143" s="69"/>
      <c r="O143" s="69"/>
      <c r="P143" s="69"/>
    </row>
    <row r="144" spans="5:16">
      <c r="E144" s="69"/>
      <c r="F144" s="69"/>
      <c r="G144" s="69"/>
      <c r="H144" s="69"/>
      <c r="I144" s="69"/>
      <c r="J144" s="69"/>
      <c r="K144" s="69"/>
      <c r="L144" s="69"/>
      <c r="M144" s="69"/>
      <c r="N144" s="69"/>
      <c r="O144" s="69"/>
      <c r="P144" s="69"/>
    </row>
    <row r="145" spans="5:16">
      <c r="E145" s="69"/>
      <c r="F145" s="69"/>
      <c r="G145" s="69"/>
      <c r="H145" s="69"/>
      <c r="I145" s="69"/>
      <c r="J145" s="69"/>
      <c r="K145" s="69"/>
      <c r="L145" s="69"/>
      <c r="M145" s="69"/>
      <c r="N145" s="69"/>
      <c r="O145" s="69"/>
      <c r="P145" s="69"/>
    </row>
    <row r="146" spans="5:16">
      <c r="E146" s="69"/>
      <c r="F146" s="69"/>
      <c r="G146" s="69"/>
      <c r="H146" s="69"/>
      <c r="I146" s="69"/>
      <c r="J146" s="69"/>
      <c r="K146" s="69"/>
      <c r="L146" s="69"/>
      <c r="M146" s="69"/>
      <c r="N146" s="69"/>
      <c r="O146" s="69"/>
      <c r="P146" s="69"/>
    </row>
    <row r="147" spans="5:16">
      <c r="E147" s="69"/>
      <c r="F147" s="69"/>
      <c r="G147" s="69"/>
      <c r="H147" s="69"/>
      <c r="I147" s="69"/>
      <c r="J147" s="69"/>
      <c r="K147" s="69"/>
      <c r="L147" s="69"/>
      <c r="M147" s="69"/>
      <c r="N147" s="69"/>
      <c r="O147" s="69"/>
      <c r="P147" s="69"/>
    </row>
    <row r="148" spans="5:16">
      <c r="E148" s="69"/>
      <c r="F148" s="69"/>
      <c r="G148" s="69"/>
      <c r="H148" s="69"/>
      <c r="I148" s="69"/>
      <c r="J148" s="69"/>
      <c r="K148" s="69"/>
      <c r="L148" s="69"/>
      <c r="M148" s="69"/>
      <c r="N148" s="69"/>
      <c r="O148" s="69"/>
      <c r="P148" s="69"/>
    </row>
    <row r="161" spans="5:16">
      <c r="E161" s="69"/>
      <c r="F161" s="69"/>
      <c r="G161" s="69"/>
      <c r="H161" s="69"/>
      <c r="I161" s="69"/>
      <c r="J161" s="69"/>
      <c r="K161" s="69"/>
      <c r="L161" s="69"/>
      <c r="M161" s="69"/>
      <c r="N161" s="69"/>
      <c r="O161" s="69"/>
      <c r="P161" s="69"/>
    </row>
    <row r="164" spans="5:16">
      <c r="E164" s="69"/>
      <c r="F164" s="69"/>
      <c r="G164" s="69"/>
      <c r="H164" s="69"/>
      <c r="I164" s="69"/>
      <c r="J164" s="69"/>
      <c r="K164" s="69"/>
      <c r="L164" s="69"/>
      <c r="M164" s="69"/>
      <c r="N164" s="69"/>
      <c r="O164" s="69"/>
      <c r="P164" s="69"/>
    </row>
    <row r="165" spans="5:16">
      <c r="E165" s="69"/>
      <c r="F165" s="69"/>
      <c r="G165" s="69"/>
      <c r="H165" s="69"/>
      <c r="I165" s="69"/>
      <c r="J165" s="69"/>
      <c r="K165" s="69"/>
      <c r="L165" s="69"/>
      <c r="M165" s="69"/>
      <c r="N165" s="69"/>
      <c r="O165" s="69"/>
      <c r="P165" s="69"/>
    </row>
    <row r="166" spans="5:16">
      <c r="E166" s="69"/>
      <c r="F166" s="69"/>
      <c r="G166" s="69"/>
      <c r="H166" s="69"/>
      <c r="I166" s="69"/>
      <c r="J166" s="69"/>
      <c r="K166" s="69"/>
      <c r="L166" s="69"/>
      <c r="M166" s="69"/>
      <c r="N166" s="69"/>
      <c r="O166" s="69"/>
      <c r="P166" s="69"/>
    </row>
    <row r="167" spans="5:16">
      <c r="E167" s="69"/>
      <c r="F167" s="69"/>
      <c r="G167" s="69"/>
      <c r="H167" s="69"/>
      <c r="I167" s="69"/>
      <c r="J167" s="69"/>
      <c r="K167" s="69"/>
      <c r="L167" s="69"/>
      <c r="M167" s="69"/>
      <c r="N167" s="69"/>
      <c r="O167" s="69"/>
      <c r="P167" s="69"/>
    </row>
    <row r="168" spans="5:16">
      <c r="E168" s="69"/>
      <c r="F168" s="69"/>
      <c r="G168" s="69"/>
      <c r="H168" s="69"/>
      <c r="I168" s="69"/>
      <c r="J168" s="69"/>
      <c r="K168" s="69"/>
      <c r="L168" s="69"/>
      <c r="M168" s="69"/>
      <c r="N168" s="69"/>
      <c r="O168" s="69"/>
      <c r="P168" s="69"/>
    </row>
    <row r="169" spans="5:16">
      <c r="E169" s="69"/>
      <c r="F169" s="69"/>
      <c r="G169" s="69"/>
      <c r="H169" s="69"/>
      <c r="I169" s="69"/>
      <c r="J169" s="69"/>
      <c r="K169" s="69"/>
      <c r="L169" s="69"/>
      <c r="M169" s="69"/>
      <c r="N169" s="69"/>
      <c r="O169" s="69"/>
      <c r="P169" s="69"/>
    </row>
    <row r="170" spans="5:16">
      <c r="E170" s="69"/>
      <c r="F170" s="69"/>
      <c r="G170" s="69"/>
      <c r="H170" s="69"/>
      <c r="I170" s="69"/>
      <c r="J170" s="69"/>
      <c r="K170" s="69"/>
      <c r="L170" s="69"/>
      <c r="M170" s="69"/>
      <c r="N170" s="69"/>
      <c r="O170" s="69"/>
      <c r="P170" s="69"/>
    </row>
    <row r="171" spans="5:16">
      <c r="E171" s="69"/>
      <c r="F171" s="69"/>
      <c r="G171" s="69"/>
      <c r="H171" s="69"/>
      <c r="I171" s="69"/>
      <c r="J171" s="69"/>
      <c r="K171" s="69"/>
      <c r="L171" s="69"/>
      <c r="M171" s="69"/>
      <c r="N171" s="69"/>
      <c r="O171" s="69"/>
      <c r="P171" s="69"/>
    </row>
    <row r="172" spans="5:16">
      <c r="E172" s="69"/>
      <c r="F172" s="69"/>
      <c r="G172" s="69"/>
      <c r="H172" s="69"/>
      <c r="I172" s="69"/>
      <c r="J172" s="69"/>
      <c r="K172" s="69"/>
      <c r="L172" s="69"/>
      <c r="M172" s="69"/>
      <c r="N172" s="69"/>
      <c r="O172" s="69"/>
      <c r="P172" s="69"/>
    </row>
  </sheetData>
  <mergeCells count="9">
    <mergeCell ref="B8:B9"/>
    <mergeCell ref="C8:C9"/>
    <mergeCell ref="E8:Q8"/>
    <mergeCell ref="D8:D9"/>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77 Q80:Q10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Q166"/>
  <sheetViews>
    <sheetView showGridLines="0" topLeftCell="A5" zoomScale="60" zoomScaleNormal="60" workbookViewId="0">
      <selection activeCell="G108" sqref="G108"/>
    </sheetView>
  </sheetViews>
  <sheetFormatPr defaultColWidth="11.42578125" defaultRowHeight="15"/>
  <cols>
    <col min="1" max="1" width="7.7109375" customWidth="1"/>
    <col min="2" max="2" width="75.28515625" customWidth="1"/>
    <col min="3" max="4" width="18.140625" style="69" customWidth="1"/>
    <col min="5" max="6" width="14.42578125" style="11" customWidth="1"/>
    <col min="7" max="8" width="13.85546875" style="11" customWidth="1"/>
    <col min="9" max="9" width="14.42578125" style="11" customWidth="1"/>
    <col min="10" max="10" width="13.42578125" style="11" customWidth="1"/>
    <col min="11" max="16" width="14.42578125" style="11" customWidth="1"/>
    <col min="17" max="17" width="17.7109375" style="11" customWidth="1"/>
  </cols>
  <sheetData>
    <row r="2" spans="1:17" ht="28.5">
      <c r="B2" s="271" t="s">
        <v>0</v>
      </c>
      <c r="C2" s="260"/>
      <c r="D2" s="260"/>
      <c r="E2" s="260"/>
      <c r="F2" s="260"/>
      <c r="G2" s="260"/>
      <c r="H2" s="260"/>
      <c r="I2" s="260"/>
      <c r="J2" s="260"/>
      <c r="K2" s="260"/>
      <c r="L2" s="260"/>
      <c r="M2" s="260"/>
      <c r="N2" s="260"/>
      <c r="O2" s="260"/>
      <c r="P2" s="260"/>
      <c r="Q2" s="260"/>
    </row>
    <row r="3" spans="1:17" ht="21">
      <c r="A3" s="2"/>
      <c r="B3" s="272" t="s">
        <v>1</v>
      </c>
      <c r="C3" s="261"/>
      <c r="D3" s="261"/>
      <c r="E3" s="261"/>
      <c r="F3" s="261"/>
      <c r="G3" s="261"/>
      <c r="H3" s="261"/>
      <c r="I3" s="261"/>
      <c r="J3" s="261"/>
      <c r="K3" s="261"/>
      <c r="L3" s="261"/>
      <c r="M3" s="261"/>
      <c r="N3" s="261"/>
      <c r="O3" s="261"/>
      <c r="P3" s="261"/>
      <c r="Q3" s="261"/>
    </row>
    <row r="4" spans="1:17" ht="15.75">
      <c r="A4" s="2"/>
      <c r="B4" s="273" t="s">
        <v>94</v>
      </c>
      <c r="C4" s="262"/>
      <c r="D4" s="262"/>
      <c r="E4" s="262"/>
      <c r="F4" s="262"/>
      <c r="G4" s="262"/>
      <c r="H4" s="262"/>
      <c r="I4" s="262"/>
      <c r="J4" s="262"/>
      <c r="K4" s="262"/>
      <c r="L4" s="262"/>
      <c r="M4" s="262"/>
      <c r="N4" s="262"/>
      <c r="O4" s="262"/>
      <c r="P4" s="262"/>
      <c r="Q4" s="262"/>
    </row>
    <row r="5" spans="1:17" ht="15.75">
      <c r="A5" s="2"/>
      <c r="B5" s="273" t="s">
        <v>3</v>
      </c>
      <c r="C5" s="262"/>
      <c r="D5" s="262"/>
      <c r="E5" s="262"/>
      <c r="F5" s="262"/>
      <c r="G5" s="262"/>
      <c r="H5" s="262"/>
      <c r="I5" s="262"/>
      <c r="J5" s="262"/>
      <c r="K5" s="262"/>
      <c r="L5" s="262"/>
      <c r="M5" s="262"/>
      <c r="N5" s="262"/>
      <c r="O5" s="262"/>
      <c r="P5" s="262"/>
      <c r="Q5" s="262"/>
    </row>
    <row r="6" spans="1:17">
      <c r="A6" s="2"/>
      <c r="B6" s="269"/>
      <c r="C6" s="270"/>
      <c r="D6" s="270"/>
      <c r="E6" s="270"/>
      <c r="F6" s="270"/>
      <c r="G6" s="270"/>
      <c r="H6" s="270"/>
      <c r="I6" s="270"/>
      <c r="J6" s="270"/>
      <c r="K6" s="270"/>
      <c r="L6" s="270"/>
      <c r="M6" s="270"/>
      <c r="N6" s="270"/>
      <c r="O6" s="270"/>
      <c r="P6" s="270"/>
      <c r="Q6" s="270"/>
    </row>
    <row r="7" spans="1:17">
      <c r="A7" s="2"/>
      <c r="B7" s="4" t="s">
        <v>132</v>
      </c>
      <c r="C7" s="68"/>
      <c r="D7" s="68"/>
      <c r="Q7" s="15" t="s">
        <v>5</v>
      </c>
    </row>
    <row r="8" spans="1:17" ht="22.5" customHeight="1">
      <c r="B8" s="263" t="s">
        <v>6</v>
      </c>
      <c r="C8" s="281" t="s">
        <v>7</v>
      </c>
      <c r="D8" s="281" t="s">
        <v>8</v>
      </c>
      <c r="E8" s="265" t="s">
        <v>9</v>
      </c>
      <c r="F8" s="265"/>
      <c r="G8" s="265"/>
      <c r="H8" s="265"/>
      <c r="I8" s="265"/>
      <c r="J8" s="265"/>
      <c r="K8" s="265"/>
      <c r="L8" s="265"/>
      <c r="M8" s="265"/>
      <c r="N8" s="265"/>
      <c r="O8" s="265"/>
      <c r="P8" s="265"/>
      <c r="Q8" s="266"/>
    </row>
    <row r="9" spans="1:17" ht="22.5" customHeight="1">
      <c r="B9" s="263"/>
      <c r="C9" s="282"/>
      <c r="D9" s="282"/>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7">
      <c r="B10" s="22" t="s">
        <v>23</v>
      </c>
      <c r="C10" s="105">
        <v>0</v>
      </c>
      <c r="D10" s="161">
        <v>2937074</v>
      </c>
      <c r="E10" s="105">
        <v>0</v>
      </c>
      <c r="F10" s="105">
        <v>0</v>
      </c>
      <c r="G10" s="105">
        <v>0</v>
      </c>
      <c r="H10" s="105">
        <v>0</v>
      </c>
      <c r="I10" s="105">
        <v>0</v>
      </c>
      <c r="J10" s="105">
        <v>0</v>
      </c>
      <c r="K10" s="105">
        <v>0</v>
      </c>
      <c r="L10" s="105">
        <v>0</v>
      </c>
      <c r="M10" s="105">
        <v>0</v>
      </c>
      <c r="N10" s="105">
        <v>0</v>
      </c>
      <c r="O10" s="105">
        <v>0</v>
      </c>
      <c r="P10" s="161">
        <v>2937074</v>
      </c>
      <c r="Q10" s="161">
        <f>SUM(E10:P10)</f>
        <v>2937074</v>
      </c>
    </row>
    <row r="11" spans="1:17">
      <c r="B11" s="7" t="s">
        <v>24</v>
      </c>
      <c r="C11" s="106">
        <v>0</v>
      </c>
      <c r="D11" s="216">
        <v>2937074</v>
      </c>
      <c r="E11" s="106">
        <v>0</v>
      </c>
      <c r="F11" s="106">
        <v>0</v>
      </c>
      <c r="G11" s="106">
        <v>0</v>
      </c>
      <c r="H11" s="106">
        <v>0</v>
      </c>
      <c r="I11" s="106">
        <v>0</v>
      </c>
      <c r="J11" s="106">
        <v>0</v>
      </c>
      <c r="K11" s="106">
        <v>0</v>
      </c>
      <c r="L11" s="106">
        <v>0</v>
      </c>
      <c r="M11" s="106">
        <v>0</v>
      </c>
      <c r="N11" s="106">
        <v>0</v>
      </c>
      <c r="O11" s="106">
        <v>0</v>
      </c>
      <c r="P11" s="216">
        <v>2937074</v>
      </c>
      <c r="Q11" s="216">
        <f t="shared" ref="Q11:Q74" si="0">SUM(E11:P11)</f>
        <v>2937074</v>
      </c>
    </row>
    <row r="12" spans="1:17">
      <c r="B12" s="8" t="s">
        <v>25</v>
      </c>
      <c r="C12" s="107">
        <v>0</v>
      </c>
      <c r="D12" s="140">
        <v>2937074</v>
      </c>
      <c r="E12" s="107">
        <v>0</v>
      </c>
      <c r="F12" s="107">
        <v>0</v>
      </c>
      <c r="G12" s="107">
        <v>0</v>
      </c>
      <c r="H12" s="107">
        <v>0</v>
      </c>
      <c r="I12" s="107">
        <v>0</v>
      </c>
      <c r="J12" s="107">
        <v>0</v>
      </c>
      <c r="K12" s="107">
        <v>0</v>
      </c>
      <c r="L12" s="107">
        <v>0</v>
      </c>
      <c r="M12" s="107">
        <v>0</v>
      </c>
      <c r="N12" s="107">
        <v>0</v>
      </c>
      <c r="O12" s="107">
        <v>0</v>
      </c>
      <c r="P12" s="140">
        <v>2937074</v>
      </c>
      <c r="Q12" s="140">
        <f t="shared" si="0"/>
        <v>2937074</v>
      </c>
    </row>
    <row r="13" spans="1:17">
      <c r="B13" s="22" t="s">
        <v>26</v>
      </c>
      <c r="C13" s="161">
        <v>17297300567</v>
      </c>
      <c r="D13" s="161">
        <v>17527102096.98</v>
      </c>
      <c r="E13" s="161">
        <v>328871521.57999998</v>
      </c>
      <c r="F13" s="161">
        <v>383036322.53000003</v>
      </c>
      <c r="G13" s="161">
        <v>372977973.68000001</v>
      </c>
      <c r="H13" s="161">
        <v>344280594.66000003</v>
      </c>
      <c r="I13" s="161">
        <v>388312944.05000007</v>
      </c>
      <c r="J13" s="161">
        <v>393529727.52999997</v>
      </c>
      <c r="K13" s="161">
        <v>401055426.91000003</v>
      </c>
      <c r="L13" s="161">
        <v>408297465.04999995</v>
      </c>
      <c r="M13" s="161">
        <v>452077205.78999996</v>
      </c>
      <c r="N13" s="161">
        <v>405014885.95999992</v>
      </c>
      <c r="O13" s="161">
        <v>726315543.81999993</v>
      </c>
      <c r="P13" s="161">
        <v>687957006.44000018</v>
      </c>
      <c r="Q13" s="161">
        <f t="shared" si="0"/>
        <v>5291726618</v>
      </c>
    </row>
    <row r="14" spans="1:17">
      <c r="B14" s="23" t="s">
        <v>27</v>
      </c>
      <c r="C14" s="216">
        <v>16509504135</v>
      </c>
      <c r="D14" s="216">
        <v>16665738234.68</v>
      </c>
      <c r="E14" s="216">
        <v>280807580.88999999</v>
      </c>
      <c r="F14" s="216">
        <v>333059168</v>
      </c>
      <c r="G14" s="216">
        <v>321146377.66000003</v>
      </c>
      <c r="H14" s="216">
        <v>296431571.19000006</v>
      </c>
      <c r="I14" s="216">
        <v>330446417.40000004</v>
      </c>
      <c r="J14" s="216">
        <v>341906202.12</v>
      </c>
      <c r="K14" s="216">
        <v>344571201.17000002</v>
      </c>
      <c r="L14" s="216">
        <v>357187871.06999993</v>
      </c>
      <c r="M14" s="216">
        <v>398083837.28999996</v>
      </c>
      <c r="N14" s="216">
        <v>350561500.67999989</v>
      </c>
      <c r="O14" s="216">
        <v>640796804.99999988</v>
      </c>
      <c r="P14" s="216">
        <v>580465042.31000018</v>
      </c>
      <c r="Q14" s="216">
        <f t="shared" si="0"/>
        <v>4575463574.7799997</v>
      </c>
    </row>
    <row r="15" spans="1:17">
      <c r="B15" s="26" t="s">
        <v>96</v>
      </c>
      <c r="C15" s="140">
        <v>51000000</v>
      </c>
      <c r="D15" s="140">
        <v>51000000</v>
      </c>
      <c r="E15" s="107">
        <v>0</v>
      </c>
      <c r="F15" s="107">
        <v>0</v>
      </c>
      <c r="G15" s="107">
        <v>0</v>
      </c>
      <c r="H15" s="107">
        <v>0</v>
      </c>
      <c r="I15" s="107">
        <v>0</v>
      </c>
      <c r="J15" s="107">
        <v>0</v>
      </c>
      <c r="K15" s="107">
        <v>0</v>
      </c>
      <c r="L15" s="107">
        <v>0</v>
      </c>
      <c r="M15" s="107">
        <v>0</v>
      </c>
      <c r="N15" s="107">
        <v>0</v>
      </c>
      <c r="O15" s="107">
        <v>0</v>
      </c>
      <c r="P15" s="107">
        <v>0</v>
      </c>
      <c r="Q15" s="20">
        <f t="shared" si="0"/>
        <v>0</v>
      </c>
    </row>
    <row r="16" spans="1:17">
      <c r="B16" s="26" t="s">
        <v>28</v>
      </c>
      <c r="C16" s="140">
        <v>15750926319</v>
      </c>
      <c r="D16" s="140">
        <v>15907160418.68</v>
      </c>
      <c r="E16" s="140">
        <v>280807580.88999999</v>
      </c>
      <c r="F16" s="140">
        <v>333059168</v>
      </c>
      <c r="G16" s="140">
        <v>321146377.66000003</v>
      </c>
      <c r="H16" s="140">
        <v>296431571.19000006</v>
      </c>
      <c r="I16" s="140">
        <v>330446417.40000004</v>
      </c>
      <c r="J16" s="140">
        <v>341906202.12</v>
      </c>
      <c r="K16" s="140">
        <v>344571201.17000002</v>
      </c>
      <c r="L16" s="140">
        <v>357187871.06999993</v>
      </c>
      <c r="M16" s="140">
        <v>398083837.28999996</v>
      </c>
      <c r="N16" s="140">
        <v>350561500.67999989</v>
      </c>
      <c r="O16" s="140">
        <v>640796804.99999988</v>
      </c>
      <c r="P16" s="140">
        <v>580465042.31000018</v>
      </c>
      <c r="Q16" s="140">
        <f t="shared" si="0"/>
        <v>4575463574.7799997</v>
      </c>
    </row>
    <row r="17" spans="1:17">
      <c r="B17" s="26" t="s">
        <v>29</v>
      </c>
      <c r="C17" s="140">
        <v>707577816</v>
      </c>
      <c r="D17" s="140">
        <v>707577816</v>
      </c>
      <c r="E17" s="107">
        <v>0</v>
      </c>
      <c r="F17" s="107">
        <v>0</v>
      </c>
      <c r="G17" s="107">
        <v>0</v>
      </c>
      <c r="H17" s="107">
        <v>0</v>
      </c>
      <c r="I17" s="107">
        <v>0</v>
      </c>
      <c r="J17" s="107">
        <v>0</v>
      </c>
      <c r="K17" s="107">
        <v>0</v>
      </c>
      <c r="L17" s="107">
        <v>0</v>
      </c>
      <c r="M17" s="107">
        <v>0</v>
      </c>
      <c r="N17" s="107">
        <v>0</v>
      </c>
      <c r="O17" s="107">
        <v>0</v>
      </c>
      <c r="P17" s="107">
        <v>0</v>
      </c>
      <c r="Q17" s="20">
        <f t="shared" si="0"/>
        <v>0</v>
      </c>
    </row>
    <row r="18" spans="1:17">
      <c r="B18" s="23" t="s">
        <v>30</v>
      </c>
      <c r="C18" s="216">
        <v>5750000</v>
      </c>
      <c r="D18" s="216">
        <v>5820400</v>
      </c>
      <c r="E18" s="106">
        <v>0</v>
      </c>
      <c r="F18" s="106">
        <v>0</v>
      </c>
      <c r="G18" s="216">
        <v>145065</v>
      </c>
      <c r="H18" s="106">
        <v>0</v>
      </c>
      <c r="I18" s="106">
        <v>0</v>
      </c>
      <c r="J18" s="106">
        <v>0</v>
      </c>
      <c r="K18" s="106">
        <v>0</v>
      </c>
      <c r="L18" s="216">
        <v>38451.53</v>
      </c>
      <c r="M18" s="216">
        <v>3209491.51</v>
      </c>
      <c r="N18" s="106">
        <v>0</v>
      </c>
      <c r="O18" s="216">
        <v>274130.92</v>
      </c>
      <c r="P18" s="106">
        <v>0</v>
      </c>
      <c r="Q18" s="216">
        <f t="shared" si="0"/>
        <v>3667138.9599999995</v>
      </c>
    </row>
    <row r="19" spans="1:17">
      <c r="B19" s="26" t="s">
        <v>133</v>
      </c>
      <c r="C19" s="140">
        <v>2000000</v>
      </c>
      <c r="D19" s="140">
        <v>2000000</v>
      </c>
      <c r="E19" s="107">
        <v>0</v>
      </c>
      <c r="F19" s="107">
        <v>0</v>
      </c>
      <c r="G19" s="107">
        <v>0</v>
      </c>
      <c r="H19" s="107">
        <v>0</v>
      </c>
      <c r="I19" s="107">
        <v>0</v>
      </c>
      <c r="J19" s="107">
        <v>0</v>
      </c>
      <c r="K19" s="107">
        <v>0</v>
      </c>
      <c r="L19" s="107">
        <v>0</v>
      </c>
      <c r="M19" s="107">
        <v>0</v>
      </c>
      <c r="N19" s="107">
        <v>0</v>
      </c>
      <c r="O19" s="107">
        <v>0</v>
      </c>
      <c r="P19" s="107">
        <v>0</v>
      </c>
      <c r="Q19" s="20">
        <f t="shared" si="0"/>
        <v>0</v>
      </c>
    </row>
    <row r="20" spans="1:17">
      <c r="B20" s="26" t="s">
        <v>113</v>
      </c>
      <c r="C20" s="140">
        <v>3750000</v>
      </c>
      <c r="D20" s="140">
        <v>3820400</v>
      </c>
      <c r="E20" s="107">
        <v>0</v>
      </c>
      <c r="F20" s="107">
        <v>0</v>
      </c>
      <c r="G20" s="140">
        <v>145065</v>
      </c>
      <c r="H20" s="107">
        <v>0</v>
      </c>
      <c r="I20" s="107">
        <v>0</v>
      </c>
      <c r="J20" s="107">
        <v>0</v>
      </c>
      <c r="K20" s="107">
        <v>0</v>
      </c>
      <c r="L20" s="140">
        <v>38451.53</v>
      </c>
      <c r="M20" s="140">
        <v>3209491.51</v>
      </c>
      <c r="N20" s="107">
        <v>0</v>
      </c>
      <c r="O20" s="140">
        <v>274130.92</v>
      </c>
      <c r="P20" s="107">
        <v>0</v>
      </c>
      <c r="Q20" s="140">
        <f t="shared" si="0"/>
        <v>3667138.9599999995</v>
      </c>
    </row>
    <row r="21" spans="1:17">
      <c r="B21" s="23" t="s">
        <v>32</v>
      </c>
      <c r="C21" s="216">
        <v>236487253</v>
      </c>
      <c r="D21" s="216">
        <v>292433638.89999998</v>
      </c>
      <c r="E21" s="216">
        <v>8535698.4199999999</v>
      </c>
      <c r="F21" s="216">
        <v>11989808.109999999</v>
      </c>
      <c r="G21" s="216">
        <v>11474080.829999998</v>
      </c>
      <c r="H21" s="216">
        <v>11046097.460000001</v>
      </c>
      <c r="I21" s="216">
        <v>18917746.66</v>
      </c>
      <c r="J21" s="216">
        <v>13176709.890000001</v>
      </c>
      <c r="K21" s="216">
        <v>12206547.23</v>
      </c>
      <c r="L21" s="216">
        <v>13506037.720000001</v>
      </c>
      <c r="M21" s="216">
        <v>12858702.510000002</v>
      </c>
      <c r="N21" s="216">
        <v>13335573.810000002</v>
      </c>
      <c r="O21" s="216">
        <v>12648212.199999999</v>
      </c>
      <c r="P21" s="216">
        <v>59275565.200000003</v>
      </c>
      <c r="Q21" s="216">
        <f t="shared" si="0"/>
        <v>198970780.04000002</v>
      </c>
    </row>
    <row r="22" spans="1:17">
      <c r="B22" s="26" t="s">
        <v>126</v>
      </c>
      <c r="C22" s="140">
        <v>74000000</v>
      </c>
      <c r="D22" s="140">
        <v>74000000</v>
      </c>
      <c r="E22" s="107">
        <v>0</v>
      </c>
      <c r="F22" s="107">
        <v>0</v>
      </c>
      <c r="G22" s="107">
        <v>0</v>
      </c>
      <c r="H22" s="107">
        <v>0</v>
      </c>
      <c r="I22" s="107">
        <v>0</v>
      </c>
      <c r="J22" s="107">
        <v>0</v>
      </c>
      <c r="K22" s="107">
        <v>0</v>
      </c>
      <c r="L22" s="107">
        <v>0</v>
      </c>
      <c r="M22" s="107">
        <v>0</v>
      </c>
      <c r="N22" s="107">
        <v>0</v>
      </c>
      <c r="O22" s="107">
        <v>0</v>
      </c>
      <c r="P22" s="107">
        <v>0</v>
      </c>
      <c r="Q22" s="20">
        <f t="shared" si="0"/>
        <v>0</v>
      </c>
    </row>
    <row r="23" spans="1:17">
      <c r="B23" s="26" t="s">
        <v>33</v>
      </c>
      <c r="C23" s="140">
        <v>162487253</v>
      </c>
      <c r="D23" s="140">
        <v>218433638.90000001</v>
      </c>
      <c r="E23" s="140">
        <v>8535698.4199999999</v>
      </c>
      <c r="F23" s="140">
        <v>11989808.109999999</v>
      </c>
      <c r="G23" s="140">
        <v>11474080.829999998</v>
      </c>
      <c r="H23" s="140">
        <v>11046097.460000001</v>
      </c>
      <c r="I23" s="140">
        <v>18917746.66</v>
      </c>
      <c r="J23" s="140">
        <v>13176709.890000001</v>
      </c>
      <c r="K23" s="140">
        <v>12206547.23</v>
      </c>
      <c r="L23" s="140">
        <v>13506037.720000001</v>
      </c>
      <c r="M23" s="140">
        <v>12858702.510000002</v>
      </c>
      <c r="N23" s="140">
        <v>13335573.810000002</v>
      </c>
      <c r="O23" s="140">
        <v>12648212.199999999</v>
      </c>
      <c r="P23" s="140">
        <v>59275565.200000003</v>
      </c>
      <c r="Q23" s="140">
        <f t="shared" si="0"/>
        <v>198970780.04000002</v>
      </c>
    </row>
    <row r="24" spans="1:17">
      <c r="B24" s="23" t="s">
        <v>34</v>
      </c>
      <c r="C24" s="216">
        <v>545559179</v>
      </c>
      <c r="D24" s="216">
        <v>563109823.4000001</v>
      </c>
      <c r="E24" s="216">
        <v>39528242.270000003</v>
      </c>
      <c r="F24" s="216">
        <v>37987346.420000002</v>
      </c>
      <c r="G24" s="216">
        <v>40212450.189999998</v>
      </c>
      <c r="H24" s="216">
        <v>36802926.009999998</v>
      </c>
      <c r="I24" s="216">
        <v>38948779.99000001</v>
      </c>
      <c r="J24" s="216">
        <v>38446815.520000003</v>
      </c>
      <c r="K24" s="216">
        <v>44277678.509999998</v>
      </c>
      <c r="L24" s="216">
        <v>37565104.729999997</v>
      </c>
      <c r="M24" s="216">
        <v>37925174.479999997</v>
      </c>
      <c r="N24" s="216">
        <v>41117811.469999999</v>
      </c>
      <c r="O24" s="216">
        <v>72596395.700000003</v>
      </c>
      <c r="P24" s="216">
        <v>48216398.93</v>
      </c>
      <c r="Q24" s="216">
        <f t="shared" si="0"/>
        <v>513625124.22000003</v>
      </c>
    </row>
    <row r="25" spans="1:17">
      <c r="A25" s="8" t="s">
        <v>35</v>
      </c>
      <c r="B25" s="26" t="s">
        <v>35</v>
      </c>
      <c r="C25" s="195">
        <v>545559179</v>
      </c>
      <c r="D25" s="195">
        <v>563109823.4000001</v>
      </c>
      <c r="E25" s="195">
        <v>39528242.270000003</v>
      </c>
      <c r="F25" s="195">
        <v>37987346.420000002</v>
      </c>
      <c r="G25" s="195">
        <v>40212450.189999998</v>
      </c>
      <c r="H25" s="195">
        <v>36802926.009999998</v>
      </c>
      <c r="I25" s="195">
        <v>38948779.99000001</v>
      </c>
      <c r="J25" s="195">
        <v>38446815.520000003</v>
      </c>
      <c r="K25" s="195">
        <v>44277678.509999998</v>
      </c>
      <c r="L25" s="195">
        <v>37565104.729999997</v>
      </c>
      <c r="M25" s="195">
        <v>37925174.479999997</v>
      </c>
      <c r="N25" s="195">
        <v>41117811.469999999</v>
      </c>
      <c r="O25" s="195">
        <v>72596395.700000003</v>
      </c>
      <c r="P25" s="195">
        <v>48216398.93</v>
      </c>
      <c r="Q25" s="195">
        <f t="shared" si="0"/>
        <v>513625124.22000003</v>
      </c>
    </row>
    <row r="26" spans="1:17">
      <c r="B26" s="22" t="s">
        <v>36</v>
      </c>
      <c r="C26" s="204">
        <v>21355029561</v>
      </c>
      <c r="D26" s="204">
        <v>27365986770.559998</v>
      </c>
      <c r="E26" s="161">
        <v>424713984.02000004</v>
      </c>
      <c r="F26" s="161">
        <v>2117753748.7900004</v>
      </c>
      <c r="G26" s="161">
        <v>1342074835.1399999</v>
      </c>
      <c r="H26" s="161">
        <v>1124018145.2999997</v>
      </c>
      <c r="I26" s="161">
        <v>1042649920.4599999</v>
      </c>
      <c r="J26" s="161">
        <v>2209830464.9599996</v>
      </c>
      <c r="K26" s="161">
        <v>1245715945.8599999</v>
      </c>
      <c r="L26" s="161">
        <v>2158885020.9299998</v>
      </c>
      <c r="M26" s="161">
        <v>1242292090.3199999</v>
      </c>
      <c r="N26" s="161">
        <v>1196426661.8900001</v>
      </c>
      <c r="O26" s="161">
        <v>1538980699.8199997</v>
      </c>
      <c r="P26" s="161">
        <v>4967055768.2700005</v>
      </c>
      <c r="Q26" s="161">
        <f t="shared" si="0"/>
        <v>20610397285.760002</v>
      </c>
    </row>
    <row r="27" spans="1:17">
      <c r="B27" s="25" t="s">
        <v>37</v>
      </c>
      <c r="C27" s="219">
        <v>2185553865</v>
      </c>
      <c r="D27" s="219">
        <v>2296104465.8399997</v>
      </c>
      <c r="E27" s="216">
        <v>86857081.319999978</v>
      </c>
      <c r="F27" s="216">
        <v>129889311.51000002</v>
      </c>
      <c r="G27" s="216">
        <v>120130649.43000001</v>
      </c>
      <c r="H27" s="216">
        <v>127461450.11</v>
      </c>
      <c r="I27" s="216">
        <v>158081166.63999999</v>
      </c>
      <c r="J27" s="216">
        <v>148709366.03999999</v>
      </c>
      <c r="K27" s="216">
        <v>161313327.95999992</v>
      </c>
      <c r="L27" s="216">
        <v>175814512.04000002</v>
      </c>
      <c r="M27" s="216">
        <v>157085036.56999999</v>
      </c>
      <c r="N27" s="216">
        <v>168856370.32999995</v>
      </c>
      <c r="O27" s="216">
        <v>248484298.75999999</v>
      </c>
      <c r="P27" s="216">
        <v>269543034.27999997</v>
      </c>
      <c r="Q27" s="216">
        <f t="shared" si="0"/>
        <v>1952225604.9899998</v>
      </c>
    </row>
    <row r="28" spans="1:17">
      <c r="B28" s="26" t="s">
        <v>38</v>
      </c>
      <c r="C28" s="195">
        <v>2185553865</v>
      </c>
      <c r="D28" s="195">
        <v>2296104465.8399997</v>
      </c>
      <c r="E28" s="140">
        <v>86857081.319999978</v>
      </c>
      <c r="F28" s="140">
        <v>129889311.51000002</v>
      </c>
      <c r="G28" s="140">
        <v>120130649.43000001</v>
      </c>
      <c r="H28" s="140">
        <v>127461450.11</v>
      </c>
      <c r="I28" s="140">
        <v>158081166.63999999</v>
      </c>
      <c r="J28" s="140">
        <v>148709366.03999999</v>
      </c>
      <c r="K28" s="140">
        <v>161313327.95999992</v>
      </c>
      <c r="L28" s="140">
        <v>175814512.04000002</v>
      </c>
      <c r="M28" s="140">
        <v>157085036.56999999</v>
      </c>
      <c r="N28" s="140">
        <v>168856370.32999995</v>
      </c>
      <c r="O28" s="140">
        <v>248484298.75999999</v>
      </c>
      <c r="P28" s="140">
        <v>269543034.27999997</v>
      </c>
      <c r="Q28" s="140">
        <f t="shared" si="0"/>
        <v>1952225604.9899998</v>
      </c>
    </row>
    <row r="29" spans="1:17">
      <c r="B29" s="25" t="s">
        <v>39</v>
      </c>
      <c r="C29" s="219">
        <v>3257607543</v>
      </c>
      <c r="D29" s="219">
        <v>3858094834.5700006</v>
      </c>
      <c r="E29" s="216">
        <v>154568342.81999996</v>
      </c>
      <c r="F29" s="216">
        <v>178408022.78999999</v>
      </c>
      <c r="G29" s="216">
        <v>172586691.25999999</v>
      </c>
      <c r="H29" s="216">
        <v>242047299.31999999</v>
      </c>
      <c r="I29" s="216">
        <v>233156963.87000003</v>
      </c>
      <c r="J29" s="216">
        <v>233164462.26999998</v>
      </c>
      <c r="K29" s="216">
        <v>237074052.03999999</v>
      </c>
      <c r="L29" s="216">
        <v>253961447.05999994</v>
      </c>
      <c r="M29" s="216">
        <v>270526443.81999999</v>
      </c>
      <c r="N29" s="216">
        <v>296821826.88000005</v>
      </c>
      <c r="O29" s="216">
        <v>307779154.23999995</v>
      </c>
      <c r="P29" s="216">
        <v>567325383.24999988</v>
      </c>
      <c r="Q29" s="216">
        <f t="shared" si="0"/>
        <v>3147420089.6199994</v>
      </c>
    </row>
    <row r="30" spans="1:17">
      <c r="B30" s="26" t="s">
        <v>40</v>
      </c>
      <c r="C30" s="195">
        <v>3142203821</v>
      </c>
      <c r="D30" s="195">
        <v>3730318105.1700006</v>
      </c>
      <c r="E30" s="140">
        <v>147264718.89999998</v>
      </c>
      <c r="F30" s="140">
        <v>170052152.28</v>
      </c>
      <c r="G30" s="140">
        <v>164161851.70999998</v>
      </c>
      <c r="H30" s="140">
        <v>232350233.04999998</v>
      </c>
      <c r="I30" s="140">
        <v>221852039.59000003</v>
      </c>
      <c r="J30" s="140">
        <v>219441980.14999998</v>
      </c>
      <c r="K30" s="140">
        <v>227075850.22</v>
      </c>
      <c r="L30" s="140">
        <v>244470751.39999995</v>
      </c>
      <c r="M30" s="140">
        <v>261471949.50999999</v>
      </c>
      <c r="N30" s="140">
        <v>286865773.64000005</v>
      </c>
      <c r="O30" s="140">
        <v>290849797.92999995</v>
      </c>
      <c r="P30" s="140">
        <v>555796675.68999994</v>
      </c>
      <c r="Q30" s="140">
        <f t="shared" si="0"/>
        <v>3021653774.0699997</v>
      </c>
    </row>
    <row r="31" spans="1:17">
      <c r="B31" s="26" t="s">
        <v>41</v>
      </c>
      <c r="C31" s="195">
        <v>115403722</v>
      </c>
      <c r="D31" s="195">
        <v>127776729.39999999</v>
      </c>
      <c r="E31" s="140">
        <v>7303623.9199999999</v>
      </c>
      <c r="F31" s="140">
        <v>8355870.5099999988</v>
      </c>
      <c r="G31" s="140">
        <v>8424839.5500000007</v>
      </c>
      <c r="H31" s="140">
        <v>9697066.2699999996</v>
      </c>
      <c r="I31" s="140">
        <v>11304924.279999999</v>
      </c>
      <c r="J31" s="140">
        <v>13722482.120000001</v>
      </c>
      <c r="K31" s="140">
        <v>9998201.8200000003</v>
      </c>
      <c r="L31" s="140">
        <v>9490695.6599999983</v>
      </c>
      <c r="M31" s="140">
        <v>9054494.3100000024</v>
      </c>
      <c r="N31" s="140">
        <v>9956053.2400000002</v>
      </c>
      <c r="O31" s="140">
        <v>16929356.310000002</v>
      </c>
      <c r="P31" s="140">
        <v>11528707.560000001</v>
      </c>
      <c r="Q31" s="140">
        <f t="shared" si="0"/>
        <v>125766315.55</v>
      </c>
    </row>
    <row r="32" spans="1:17">
      <c r="B32" s="25" t="s">
        <v>42</v>
      </c>
      <c r="C32" s="219">
        <v>6018879031</v>
      </c>
      <c r="D32" s="219">
        <v>11140059499.679998</v>
      </c>
      <c r="E32" s="216">
        <v>89142004.109999985</v>
      </c>
      <c r="F32" s="216">
        <v>1464822832.1100001</v>
      </c>
      <c r="G32" s="216">
        <v>572597707.5</v>
      </c>
      <c r="H32" s="216">
        <v>146621904.29000002</v>
      </c>
      <c r="I32" s="216">
        <v>258286745.05000004</v>
      </c>
      <c r="J32" s="216">
        <v>706854831.74999988</v>
      </c>
      <c r="K32" s="216">
        <v>395608063.05000013</v>
      </c>
      <c r="L32" s="216">
        <v>816668397.24000001</v>
      </c>
      <c r="M32" s="216">
        <v>245919316.25999999</v>
      </c>
      <c r="N32" s="216">
        <v>294812691.18000001</v>
      </c>
      <c r="O32" s="216">
        <v>282032116.67000002</v>
      </c>
      <c r="P32" s="216">
        <v>3213650428.8600001</v>
      </c>
      <c r="Q32" s="216">
        <f t="shared" si="0"/>
        <v>8487017038.0700016</v>
      </c>
    </row>
    <row r="33" spans="2:17">
      <c r="B33" s="26" t="s">
        <v>43</v>
      </c>
      <c r="C33" s="195">
        <v>6018879031</v>
      </c>
      <c r="D33" s="195">
        <v>11140059499.679998</v>
      </c>
      <c r="E33" s="140">
        <v>89142004.109999985</v>
      </c>
      <c r="F33" s="140">
        <v>1464822832.1100001</v>
      </c>
      <c r="G33" s="140">
        <v>572597707.5</v>
      </c>
      <c r="H33" s="140">
        <v>146621904.29000002</v>
      </c>
      <c r="I33" s="140">
        <v>258286745.05000004</v>
      </c>
      <c r="J33" s="140">
        <v>706854831.74999988</v>
      </c>
      <c r="K33" s="140">
        <v>395608063.05000013</v>
      </c>
      <c r="L33" s="140">
        <v>816668397.24000001</v>
      </c>
      <c r="M33" s="140">
        <v>245919316.25999999</v>
      </c>
      <c r="N33" s="140">
        <v>294812691.18000001</v>
      </c>
      <c r="O33" s="140">
        <v>282032116.67000002</v>
      </c>
      <c r="P33" s="140">
        <v>3213650428.8600001</v>
      </c>
      <c r="Q33" s="140">
        <f t="shared" si="0"/>
        <v>8487017038.0700016</v>
      </c>
    </row>
    <row r="34" spans="2:17">
      <c r="B34" s="25" t="s">
        <v>44</v>
      </c>
      <c r="C34" s="219">
        <v>1355928337</v>
      </c>
      <c r="D34" s="219">
        <v>1363647673.4099998</v>
      </c>
      <c r="E34" s="216">
        <v>51526168.780000001</v>
      </c>
      <c r="F34" s="216">
        <v>51829834.650000006</v>
      </c>
      <c r="G34" s="216">
        <v>52687100.279999994</v>
      </c>
      <c r="H34" s="216">
        <v>52978977.5</v>
      </c>
      <c r="I34" s="216">
        <v>52961846.550000004</v>
      </c>
      <c r="J34" s="216">
        <v>52965828.580000006</v>
      </c>
      <c r="K34" s="216">
        <v>53213612.780000001</v>
      </c>
      <c r="L34" s="216">
        <v>53124210.180000007</v>
      </c>
      <c r="M34" s="216">
        <v>53526089.230000012</v>
      </c>
      <c r="N34" s="216">
        <v>53670431.199999988</v>
      </c>
      <c r="O34" s="216">
        <v>63997743.400000006</v>
      </c>
      <c r="P34" s="216">
        <v>65783203.050000012</v>
      </c>
      <c r="Q34" s="216">
        <f t="shared" si="0"/>
        <v>658265046.18000007</v>
      </c>
    </row>
    <row r="35" spans="2:17">
      <c r="B35" s="26" t="s">
        <v>45</v>
      </c>
      <c r="C35" s="195">
        <v>1355928337</v>
      </c>
      <c r="D35" s="195">
        <v>1363647673.4099998</v>
      </c>
      <c r="E35" s="140">
        <v>51526168.780000001</v>
      </c>
      <c r="F35" s="140">
        <v>51829834.650000006</v>
      </c>
      <c r="G35" s="140">
        <v>52687100.279999994</v>
      </c>
      <c r="H35" s="140">
        <v>52978977.5</v>
      </c>
      <c r="I35" s="140">
        <v>52961846.550000004</v>
      </c>
      <c r="J35" s="140">
        <v>52965828.580000006</v>
      </c>
      <c r="K35" s="140">
        <v>53213612.780000001</v>
      </c>
      <c r="L35" s="140">
        <v>53124210.180000007</v>
      </c>
      <c r="M35" s="140">
        <v>53526089.230000012</v>
      </c>
      <c r="N35" s="140">
        <v>53670431.199999988</v>
      </c>
      <c r="O35" s="231">
        <v>63997743.400000006</v>
      </c>
      <c r="P35" s="140">
        <v>65783203.050000012</v>
      </c>
      <c r="Q35" s="140">
        <f t="shared" si="0"/>
        <v>658265046.18000007</v>
      </c>
    </row>
    <row r="36" spans="2:17">
      <c r="B36" s="25" t="s">
        <v>48</v>
      </c>
      <c r="C36" s="219">
        <v>6645024988</v>
      </c>
      <c r="D36" s="219">
        <v>6814496634.0599995</v>
      </c>
      <c r="E36" s="216">
        <v>36590981.689999998</v>
      </c>
      <c r="F36" s="216">
        <v>285157801.57999998</v>
      </c>
      <c r="G36" s="216">
        <v>415655454.69999993</v>
      </c>
      <c r="H36" s="216">
        <v>389444626.66999996</v>
      </c>
      <c r="I36" s="216">
        <v>327548236.88</v>
      </c>
      <c r="J36" s="216">
        <v>743573959.84000003</v>
      </c>
      <c r="K36" s="216">
        <v>386402994.63999999</v>
      </c>
      <c r="L36" s="216">
        <v>363758333.52999997</v>
      </c>
      <c r="M36" s="216">
        <v>501106141.42999995</v>
      </c>
      <c r="N36" s="216">
        <v>369298638.94</v>
      </c>
      <c r="O36" s="216">
        <v>616710202.9799999</v>
      </c>
      <c r="P36" s="216">
        <v>828625794.20999992</v>
      </c>
      <c r="Q36" s="216">
        <f t="shared" si="0"/>
        <v>5263873167.0899992</v>
      </c>
    </row>
    <row r="37" spans="2:17">
      <c r="B37" s="26" t="s">
        <v>114</v>
      </c>
      <c r="C37" s="195">
        <v>1354394259</v>
      </c>
      <c r="D37" s="195">
        <v>1776121905.0599999</v>
      </c>
      <c r="E37" s="140">
        <v>36590981.689999998</v>
      </c>
      <c r="F37" s="140">
        <v>98656734.719999999</v>
      </c>
      <c r="G37" s="140">
        <v>148233778.10999998</v>
      </c>
      <c r="H37" s="140">
        <v>130798563.13999997</v>
      </c>
      <c r="I37" s="140">
        <v>96715703.389999986</v>
      </c>
      <c r="J37" s="140">
        <v>140219671</v>
      </c>
      <c r="K37" s="140">
        <v>98682631.889999971</v>
      </c>
      <c r="L37" s="140">
        <v>108102022.58000001</v>
      </c>
      <c r="M37" s="140">
        <v>172640117.97</v>
      </c>
      <c r="N37" s="140">
        <v>104411298.30000001</v>
      </c>
      <c r="O37" s="140">
        <v>210879527.84</v>
      </c>
      <c r="P37" s="140">
        <v>230584132.51999998</v>
      </c>
      <c r="Q37" s="220">
        <f t="shared" si="0"/>
        <v>1576515163.1499999</v>
      </c>
    </row>
    <row r="38" spans="2:17">
      <c r="B38" s="26" t="s">
        <v>134</v>
      </c>
      <c r="C38" s="195">
        <v>5290630729</v>
      </c>
      <c r="D38" s="195">
        <v>5038374729</v>
      </c>
      <c r="E38" s="107">
        <v>0</v>
      </c>
      <c r="F38" s="140">
        <v>186501066.85999998</v>
      </c>
      <c r="G38" s="140">
        <v>267421676.58999994</v>
      </c>
      <c r="H38" s="140">
        <v>258646063.53</v>
      </c>
      <c r="I38" s="140">
        <v>230832533.49000001</v>
      </c>
      <c r="J38" s="140">
        <v>603354288.84000003</v>
      </c>
      <c r="K38" s="140">
        <v>287720362.75</v>
      </c>
      <c r="L38" s="140">
        <v>255656310.94999996</v>
      </c>
      <c r="M38" s="140">
        <v>328466023.45999992</v>
      </c>
      <c r="N38" s="140">
        <v>264887340.63999999</v>
      </c>
      <c r="O38" s="140">
        <v>405830675.13999993</v>
      </c>
      <c r="P38" s="140">
        <v>598041661.68999994</v>
      </c>
      <c r="Q38" s="140">
        <f t="shared" si="0"/>
        <v>3687358003.9399996</v>
      </c>
    </row>
    <row r="39" spans="2:17">
      <c r="B39" s="25" t="s">
        <v>127</v>
      </c>
      <c r="C39" s="219">
        <v>1740449696</v>
      </c>
      <c r="D39" s="219">
        <v>1740449695.0000002</v>
      </c>
      <c r="E39" s="106">
        <v>0</v>
      </c>
      <c r="F39" s="106">
        <v>0</v>
      </c>
      <c r="G39" s="106">
        <v>0</v>
      </c>
      <c r="H39" s="216">
        <v>155556630.28000003</v>
      </c>
      <c r="I39" s="106">
        <v>0</v>
      </c>
      <c r="J39" s="216">
        <v>314950198.24000001</v>
      </c>
      <c r="K39" s="106">
        <v>0</v>
      </c>
      <c r="L39" s="216">
        <v>482846168.63000011</v>
      </c>
      <c r="M39" s="106">
        <v>0</v>
      </c>
      <c r="N39" s="106">
        <v>0</v>
      </c>
      <c r="O39" s="106">
        <v>0</v>
      </c>
      <c r="P39" s="106">
        <v>0</v>
      </c>
      <c r="Q39" s="216">
        <f t="shared" si="0"/>
        <v>953352997.1500001</v>
      </c>
    </row>
    <row r="40" spans="2:17">
      <c r="B40" s="26" t="s">
        <v>116</v>
      </c>
      <c r="C40" s="195">
        <v>1740449696</v>
      </c>
      <c r="D40" s="195">
        <v>1740449695.0000002</v>
      </c>
      <c r="E40" s="107">
        <v>0</v>
      </c>
      <c r="F40" s="107">
        <v>0</v>
      </c>
      <c r="G40" s="107">
        <v>0</v>
      </c>
      <c r="H40" s="140">
        <v>155556630.28000003</v>
      </c>
      <c r="I40" s="107">
        <v>0</v>
      </c>
      <c r="J40" s="140">
        <v>314950198.24000001</v>
      </c>
      <c r="K40" s="107">
        <v>0</v>
      </c>
      <c r="L40" s="140">
        <v>482846168.63000011</v>
      </c>
      <c r="M40" s="107">
        <v>0</v>
      </c>
      <c r="N40" s="107">
        <v>0</v>
      </c>
      <c r="O40" s="107">
        <v>0</v>
      </c>
      <c r="P40" s="107">
        <v>0</v>
      </c>
      <c r="Q40" s="140">
        <f t="shared" si="0"/>
        <v>953352997.1500001</v>
      </c>
    </row>
    <row r="41" spans="2:17">
      <c r="B41" s="25" t="s">
        <v>53</v>
      </c>
      <c r="C41" s="219">
        <v>151586101</v>
      </c>
      <c r="D41" s="219">
        <v>153133968</v>
      </c>
      <c r="E41" s="219">
        <v>6029405.3000000007</v>
      </c>
      <c r="F41" s="219">
        <v>7645946.1500000004</v>
      </c>
      <c r="G41" s="219">
        <v>8417231.9700000007</v>
      </c>
      <c r="H41" s="219">
        <v>9907257.1300000008</v>
      </c>
      <c r="I41" s="219">
        <v>12614961.469999999</v>
      </c>
      <c r="J41" s="219">
        <v>9611818.2400000002</v>
      </c>
      <c r="K41" s="219">
        <v>12103895.389999999</v>
      </c>
      <c r="L41" s="219">
        <v>12711952.25</v>
      </c>
      <c r="M41" s="219">
        <v>14129063.009999998</v>
      </c>
      <c r="N41" s="219">
        <v>12966703.360000001</v>
      </c>
      <c r="O41" s="219">
        <v>19977183.77</v>
      </c>
      <c r="P41" s="219">
        <v>22127924.620000001</v>
      </c>
      <c r="Q41" s="216">
        <f t="shared" si="0"/>
        <v>148243342.66</v>
      </c>
    </row>
    <row r="42" spans="2:17">
      <c r="B42" s="7" t="s">
        <v>55</v>
      </c>
      <c r="C42" s="195">
        <v>151586101</v>
      </c>
      <c r="D42" s="195">
        <v>153133968</v>
      </c>
      <c r="E42" s="140">
        <v>6029405.3000000007</v>
      </c>
      <c r="F42" s="140">
        <v>7645946.1500000004</v>
      </c>
      <c r="G42" s="140">
        <v>8417231.9700000007</v>
      </c>
      <c r="H42" s="140">
        <v>9907257.1300000008</v>
      </c>
      <c r="I42" s="140">
        <v>12614961.469999999</v>
      </c>
      <c r="J42" s="140">
        <v>9611818.2400000002</v>
      </c>
      <c r="K42" s="140">
        <v>12103895.389999999</v>
      </c>
      <c r="L42" s="140">
        <v>12711952.25</v>
      </c>
      <c r="M42" s="140">
        <v>14129063.009999998</v>
      </c>
      <c r="N42" s="140">
        <v>12966703.360000001</v>
      </c>
      <c r="O42" s="140">
        <v>19977183.77</v>
      </c>
      <c r="P42" s="140">
        <v>22127924.620000001</v>
      </c>
      <c r="Q42" s="220">
        <f t="shared" si="0"/>
        <v>148243342.66</v>
      </c>
    </row>
    <row r="43" spans="2:17">
      <c r="B43" s="22" t="s">
        <v>56</v>
      </c>
      <c r="C43" s="204">
        <v>863195552</v>
      </c>
      <c r="D43" s="204">
        <v>923820764</v>
      </c>
      <c r="E43" s="161">
        <v>13344890.389999999</v>
      </c>
      <c r="F43" s="161">
        <v>19098063.879999999</v>
      </c>
      <c r="G43" s="161">
        <v>29138719.510000005</v>
      </c>
      <c r="H43" s="161">
        <v>23971662.619999997</v>
      </c>
      <c r="I43" s="161">
        <v>23140887.950000003</v>
      </c>
      <c r="J43" s="161">
        <v>19871621.199999996</v>
      </c>
      <c r="K43" s="161">
        <v>24419441.27</v>
      </c>
      <c r="L43" s="161">
        <v>22727676.389999993</v>
      </c>
      <c r="M43" s="161">
        <v>20458315.480000008</v>
      </c>
      <c r="N43" s="161">
        <v>21410999.48</v>
      </c>
      <c r="O43" s="161">
        <v>42911512.080000006</v>
      </c>
      <c r="P43" s="161">
        <v>53010501.18999999</v>
      </c>
      <c r="Q43" s="161">
        <f t="shared" si="0"/>
        <v>313504291.44</v>
      </c>
    </row>
    <row r="44" spans="2:17">
      <c r="B44" s="25" t="s">
        <v>57</v>
      </c>
      <c r="C44" s="219">
        <v>12000000</v>
      </c>
      <c r="D44" s="219">
        <v>16052250</v>
      </c>
      <c r="E44" s="216">
        <v>724409.57000000007</v>
      </c>
      <c r="F44" s="216">
        <v>991156.55</v>
      </c>
      <c r="G44" s="216">
        <v>970347.69000000006</v>
      </c>
      <c r="H44" s="216">
        <v>863096.36</v>
      </c>
      <c r="I44" s="216">
        <v>861634.6</v>
      </c>
      <c r="J44" s="216">
        <v>891268.16999999993</v>
      </c>
      <c r="K44" s="216">
        <v>945736.38</v>
      </c>
      <c r="L44" s="216">
        <v>848064.08000000007</v>
      </c>
      <c r="M44" s="216">
        <v>928901.32</v>
      </c>
      <c r="N44" s="216">
        <v>876842.29999999993</v>
      </c>
      <c r="O44" s="216">
        <v>1679203.13</v>
      </c>
      <c r="P44" s="216">
        <v>1069279.4099999999</v>
      </c>
      <c r="Q44" s="216">
        <f t="shared" si="0"/>
        <v>11649939.559999999</v>
      </c>
    </row>
    <row r="45" spans="2:17">
      <c r="B45" s="26" t="s">
        <v>58</v>
      </c>
      <c r="C45" s="195">
        <v>12000000</v>
      </c>
      <c r="D45" s="195">
        <v>16052250</v>
      </c>
      <c r="E45" s="140">
        <v>724409.57000000007</v>
      </c>
      <c r="F45" s="140">
        <v>991156.55</v>
      </c>
      <c r="G45" s="140">
        <v>970347.69000000006</v>
      </c>
      <c r="H45" s="140">
        <v>863096.36</v>
      </c>
      <c r="I45" s="140">
        <v>861634.6</v>
      </c>
      <c r="J45" s="140">
        <v>891268.16999999993</v>
      </c>
      <c r="K45" s="140">
        <v>945736.38</v>
      </c>
      <c r="L45" s="140">
        <v>848064.08000000007</v>
      </c>
      <c r="M45" s="140">
        <v>928901.32</v>
      </c>
      <c r="N45" s="140">
        <v>876842.29999999993</v>
      </c>
      <c r="O45" s="140">
        <v>1679203.13</v>
      </c>
      <c r="P45" s="140">
        <v>1069279.4099999999</v>
      </c>
      <c r="Q45" s="140">
        <f t="shared" si="0"/>
        <v>11649939.559999999</v>
      </c>
    </row>
    <row r="46" spans="2:17">
      <c r="B46" s="25" t="s">
        <v>59</v>
      </c>
      <c r="C46" s="219">
        <v>851195552</v>
      </c>
      <c r="D46" s="219">
        <v>907768514</v>
      </c>
      <c r="E46" s="216">
        <v>12620480.819999998</v>
      </c>
      <c r="F46" s="216">
        <v>18106907.329999998</v>
      </c>
      <c r="G46" s="216">
        <v>28168371.820000004</v>
      </c>
      <c r="H46" s="216">
        <v>23108566.259999998</v>
      </c>
      <c r="I46" s="216">
        <v>22279253.350000001</v>
      </c>
      <c r="J46" s="216">
        <v>18980353.029999997</v>
      </c>
      <c r="K46" s="216">
        <v>23473704.890000001</v>
      </c>
      <c r="L46" s="216">
        <v>21879612.309999995</v>
      </c>
      <c r="M46" s="216">
        <v>19529414.160000008</v>
      </c>
      <c r="N46" s="216">
        <v>20534157.18</v>
      </c>
      <c r="O46" s="216">
        <v>41232308.950000003</v>
      </c>
      <c r="P46" s="216">
        <v>51941221.779999994</v>
      </c>
      <c r="Q46" s="216">
        <f t="shared" si="0"/>
        <v>301854351.88</v>
      </c>
    </row>
    <row r="47" spans="2:17">
      <c r="B47" s="26" t="s">
        <v>60</v>
      </c>
      <c r="C47" s="195">
        <v>351195552</v>
      </c>
      <c r="D47" s="195">
        <v>407768513.99999994</v>
      </c>
      <c r="E47" s="140">
        <v>12620480.819999998</v>
      </c>
      <c r="F47" s="140">
        <v>18106907.329999998</v>
      </c>
      <c r="G47" s="140">
        <v>28168371.820000004</v>
      </c>
      <c r="H47" s="140">
        <v>23108566.259999998</v>
      </c>
      <c r="I47" s="140">
        <v>22279253.350000001</v>
      </c>
      <c r="J47" s="140">
        <v>18980353.029999997</v>
      </c>
      <c r="K47" s="140">
        <v>23473704.890000001</v>
      </c>
      <c r="L47" s="140">
        <v>21879612.309999995</v>
      </c>
      <c r="M47" s="140">
        <v>19529414.160000008</v>
      </c>
      <c r="N47" s="140">
        <v>20534157.18</v>
      </c>
      <c r="O47" s="140">
        <v>41232308.950000003</v>
      </c>
      <c r="P47" s="140">
        <v>51941221.779999994</v>
      </c>
      <c r="Q47" s="140">
        <f t="shared" si="0"/>
        <v>301854351.88</v>
      </c>
    </row>
    <row r="48" spans="2:17">
      <c r="B48" s="26" t="s">
        <v>135</v>
      </c>
      <c r="C48" s="195">
        <v>500000000</v>
      </c>
      <c r="D48" s="195">
        <v>500000000</v>
      </c>
      <c r="E48" s="107">
        <v>0</v>
      </c>
      <c r="F48" s="107">
        <v>0</v>
      </c>
      <c r="G48" s="107">
        <v>0</v>
      </c>
      <c r="H48" s="107">
        <v>0</v>
      </c>
      <c r="I48" s="107">
        <v>0</v>
      </c>
      <c r="J48" s="107">
        <v>0</v>
      </c>
      <c r="K48" s="107">
        <v>0</v>
      </c>
      <c r="L48" s="107">
        <v>0</v>
      </c>
      <c r="M48" s="107">
        <v>0</v>
      </c>
      <c r="N48" s="107">
        <v>0</v>
      </c>
      <c r="O48" s="107">
        <v>0</v>
      </c>
      <c r="P48" s="107">
        <v>0</v>
      </c>
      <c r="Q48" s="20">
        <f t="shared" si="0"/>
        <v>0</v>
      </c>
    </row>
    <row r="49" spans="2:17">
      <c r="B49" s="22" t="s">
        <v>61</v>
      </c>
      <c r="C49" s="204">
        <v>61188279365</v>
      </c>
      <c r="D49" s="204">
        <v>66138828395.319984</v>
      </c>
      <c r="E49" s="161">
        <v>2615106880.3700004</v>
      </c>
      <c r="F49" s="161">
        <v>2980232579.6499996</v>
      </c>
      <c r="G49" s="161">
        <v>3020983936.23</v>
      </c>
      <c r="H49" s="161">
        <v>2983710635.7399993</v>
      </c>
      <c r="I49" s="161">
        <v>3573868543.4499993</v>
      </c>
      <c r="J49" s="161">
        <v>3423787893.9200001</v>
      </c>
      <c r="K49" s="161">
        <v>3356521102.7599998</v>
      </c>
      <c r="L49" s="161">
        <v>3202576686.0799999</v>
      </c>
      <c r="M49" s="161">
        <v>3374322416.0699997</v>
      </c>
      <c r="N49" s="161">
        <v>3797946580.9800005</v>
      </c>
      <c r="O49" s="161">
        <v>3708655595.9099998</v>
      </c>
      <c r="P49" s="161">
        <v>6857935294.5899982</v>
      </c>
      <c r="Q49" s="161">
        <f t="shared" si="0"/>
        <v>42895648145.749992</v>
      </c>
    </row>
    <row r="50" spans="2:17">
      <c r="B50" s="25" t="s">
        <v>62</v>
      </c>
      <c r="C50" s="219">
        <v>4215003876</v>
      </c>
      <c r="D50" s="219">
        <v>4239232656</v>
      </c>
      <c r="E50" s="106">
        <v>0</v>
      </c>
      <c r="F50" s="106">
        <v>0</v>
      </c>
      <c r="G50" s="106">
        <v>0</v>
      </c>
      <c r="H50" s="106">
        <v>0</v>
      </c>
      <c r="I50" s="106">
        <v>0</v>
      </c>
      <c r="J50" s="216">
        <v>617730.07999999996</v>
      </c>
      <c r="K50" s="216">
        <v>57928337.140000001</v>
      </c>
      <c r="L50" s="216">
        <v>6682766.6899999995</v>
      </c>
      <c r="M50" s="216">
        <v>16959512.690000001</v>
      </c>
      <c r="N50" s="216">
        <v>1067511.97</v>
      </c>
      <c r="O50" s="216">
        <v>1552660.0899999999</v>
      </c>
      <c r="P50" s="216">
        <v>1371658.94</v>
      </c>
      <c r="Q50" s="216">
        <f t="shared" si="0"/>
        <v>86180177.599999994</v>
      </c>
    </row>
    <row r="51" spans="2:17">
      <c r="B51" s="26" t="s">
        <v>63</v>
      </c>
      <c r="C51" s="195">
        <v>104170377</v>
      </c>
      <c r="D51" s="195">
        <v>128177931</v>
      </c>
      <c r="E51" s="107">
        <v>0</v>
      </c>
      <c r="F51" s="107">
        <v>0</v>
      </c>
      <c r="G51" s="107">
        <v>0</v>
      </c>
      <c r="H51" s="107">
        <v>0</v>
      </c>
      <c r="I51" s="107">
        <v>0</v>
      </c>
      <c r="J51" s="107">
        <v>0</v>
      </c>
      <c r="K51" s="140">
        <v>57222568</v>
      </c>
      <c r="L51" s="140">
        <v>5627789</v>
      </c>
      <c r="M51" s="140">
        <v>16103762</v>
      </c>
      <c r="N51" s="107">
        <v>0</v>
      </c>
      <c r="O51" s="107">
        <v>0</v>
      </c>
      <c r="P51" s="107">
        <v>0</v>
      </c>
      <c r="Q51" s="140">
        <f t="shared" si="0"/>
        <v>78954119</v>
      </c>
    </row>
    <row r="52" spans="2:17">
      <c r="B52" s="26" t="s">
        <v>64</v>
      </c>
      <c r="C52" s="195">
        <v>4110833499.0000005</v>
      </c>
      <c r="D52" s="195">
        <v>4111054725</v>
      </c>
      <c r="E52" s="107">
        <v>0</v>
      </c>
      <c r="F52" s="107">
        <v>0</v>
      </c>
      <c r="G52" s="107">
        <v>0</v>
      </c>
      <c r="H52" s="107">
        <v>0</v>
      </c>
      <c r="I52" s="107">
        <v>0</v>
      </c>
      <c r="J52" s="140">
        <v>617730.07999999996</v>
      </c>
      <c r="K52" s="140">
        <v>705769.14</v>
      </c>
      <c r="L52" s="140">
        <v>1054977.69</v>
      </c>
      <c r="M52" s="140">
        <v>855750.69</v>
      </c>
      <c r="N52" s="140">
        <v>1067511.97</v>
      </c>
      <c r="O52" s="140">
        <v>1552660.0899999999</v>
      </c>
      <c r="P52" s="140">
        <v>1371658.94</v>
      </c>
      <c r="Q52" s="140">
        <f t="shared" si="0"/>
        <v>7226058.5999999996</v>
      </c>
    </row>
    <row r="53" spans="2:17">
      <c r="B53" s="25" t="s">
        <v>65</v>
      </c>
      <c r="C53" s="219">
        <v>41047781963</v>
      </c>
      <c r="D53" s="219">
        <v>45382959276.389999</v>
      </c>
      <c r="E53" s="216">
        <v>2546184405.5500002</v>
      </c>
      <c r="F53" s="216">
        <v>2889855014.6999998</v>
      </c>
      <c r="G53" s="216">
        <v>2879202592.3800001</v>
      </c>
      <c r="H53" s="216">
        <v>2803363673.4999995</v>
      </c>
      <c r="I53" s="216">
        <v>3419101725.0499992</v>
      </c>
      <c r="J53" s="216">
        <v>3283793309.1400003</v>
      </c>
      <c r="K53" s="216">
        <v>3163451227.0499997</v>
      </c>
      <c r="L53" s="216">
        <v>3056902340.4900002</v>
      </c>
      <c r="M53" s="216">
        <v>3126528039.6899996</v>
      </c>
      <c r="N53" s="216">
        <v>3644806026.1600008</v>
      </c>
      <c r="O53" s="216">
        <v>3429116502.6599994</v>
      </c>
      <c r="P53" s="216">
        <v>6563354893.7999983</v>
      </c>
      <c r="Q53" s="216">
        <f t="shared" si="0"/>
        <v>40805659750.169998</v>
      </c>
    </row>
    <row r="54" spans="2:17">
      <c r="B54" s="26" t="s">
        <v>98</v>
      </c>
      <c r="C54" s="195">
        <v>558352120</v>
      </c>
      <c r="D54" s="195">
        <v>549247867.58999968</v>
      </c>
      <c r="E54" s="107">
        <v>0</v>
      </c>
      <c r="F54" s="107">
        <v>0</v>
      </c>
      <c r="G54" s="140">
        <v>48638387.580000013</v>
      </c>
      <c r="H54" s="140">
        <v>35597469.869999997</v>
      </c>
      <c r="I54" s="140">
        <v>51523980.519999996</v>
      </c>
      <c r="J54" s="140">
        <v>43659807.779999994</v>
      </c>
      <c r="K54" s="140">
        <v>46533682.560000002</v>
      </c>
      <c r="L54" s="140">
        <v>40374754.609999992</v>
      </c>
      <c r="M54" s="140">
        <v>49163893.789999992</v>
      </c>
      <c r="N54" s="140">
        <v>67840992.75</v>
      </c>
      <c r="O54" s="140">
        <v>40406868.36999999</v>
      </c>
      <c r="P54" s="140">
        <v>98047524.690000013</v>
      </c>
      <c r="Q54" s="140">
        <f t="shared" si="0"/>
        <v>521787362.52000004</v>
      </c>
    </row>
    <row r="55" spans="2:17">
      <c r="B55" s="26" t="s">
        <v>99</v>
      </c>
      <c r="C55" s="195">
        <v>8477260217.999999</v>
      </c>
      <c r="D55" s="195">
        <v>8656212714.6599998</v>
      </c>
      <c r="E55" s="140">
        <v>383103114.55000001</v>
      </c>
      <c r="F55" s="140">
        <v>595701417.50999987</v>
      </c>
      <c r="G55" s="140">
        <v>507147258.25999993</v>
      </c>
      <c r="H55" s="140">
        <v>411320710.45999992</v>
      </c>
      <c r="I55" s="140">
        <v>722548419.19000006</v>
      </c>
      <c r="J55" s="140">
        <v>497862209.18999994</v>
      </c>
      <c r="K55" s="140">
        <v>636466236.48000002</v>
      </c>
      <c r="L55" s="140">
        <v>543406772.38999999</v>
      </c>
      <c r="M55" s="140">
        <v>591588818.18999994</v>
      </c>
      <c r="N55" s="140">
        <v>595130075.38</v>
      </c>
      <c r="O55" s="140">
        <v>694368610.65999997</v>
      </c>
      <c r="P55" s="140">
        <v>811764516.93999982</v>
      </c>
      <c r="Q55" s="140">
        <f t="shared" si="0"/>
        <v>6990408159.1999989</v>
      </c>
    </row>
    <row r="56" spans="2:17">
      <c r="B56" s="26" t="s">
        <v>66</v>
      </c>
      <c r="C56" s="195">
        <v>200028129</v>
      </c>
      <c r="D56" s="195">
        <v>225887413.66999996</v>
      </c>
      <c r="E56" s="107">
        <v>0</v>
      </c>
      <c r="F56" s="107">
        <v>0</v>
      </c>
      <c r="G56" s="140">
        <v>14880775.199999999</v>
      </c>
      <c r="H56" s="140">
        <v>5165500.2300000004</v>
      </c>
      <c r="I56" s="140">
        <v>20411623.73</v>
      </c>
      <c r="J56" s="140">
        <v>13116911.279999999</v>
      </c>
      <c r="K56" s="140">
        <v>13772234.319999998</v>
      </c>
      <c r="L56" s="140">
        <v>11481354.199999999</v>
      </c>
      <c r="M56" s="140">
        <v>13039585.58</v>
      </c>
      <c r="N56" s="140">
        <v>18615380.119999997</v>
      </c>
      <c r="O56" s="140">
        <v>8097082.7199999979</v>
      </c>
      <c r="P56" s="140">
        <v>24749078.509999998</v>
      </c>
      <c r="Q56" s="140">
        <f t="shared" si="0"/>
        <v>143329525.88999999</v>
      </c>
    </row>
    <row r="57" spans="2:17">
      <c r="B57" s="26" t="s">
        <v>67</v>
      </c>
      <c r="C57" s="195">
        <v>31812141496</v>
      </c>
      <c r="D57" s="195">
        <v>35951611280.470001</v>
      </c>
      <c r="E57" s="140">
        <v>2163081291</v>
      </c>
      <c r="F57" s="140">
        <v>2294153597.1900001</v>
      </c>
      <c r="G57" s="140">
        <v>2308536171.3400006</v>
      </c>
      <c r="H57" s="140">
        <v>2351279992.9399996</v>
      </c>
      <c r="I57" s="140">
        <v>2624617701.6099992</v>
      </c>
      <c r="J57" s="140">
        <v>2729154380.8899999</v>
      </c>
      <c r="K57" s="140">
        <v>2466679073.6899996</v>
      </c>
      <c r="L57" s="140">
        <v>2461639459.2900004</v>
      </c>
      <c r="M57" s="140">
        <v>2472735742.1299996</v>
      </c>
      <c r="N57" s="140">
        <v>2963219577.9100008</v>
      </c>
      <c r="O57" s="140">
        <v>2686243940.9099998</v>
      </c>
      <c r="P57" s="140">
        <v>5628793773.6599989</v>
      </c>
      <c r="Q57" s="140">
        <f t="shared" si="0"/>
        <v>33150134702.560001</v>
      </c>
    </row>
    <row r="58" spans="2:17">
      <c r="B58" s="25" t="s">
        <v>68</v>
      </c>
      <c r="C58" s="219">
        <v>509491795</v>
      </c>
      <c r="D58" s="219">
        <v>524645659.22000009</v>
      </c>
      <c r="E58" s="216">
        <v>20190381.309999999</v>
      </c>
      <c r="F58" s="216">
        <v>29167276.030000001</v>
      </c>
      <c r="G58" s="216">
        <v>32462461.099999998</v>
      </c>
      <c r="H58" s="216">
        <v>35826145.470000006</v>
      </c>
      <c r="I58" s="216">
        <v>34345818.009999998</v>
      </c>
      <c r="J58" s="216">
        <v>37545106.739999995</v>
      </c>
      <c r="K58" s="216">
        <v>27757212.100000001</v>
      </c>
      <c r="L58" s="216">
        <v>34302813.870000005</v>
      </c>
      <c r="M58" s="216">
        <v>32990461.699999996</v>
      </c>
      <c r="N58" s="216">
        <v>30888789.460000005</v>
      </c>
      <c r="O58" s="216">
        <v>52425093.580000006</v>
      </c>
      <c r="P58" s="216">
        <v>57601344.600000001</v>
      </c>
      <c r="Q58" s="216">
        <f t="shared" si="0"/>
        <v>425502903.96999997</v>
      </c>
    </row>
    <row r="59" spans="2:17">
      <c r="B59" s="26" t="s">
        <v>100</v>
      </c>
      <c r="C59" s="195">
        <v>1000000</v>
      </c>
      <c r="D59" s="195">
        <v>1000000</v>
      </c>
      <c r="E59" s="107">
        <v>0</v>
      </c>
      <c r="F59" s="107">
        <v>0</v>
      </c>
      <c r="G59" s="107">
        <v>0</v>
      </c>
      <c r="H59" s="107">
        <v>0</v>
      </c>
      <c r="I59" s="107">
        <v>0</v>
      </c>
      <c r="J59" s="107">
        <v>0</v>
      </c>
      <c r="K59" s="107">
        <v>0</v>
      </c>
      <c r="L59" s="107">
        <v>0</v>
      </c>
      <c r="M59" s="107">
        <v>0</v>
      </c>
      <c r="N59" s="107">
        <v>0</v>
      </c>
      <c r="O59" s="107">
        <v>0</v>
      </c>
      <c r="P59" s="107">
        <v>0</v>
      </c>
      <c r="Q59" s="20">
        <f t="shared" si="0"/>
        <v>0</v>
      </c>
    </row>
    <row r="60" spans="2:17">
      <c r="B60" s="26" t="s">
        <v>101</v>
      </c>
      <c r="C60" s="195">
        <v>474491795</v>
      </c>
      <c r="D60" s="195">
        <v>489645659.22000003</v>
      </c>
      <c r="E60" s="140">
        <v>20190381.309999999</v>
      </c>
      <c r="F60" s="140">
        <v>29167276.030000001</v>
      </c>
      <c r="G60" s="140">
        <v>32462461.099999998</v>
      </c>
      <c r="H60" s="140">
        <v>35826145.470000006</v>
      </c>
      <c r="I60" s="140">
        <v>34345818.009999998</v>
      </c>
      <c r="J60" s="140">
        <v>37545106.739999995</v>
      </c>
      <c r="K60" s="140">
        <v>27757212.100000001</v>
      </c>
      <c r="L60" s="140">
        <v>34302813.870000005</v>
      </c>
      <c r="M60" s="140">
        <v>32990461.699999996</v>
      </c>
      <c r="N60" s="140">
        <v>30888789.460000005</v>
      </c>
      <c r="O60" s="140">
        <v>52425093.580000006</v>
      </c>
      <c r="P60" s="140">
        <v>57601344.600000001</v>
      </c>
      <c r="Q60" s="140">
        <f t="shared" si="0"/>
        <v>425502903.96999997</v>
      </c>
    </row>
    <row r="61" spans="2:17">
      <c r="B61" s="26" t="s">
        <v>102</v>
      </c>
      <c r="C61" s="195">
        <v>20000000</v>
      </c>
      <c r="D61" s="195">
        <v>20000000</v>
      </c>
      <c r="E61" s="107">
        <v>0</v>
      </c>
      <c r="F61" s="107">
        <v>0</v>
      </c>
      <c r="G61" s="107">
        <v>0</v>
      </c>
      <c r="H61" s="107">
        <v>0</v>
      </c>
      <c r="I61" s="107">
        <v>0</v>
      </c>
      <c r="J61" s="107">
        <v>0</v>
      </c>
      <c r="K61" s="107">
        <v>0</v>
      </c>
      <c r="L61" s="107">
        <v>0</v>
      </c>
      <c r="M61" s="107">
        <v>0</v>
      </c>
      <c r="N61" s="107">
        <v>0</v>
      </c>
      <c r="O61" s="107">
        <v>0</v>
      </c>
      <c r="P61" s="107">
        <v>0</v>
      </c>
      <c r="Q61" s="20">
        <f t="shared" si="0"/>
        <v>0</v>
      </c>
    </row>
    <row r="62" spans="2:17">
      <c r="B62" s="26" t="s">
        <v>70</v>
      </c>
      <c r="C62" s="195">
        <v>14000000</v>
      </c>
      <c r="D62" s="195">
        <v>14000000</v>
      </c>
      <c r="E62" s="108">
        <v>0</v>
      </c>
      <c r="F62" s="108">
        <v>0</v>
      </c>
      <c r="G62" s="108">
        <v>0</v>
      </c>
      <c r="H62" s="108">
        <v>0</v>
      </c>
      <c r="I62" s="108">
        <v>0</v>
      </c>
      <c r="J62" s="108">
        <v>0</v>
      </c>
      <c r="K62" s="108">
        <v>0</v>
      </c>
      <c r="L62" s="108">
        <v>0</v>
      </c>
      <c r="M62" s="108">
        <v>0</v>
      </c>
      <c r="N62" s="108">
        <v>0</v>
      </c>
      <c r="O62" s="108">
        <v>0</v>
      </c>
      <c r="P62" s="108">
        <v>0</v>
      </c>
      <c r="Q62" s="20">
        <f t="shared" si="0"/>
        <v>0</v>
      </c>
    </row>
    <row r="63" spans="2:17">
      <c r="B63" s="25" t="s">
        <v>71</v>
      </c>
      <c r="C63" s="219">
        <v>14055356031</v>
      </c>
      <c r="D63" s="219">
        <v>14055206031</v>
      </c>
      <c r="E63" s="106">
        <v>0</v>
      </c>
      <c r="F63" s="106">
        <v>0</v>
      </c>
      <c r="G63" s="106">
        <v>0</v>
      </c>
      <c r="H63" s="216">
        <v>62859</v>
      </c>
      <c r="I63" s="216">
        <v>83700</v>
      </c>
      <c r="J63" s="216">
        <v>163896</v>
      </c>
      <c r="K63" s="106">
        <v>0</v>
      </c>
      <c r="L63" s="216">
        <v>139000</v>
      </c>
      <c r="M63" s="216">
        <v>81906</v>
      </c>
      <c r="N63" s="106">
        <v>0</v>
      </c>
      <c r="O63" s="106">
        <v>0</v>
      </c>
      <c r="P63" s="216">
        <v>507254</v>
      </c>
      <c r="Q63" s="216">
        <f t="shared" si="0"/>
        <v>1038615</v>
      </c>
    </row>
    <row r="64" spans="2:17">
      <c r="B64" s="26" t="s">
        <v>72</v>
      </c>
      <c r="C64" s="195">
        <v>9430585272</v>
      </c>
      <c r="D64" s="195">
        <v>9430585272</v>
      </c>
      <c r="E64" s="107">
        <v>0</v>
      </c>
      <c r="F64" s="107">
        <v>0</v>
      </c>
      <c r="G64" s="107">
        <v>0</v>
      </c>
      <c r="H64" s="140">
        <v>62859</v>
      </c>
      <c r="I64" s="140">
        <v>83700</v>
      </c>
      <c r="J64" s="107">
        <v>0</v>
      </c>
      <c r="K64" s="107">
        <v>0</v>
      </c>
      <c r="L64" s="140">
        <v>107800</v>
      </c>
      <c r="M64" s="140">
        <v>81906</v>
      </c>
      <c r="N64" s="107">
        <v>0</v>
      </c>
      <c r="O64" s="107">
        <v>0</v>
      </c>
      <c r="P64" s="140">
        <v>507254</v>
      </c>
      <c r="Q64" s="140">
        <f t="shared" si="0"/>
        <v>843519</v>
      </c>
    </row>
    <row r="65" spans="2:17">
      <c r="B65" s="26" t="s">
        <v>73</v>
      </c>
      <c r="C65" s="195">
        <v>1792882358</v>
      </c>
      <c r="D65" s="195">
        <v>1792882358</v>
      </c>
      <c r="E65" s="107">
        <v>0</v>
      </c>
      <c r="F65" s="107">
        <v>0</v>
      </c>
      <c r="G65" s="107">
        <v>0</v>
      </c>
      <c r="H65" s="107">
        <v>0</v>
      </c>
      <c r="I65" s="107">
        <v>0</v>
      </c>
      <c r="J65" s="107">
        <v>0</v>
      </c>
      <c r="K65" s="107">
        <v>0</v>
      </c>
      <c r="L65" s="107">
        <v>0</v>
      </c>
      <c r="M65" s="107">
        <v>0</v>
      </c>
      <c r="N65" s="107">
        <v>0</v>
      </c>
      <c r="O65" s="107">
        <v>0</v>
      </c>
      <c r="P65" s="107">
        <v>0</v>
      </c>
      <c r="Q65" s="20">
        <f t="shared" si="0"/>
        <v>0</v>
      </c>
    </row>
    <row r="66" spans="2:17">
      <c r="B66" s="26" t="s">
        <v>136</v>
      </c>
      <c r="C66" s="195">
        <v>620894</v>
      </c>
      <c r="D66" s="195">
        <v>620894</v>
      </c>
      <c r="E66" s="107">
        <v>0</v>
      </c>
      <c r="F66" s="107">
        <v>0</v>
      </c>
      <c r="G66" s="107">
        <v>0</v>
      </c>
      <c r="H66" s="107">
        <v>0</v>
      </c>
      <c r="I66" s="107">
        <v>0</v>
      </c>
      <c r="J66" s="140">
        <v>163896</v>
      </c>
      <c r="K66" s="107">
        <v>0</v>
      </c>
      <c r="L66" s="140">
        <v>31200</v>
      </c>
      <c r="M66" s="107">
        <v>0</v>
      </c>
      <c r="N66" s="107">
        <v>0</v>
      </c>
      <c r="O66" s="107">
        <v>0</v>
      </c>
      <c r="P66" s="107">
        <v>0</v>
      </c>
      <c r="Q66" s="140">
        <f t="shared" si="0"/>
        <v>195096</v>
      </c>
    </row>
    <row r="67" spans="2:17">
      <c r="B67" s="26" t="s">
        <v>117</v>
      </c>
      <c r="C67" s="195">
        <v>205800000</v>
      </c>
      <c r="D67" s="195">
        <v>205800000</v>
      </c>
      <c r="E67" s="107">
        <v>0</v>
      </c>
      <c r="F67" s="107">
        <v>0</v>
      </c>
      <c r="G67" s="107">
        <v>0</v>
      </c>
      <c r="H67" s="107">
        <v>0</v>
      </c>
      <c r="I67" s="107">
        <v>0</v>
      </c>
      <c r="J67" s="107">
        <v>0</v>
      </c>
      <c r="K67" s="107">
        <v>0</v>
      </c>
      <c r="L67" s="107">
        <v>0</v>
      </c>
      <c r="M67" s="107">
        <v>0</v>
      </c>
      <c r="N67" s="107">
        <v>0</v>
      </c>
      <c r="O67" s="107">
        <v>0</v>
      </c>
      <c r="P67" s="107">
        <v>0</v>
      </c>
      <c r="Q67" s="20">
        <f t="shared" si="0"/>
        <v>0</v>
      </c>
    </row>
    <row r="68" spans="2:17">
      <c r="B68" s="26" t="s">
        <v>74</v>
      </c>
      <c r="C68" s="195">
        <v>2625467507</v>
      </c>
      <c r="D68" s="195">
        <v>2625317507</v>
      </c>
      <c r="E68" s="107">
        <v>0</v>
      </c>
      <c r="F68" s="107">
        <v>0</v>
      </c>
      <c r="G68" s="107">
        <v>0</v>
      </c>
      <c r="H68" s="107">
        <v>0</v>
      </c>
      <c r="I68" s="107">
        <v>0</v>
      </c>
      <c r="J68" s="107">
        <v>0</v>
      </c>
      <c r="K68" s="107">
        <v>0</v>
      </c>
      <c r="L68" s="107">
        <v>0</v>
      </c>
      <c r="M68" s="107">
        <v>0</v>
      </c>
      <c r="N68" s="107">
        <v>0</v>
      </c>
      <c r="O68" s="107">
        <v>0</v>
      </c>
      <c r="P68" s="107">
        <v>0</v>
      </c>
      <c r="Q68" s="20">
        <f t="shared" si="0"/>
        <v>0</v>
      </c>
    </row>
    <row r="69" spans="2:17">
      <c r="B69" s="25" t="s">
        <v>75</v>
      </c>
      <c r="C69" s="219">
        <v>1360645700</v>
      </c>
      <c r="D69" s="219">
        <v>1936784772.71</v>
      </c>
      <c r="E69" s="216">
        <v>48732093.510000005</v>
      </c>
      <c r="F69" s="216">
        <v>61210288.920000002</v>
      </c>
      <c r="G69" s="216">
        <v>109318882.75</v>
      </c>
      <c r="H69" s="216">
        <v>144457957.76999998</v>
      </c>
      <c r="I69" s="216">
        <v>120337300.39000002</v>
      </c>
      <c r="J69" s="216">
        <v>101667851.95999999</v>
      </c>
      <c r="K69" s="216">
        <v>107384326.47</v>
      </c>
      <c r="L69" s="216">
        <v>104549765.02999999</v>
      </c>
      <c r="M69" s="216">
        <v>197762495.99000001</v>
      </c>
      <c r="N69" s="216">
        <v>121184253.39000002</v>
      </c>
      <c r="O69" s="216">
        <v>225561339.57999998</v>
      </c>
      <c r="P69" s="216">
        <v>235100143.25000003</v>
      </c>
      <c r="Q69" s="216">
        <f t="shared" si="0"/>
        <v>1577266699.01</v>
      </c>
    </row>
    <row r="70" spans="2:17">
      <c r="B70" s="26" t="s">
        <v>104</v>
      </c>
      <c r="C70" s="195">
        <v>12000000</v>
      </c>
      <c r="D70" s="195">
        <v>12000000</v>
      </c>
      <c r="E70" s="107">
        <v>0</v>
      </c>
      <c r="F70" s="107">
        <v>0</v>
      </c>
      <c r="G70" s="107">
        <v>0</v>
      </c>
      <c r="H70" s="107">
        <v>0</v>
      </c>
      <c r="I70" s="107">
        <v>0</v>
      </c>
      <c r="J70" s="107">
        <v>0</v>
      </c>
      <c r="K70" s="107">
        <v>0</v>
      </c>
      <c r="L70" s="107">
        <v>0</v>
      </c>
      <c r="M70" s="107">
        <v>0</v>
      </c>
      <c r="N70" s="107">
        <v>0</v>
      </c>
      <c r="O70" s="107">
        <v>0</v>
      </c>
      <c r="P70" s="107">
        <v>0</v>
      </c>
      <c r="Q70" s="30">
        <f t="shared" si="0"/>
        <v>0</v>
      </c>
    </row>
    <row r="71" spans="2:17">
      <c r="B71" s="26" t="s">
        <v>105</v>
      </c>
      <c r="C71" s="195">
        <v>177905092</v>
      </c>
      <c r="D71" s="195">
        <v>273886485.07999998</v>
      </c>
      <c r="E71" s="140">
        <v>5646197.7599999998</v>
      </c>
      <c r="F71" s="140">
        <v>15544061.860000001</v>
      </c>
      <c r="G71" s="140">
        <v>15441496.229999997</v>
      </c>
      <c r="H71" s="140">
        <v>12727573.449999997</v>
      </c>
      <c r="I71" s="140">
        <v>17941675.84</v>
      </c>
      <c r="J71" s="140">
        <v>15842962.1</v>
      </c>
      <c r="K71" s="140">
        <v>16820268.509999998</v>
      </c>
      <c r="L71" s="140">
        <v>14240117.619999999</v>
      </c>
      <c r="M71" s="140">
        <v>16345445.489999996</v>
      </c>
      <c r="N71" s="140">
        <v>16170234.67</v>
      </c>
      <c r="O71" s="140">
        <v>18256637.07</v>
      </c>
      <c r="P71" s="140">
        <v>53151571.659999996</v>
      </c>
      <c r="Q71" s="220">
        <f t="shared" si="0"/>
        <v>218128242.25999996</v>
      </c>
    </row>
    <row r="72" spans="2:17">
      <c r="B72" s="26" t="s">
        <v>76</v>
      </c>
      <c r="C72" s="195">
        <v>849961723</v>
      </c>
      <c r="D72" s="195">
        <v>1038437318.9999999</v>
      </c>
      <c r="E72" s="140">
        <v>39270948.740000002</v>
      </c>
      <c r="F72" s="140">
        <v>43306748.719999999</v>
      </c>
      <c r="G72" s="140">
        <v>57778137.009999998</v>
      </c>
      <c r="H72" s="140">
        <v>47887313.279999994</v>
      </c>
      <c r="I72" s="140">
        <v>77122496.950000018</v>
      </c>
      <c r="J72" s="140">
        <v>61378990.820000008</v>
      </c>
      <c r="K72" s="140">
        <v>68060002.189999998</v>
      </c>
      <c r="L72" s="140">
        <v>70438903.229999989</v>
      </c>
      <c r="M72" s="140">
        <v>68834101.38000001</v>
      </c>
      <c r="N72" s="140">
        <v>77715150.040000007</v>
      </c>
      <c r="O72" s="140">
        <v>177305756.76000002</v>
      </c>
      <c r="P72" s="140">
        <v>150446214.53000003</v>
      </c>
      <c r="Q72" s="220">
        <f t="shared" si="0"/>
        <v>939544763.6500001</v>
      </c>
    </row>
    <row r="73" spans="2:17">
      <c r="B73" s="26" t="s">
        <v>77</v>
      </c>
      <c r="C73" s="195">
        <v>263422533.99999997</v>
      </c>
      <c r="D73" s="195">
        <v>518072535.09999996</v>
      </c>
      <c r="E73" s="140">
        <v>1425605.35</v>
      </c>
      <c r="F73" s="140">
        <v>1466937.35</v>
      </c>
      <c r="G73" s="140">
        <v>29038158.079999998</v>
      </c>
      <c r="H73" s="140">
        <v>80944906.409999996</v>
      </c>
      <c r="I73" s="140">
        <v>21666324.659999996</v>
      </c>
      <c r="J73" s="140">
        <v>19786925.549999997</v>
      </c>
      <c r="K73" s="140">
        <v>16624802.32</v>
      </c>
      <c r="L73" s="140">
        <v>16264999.74</v>
      </c>
      <c r="M73" s="140">
        <v>108232446.83999999</v>
      </c>
      <c r="N73" s="140">
        <v>21348242.900000002</v>
      </c>
      <c r="O73" s="140">
        <v>18587166.640000001</v>
      </c>
      <c r="P73" s="140">
        <v>21305167.130000003</v>
      </c>
      <c r="Q73" s="220">
        <f t="shared" si="0"/>
        <v>356691682.96999991</v>
      </c>
    </row>
    <row r="74" spans="2:17">
      <c r="B74" s="7" t="s">
        <v>106</v>
      </c>
      <c r="C74" s="195">
        <v>57356351</v>
      </c>
      <c r="D74" s="195">
        <v>94388433.530000001</v>
      </c>
      <c r="E74" s="140">
        <v>2389341.66</v>
      </c>
      <c r="F74" s="140">
        <v>892540.99</v>
      </c>
      <c r="G74" s="140">
        <v>7061091.4300000006</v>
      </c>
      <c r="H74" s="140">
        <v>2898164.6300000004</v>
      </c>
      <c r="I74" s="140">
        <v>3606802.94</v>
      </c>
      <c r="J74" s="140">
        <v>4658973.4899999993</v>
      </c>
      <c r="K74" s="140">
        <v>5879253.4500000002</v>
      </c>
      <c r="L74" s="140">
        <v>3605744.4400000009</v>
      </c>
      <c r="M74" s="140">
        <v>4350502.2799999993</v>
      </c>
      <c r="N74" s="140">
        <v>5950625.7799999993</v>
      </c>
      <c r="O74" s="140">
        <v>11411779.109999999</v>
      </c>
      <c r="P74" s="140">
        <v>10197189.93</v>
      </c>
      <c r="Q74" s="220">
        <f t="shared" si="0"/>
        <v>62902010.130000003</v>
      </c>
    </row>
    <row r="75" spans="2:17">
      <c r="B75" s="22" t="s">
        <v>79</v>
      </c>
      <c r="C75" s="204">
        <v>20857743</v>
      </c>
      <c r="D75" s="204">
        <v>20857743</v>
      </c>
      <c r="E75" s="105">
        <v>0</v>
      </c>
      <c r="F75" s="105">
        <v>0</v>
      </c>
      <c r="G75" s="105">
        <v>0</v>
      </c>
      <c r="H75" s="105">
        <v>0</v>
      </c>
      <c r="I75" s="105">
        <v>0</v>
      </c>
      <c r="J75" s="105">
        <v>0</v>
      </c>
      <c r="K75" s="105">
        <v>0</v>
      </c>
      <c r="L75" s="105">
        <v>0</v>
      </c>
      <c r="M75" s="105">
        <v>0</v>
      </c>
      <c r="N75" s="105">
        <v>0</v>
      </c>
      <c r="O75" s="105">
        <v>0</v>
      </c>
      <c r="P75" s="105">
        <v>0</v>
      </c>
      <c r="Q75" s="18">
        <f t="shared" ref="Q75:Q77" si="1">SUM(E75:P75)</f>
        <v>0</v>
      </c>
    </row>
    <row r="76" spans="2:17">
      <c r="B76" s="25" t="s">
        <v>80</v>
      </c>
      <c r="C76" s="219">
        <v>20857743</v>
      </c>
      <c r="D76" s="219">
        <v>20857743</v>
      </c>
      <c r="E76" s="106">
        <v>0</v>
      </c>
      <c r="F76" s="106">
        <v>0</v>
      </c>
      <c r="G76" s="106">
        <v>0</v>
      </c>
      <c r="H76" s="106">
        <v>0</v>
      </c>
      <c r="I76" s="106">
        <v>0</v>
      </c>
      <c r="J76" s="106">
        <v>0</v>
      </c>
      <c r="K76" s="106">
        <v>0</v>
      </c>
      <c r="L76" s="106">
        <v>0</v>
      </c>
      <c r="M76" s="106">
        <v>0</v>
      </c>
      <c r="N76" s="106">
        <v>0</v>
      </c>
      <c r="O76" s="106">
        <v>0</v>
      </c>
      <c r="P76" s="106">
        <v>0</v>
      </c>
      <c r="Q76" s="19">
        <f t="shared" si="1"/>
        <v>0</v>
      </c>
    </row>
    <row r="77" spans="2:17">
      <c r="B77" s="26" t="s">
        <v>81</v>
      </c>
      <c r="C77" s="195">
        <v>20857743</v>
      </c>
      <c r="D77" s="195">
        <v>20857743</v>
      </c>
      <c r="E77" s="107">
        <v>0</v>
      </c>
      <c r="F77" s="107">
        <v>0</v>
      </c>
      <c r="G77" s="107">
        <v>0</v>
      </c>
      <c r="H77" s="107">
        <v>0</v>
      </c>
      <c r="I77" s="107">
        <v>0</v>
      </c>
      <c r="J77" s="107">
        <v>0</v>
      </c>
      <c r="K77" s="107">
        <v>0</v>
      </c>
      <c r="L77" s="107">
        <v>0</v>
      </c>
      <c r="M77" s="107">
        <v>0</v>
      </c>
      <c r="N77" s="107">
        <v>0</v>
      </c>
      <c r="O77" s="107">
        <v>0</v>
      </c>
      <c r="P77" s="107">
        <v>0</v>
      </c>
      <c r="Q77" s="20">
        <f t="shared" si="1"/>
        <v>0</v>
      </c>
    </row>
    <row r="78" spans="2:17">
      <c r="B78" s="130" t="s">
        <v>82</v>
      </c>
      <c r="C78" s="221">
        <f>C10+C13+C26+C43+C49+C75</f>
        <v>100724662788</v>
      </c>
      <c r="D78" s="221">
        <f t="shared" ref="D78:Q78" si="2">D10+D13+D26+D43+D49+D75</f>
        <v>111979532843.85999</v>
      </c>
      <c r="E78" s="223">
        <f t="shared" si="2"/>
        <v>3382037276.3600006</v>
      </c>
      <c r="F78" s="223">
        <f t="shared" si="2"/>
        <v>5500120714.8500004</v>
      </c>
      <c r="G78" s="223">
        <f t="shared" si="2"/>
        <v>4765175464.5599995</v>
      </c>
      <c r="H78" s="223">
        <f t="shared" si="2"/>
        <v>4475981038.3199987</v>
      </c>
      <c r="I78" s="223">
        <f t="shared" si="2"/>
        <v>5027972295.9099998</v>
      </c>
      <c r="J78" s="223">
        <f t="shared" si="2"/>
        <v>6047019707.6099997</v>
      </c>
      <c r="K78" s="223">
        <f t="shared" si="2"/>
        <v>5027711916.7999992</v>
      </c>
      <c r="L78" s="223">
        <f t="shared" si="2"/>
        <v>5792486848.4499989</v>
      </c>
      <c r="M78" s="223">
        <f t="shared" si="2"/>
        <v>5089150027.6599998</v>
      </c>
      <c r="N78" s="223">
        <f t="shared" si="2"/>
        <v>5420799128.3100004</v>
      </c>
      <c r="O78" s="223">
        <f t="shared" si="2"/>
        <v>6016863351.6299992</v>
      </c>
      <c r="P78" s="223">
        <f t="shared" si="2"/>
        <v>12568895644.489998</v>
      </c>
      <c r="Q78" s="223">
        <f t="shared" si="2"/>
        <v>69114213414.949997</v>
      </c>
    </row>
    <row r="79" spans="2:17">
      <c r="B79" s="26"/>
      <c r="C79" s="15"/>
      <c r="D79" s="15"/>
      <c r="E79" s="20"/>
      <c r="F79" s="20"/>
      <c r="G79" s="20"/>
      <c r="H79" s="20"/>
      <c r="I79" s="20"/>
      <c r="J79" s="20"/>
      <c r="K79" s="20"/>
      <c r="L79" s="20"/>
      <c r="M79" s="20"/>
      <c r="N79" s="20"/>
      <c r="O79" s="20"/>
      <c r="P79" s="20"/>
      <c r="Q79" s="20"/>
    </row>
    <row r="80" spans="2:17">
      <c r="B80" s="130" t="s">
        <v>83</v>
      </c>
      <c r="C80" s="21"/>
      <c r="D80" s="79"/>
      <c r="E80" s="16" t="str">
        <f t="shared" ref="E80:Q80" si="3">+E9</f>
        <v>ENERO</v>
      </c>
      <c r="F80" s="16" t="str">
        <f t="shared" si="3"/>
        <v>FEBRERO</v>
      </c>
      <c r="G80" s="16" t="str">
        <f t="shared" si="3"/>
        <v>MARZO</v>
      </c>
      <c r="H80" s="16" t="str">
        <f t="shared" si="3"/>
        <v>ABRIL</v>
      </c>
      <c r="I80" s="16" t="str">
        <f t="shared" si="3"/>
        <v>MAYO</v>
      </c>
      <c r="J80" s="16" t="str">
        <f t="shared" si="3"/>
        <v>JUNIO</v>
      </c>
      <c r="K80" s="16" t="str">
        <f t="shared" si="3"/>
        <v>JULIO</v>
      </c>
      <c r="L80" s="16" t="str">
        <f t="shared" si="3"/>
        <v>AGOSTO</v>
      </c>
      <c r="M80" s="16" t="str">
        <f t="shared" si="3"/>
        <v>SEPTIEMBRE</v>
      </c>
      <c r="N80" s="16" t="str">
        <f t="shared" si="3"/>
        <v>OCTUBRE</v>
      </c>
      <c r="O80" s="16" t="str">
        <f t="shared" si="3"/>
        <v>NOVIEMBRE</v>
      </c>
      <c r="P80" s="16" t="str">
        <f t="shared" si="3"/>
        <v>DICIEMBRE</v>
      </c>
      <c r="Q80" s="16" t="str">
        <f t="shared" si="3"/>
        <v>TOTAL</v>
      </c>
    </row>
    <row r="81" spans="2:17">
      <c r="B81" s="27" t="s">
        <v>23</v>
      </c>
      <c r="C81" s="204">
        <v>3749817113</v>
      </c>
      <c r="D81" s="204">
        <v>3019976521.6599998</v>
      </c>
      <c r="E81" s="18">
        <v>0</v>
      </c>
      <c r="F81" s="161">
        <v>1747711.88</v>
      </c>
      <c r="G81" s="161">
        <v>885182.85</v>
      </c>
      <c r="H81" s="161">
        <v>1818639.71</v>
      </c>
      <c r="I81" s="161">
        <v>4285669.03</v>
      </c>
      <c r="J81" s="161">
        <v>2571535.7400000002</v>
      </c>
      <c r="K81" s="161">
        <v>1914329.65</v>
      </c>
      <c r="L81" s="161">
        <v>1656347.9500000002</v>
      </c>
      <c r="M81" s="161">
        <v>1320907.97</v>
      </c>
      <c r="N81" s="161">
        <v>1419670.63</v>
      </c>
      <c r="O81" s="161">
        <v>503414.75</v>
      </c>
      <c r="P81" s="161">
        <v>558022.36</v>
      </c>
      <c r="Q81" s="161">
        <f>SUM(E81:P81)</f>
        <v>18681432.52</v>
      </c>
    </row>
    <row r="82" spans="2:17">
      <c r="B82" s="28" t="s">
        <v>24</v>
      </c>
      <c r="C82" s="219">
        <v>3749817113</v>
      </c>
      <c r="D82" s="219">
        <v>3019976521.6599998</v>
      </c>
      <c r="E82" s="19">
        <v>0</v>
      </c>
      <c r="F82" s="216">
        <v>1747711.88</v>
      </c>
      <c r="G82" s="216">
        <v>885182.85</v>
      </c>
      <c r="H82" s="216">
        <v>1818639.71</v>
      </c>
      <c r="I82" s="216">
        <v>4285669.03</v>
      </c>
      <c r="J82" s="216">
        <v>2571535.7400000002</v>
      </c>
      <c r="K82" s="216">
        <v>1914329.65</v>
      </c>
      <c r="L82" s="216">
        <v>1656347.9500000002</v>
      </c>
      <c r="M82" s="216">
        <v>1320907.97</v>
      </c>
      <c r="N82" s="216">
        <v>1419670.63</v>
      </c>
      <c r="O82" s="216">
        <v>503414.75</v>
      </c>
      <c r="P82" s="216">
        <v>558022.36</v>
      </c>
      <c r="Q82" s="216">
        <f t="shared" ref="Q82:Q97" si="4">SUM(E82:P82)</f>
        <v>18681432.52</v>
      </c>
    </row>
    <row r="83" spans="2:17">
      <c r="B83" s="29" t="s">
        <v>25</v>
      </c>
      <c r="C83" s="195">
        <v>3749817113</v>
      </c>
      <c r="D83" s="195">
        <v>3019976521.6599998</v>
      </c>
      <c r="E83" s="20">
        <v>0</v>
      </c>
      <c r="F83" s="140">
        <v>1747711.88</v>
      </c>
      <c r="G83" s="140">
        <v>885182.85</v>
      </c>
      <c r="H83" s="140">
        <v>1818639.71</v>
      </c>
      <c r="I83" s="140">
        <v>4285669.03</v>
      </c>
      <c r="J83" s="140">
        <v>2571535.7400000002</v>
      </c>
      <c r="K83" s="140">
        <v>1914329.65</v>
      </c>
      <c r="L83" s="140">
        <v>1656347.9500000002</v>
      </c>
      <c r="M83" s="140">
        <v>1320907.97</v>
      </c>
      <c r="N83" s="140">
        <v>1419670.63</v>
      </c>
      <c r="O83" s="140">
        <v>503414.75</v>
      </c>
      <c r="P83" s="140">
        <v>558022.36</v>
      </c>
      <c r="Q83" s="140">
        <f t="shared" si="4"/>
        <v>18681432.52</v>
      </c>
    </row>
    <row r="84" spans="2:17">
      <c r="B84" s="27" t="s">
        <v>36</v>
      </c>
      <c r="C84" s="13">
        <v>0</v>
      </c>
      <c r="D84" s="204">
        <v>518035</v>
      </c>
      <c r="E84" s="18">
        <v>0</v>
      </c>
      <c r="F84" s="18">
        <v>0</v>
      </c>
      <c r="G84" s="18">
        <v>0</v>
      </c>
      <c r="H84" s="18">
        <v>0</v>
      </c>
      <c r="I84" s="18">
        <v>0</v>
      </c>
      <c r="J84" s="18">
        <v>0</v>
      </c>
      <c r="K84" s="18">
        <v>0</v>
      </c>
      <c r="L84" s="18">
        <v>0</v>
      </c>
      <c r="M84" s="18">
        <v>0</v>
      </c>
      <c r="N84" s="161">
        <v>490073.5</v>
      </c>
      <c r="O84" s="18">
        <v>0</v>
      </c>
      <c r="P84" s="18">
        <v>0</v>
      </c>
      <c r="Q84" s="161">
        <f t="shared" si="4"/>
        <v>490073.5</v>
      </c>
    </row>
    <row r="85" spans="2:17">
      <c r="B85" s="28" t="s">
        <v>85</v>
      </c>
      <c r="C85" s="14">
        <v>0</v>
      </c>
      <c r="D85" s="219">
        <v>200</v>
      </c>
      <c r="E85" s="19">
        <v>0</v>
      </c>
      <c r="F85" s="19">
        <v>0</v>
      </c>
      <c r="G85" s="19">
        <v>0</v>
      </c>
      <c r="H85" s="19">
        <v>0</v>
      </c>
      <c r="I85" s="19">
        <v>0</v>
      </c>
      <c r="J85" s="19">
        <v>0</v>
      </c>
      <c r="K85" s="19">
        <v>0</v>
      </c>
      <c r="L85" s="19">
        <v>0</v>
      </c>
      <c r="M85" s="19">
        <v>0</v>
      </c>
      <c r="N85" s="19">
        <v>0</v>
      </c>
      <c r="O85" s="19">
        <v>0</v>
      </c>
      <c r="P85" s="19">
        <v>0</v>
      </c>
      <c r="Q85" s="19">
        <f t="shared" si="4"/>
        <v>0</v>
      </c>
    </row>
    <row r="86" spans="2:17">
      <c r="B86" s="29" t="s">
        <v>38</v>
      </c>
      <c r="C86" s="15">
        <v>0</v>
      </c>
      <c r="D86" s="195">
        <v>200</v>
      </c>
      <c r="E86" s="20">
        <v>0</v>
      </c>
      <c r="F86" s="20">
        <v>0</v>
      </c>
      <c r="G86" s="20">
        <v>0</v>
      </c>
      <c r="H86" s="20">
        <v>0</v>
      </c>
      <c r="I86" s="20">
        <v>0</v>
      </c>
      <c r="J86" s="20">
        <v>0</v>
      </c>
      <c r="K86" s="20">
        <v>0</v>
      </c>
      <c r="L86" s="20">
        <v>0</v>
      </c>
      <c r="M86" s="20">
        <v>0</v>
      </c>
      <c r="N86" s="20">
        <v>0</v>
      </c>
      <c r="O86" s="20">
        <v>0</v>
      </c>
      <c r="P86" s="20">
        <v>0</v>
      </c>
      <c r="Q86" s="20">
        <f t="shared" si="4"/>
        <v>0</v>
      </c>
    </row>
    <row r="87" spans="2:17">
      <c r="B87" s="28" t="s">
        <v>39</v>
      </c>
      <c r="C87" s="14">
        <v>0</v>
      </c>
      <c r="D87" s="219">
        <v>517835.00000000006</v>
      </c>
      <c r="E87" s="19">
        <v>0</v>
      </c>
      <c r="F87" s="19">
        <v>0</v>
      </c>
      <c r="G87" s="19">
        <v>0</v>
      </c>
      <c r="H87" s="19">
        <v>0</v>
      </c>
      <c r="I87" s="19">
        <v>0</v>
      </c>
      <c r="J87" s="19">
        <v>0</v>
      </c>
      <c r="K87" s="19">
        <v>0</v>
      </c>
      <c r="L87" s="19">
        <v>0</v>
      </c>
      <c r="M87" s="19">
        <v>0</v>
      </c>
      <c r="N87" s="216">
        <v>490073.5</v>
      </c>
      <c r="O87" s="19">
        <v>0</v>
      </c>
      <c r="P87" s="19">
        <v>0</v>
      </c>
      <c r="Q87" s="216">
        <f t="shared" si="4"/>
        <v>490073.5</v>
      </c>
    </row>
    <row r="88" spans="2:17">
      <c r="B88" s="29" t="s">
        <v>40</v>
      </c>
      <c r="C88" s="15">
        <v>0</v>
      </c>
      <c r="D88" s="195">
        <v>517835.00000000006</v>
      </c>
      <c r="E88" s="20">
        <v>0</v>
      </c>
      <c r="F88" s="20">
        <v>0</v>
      </c>
      <c r="G88" s="20">
        <v>0</v>
      </c>
      <c r="H88" s="20">
        <v>0</v>
      </c>
      <c r="I88" s="20">
        <v>0</v>
      </c>
      <c r="J88" s="20">
        <v>0</v>
      </c>
      <c r="K88" s="20">
        <v>0</v>
      </c>
      <c r="L88" s="20">
        <v>0</v>
      </c>
      <c r="M88" s="20">
        <v>0</v>
      </c>
      <c r="N88" s="140">
        <v>490073.5</v>
      </c>
      <c r="O88" s="20">
        <v>0</v>
      </c>
      <c r="P88" s="20">
        <v>0</v>
      </c>
      <c r="Q88" s="140">
        <f t="shared" si="4"/>
        <v>490073.5</v>
      </c>
    </row>
    <row r="89" spans="2:17">
      <c r="B89" s="27" t="s">
        <v>56</v>
      </c>
      <c r="C89" s="13">
        <v>0</v>
      </c>
      <c r="D89" s="204">
        <v>137302</v>
      </c>
      <c r="E89" s="18">
        <v>0</v>
      </c>
      <c r="F89" s="18">
        <v>0</v>
      </c>
      <c r="G89" s="18">
        <v>0</v>
      </c>
      <c r="H89" s="18">
        <v>0</v>
      </c>
      <c r="I89" s="18">
        <v>0</v>
      </c>
      <c r="J89" s="18">
        <v>0</v>
      </c>
      <c r="K89" s="18">
        <v>0</v>
      </c>
      <c r="L89" s="161">
        <v>22302</v>
      </c>
      <c r="M89" s="18">
        <v>0</v>
      </c>
      <c r="N89" s="18">
        <v>0</v>
      </c>
      <c r="O89" s="18">
        <v>0</v>
      </c>
      <c r="P89" s="18">
        <v>0</v>
      </c>
      <c r="Q89" s="161">
        <f t="shared" si="4"/>
        <v>22302</v>
      </c>
    </row>
    <row r="90" spans="2:17">
      <c r="B90" s="28" t="s">
        <v>86</v>
      </c>
      <c r="C90" s="14">
        <v>0</v>
      </c>
      <c r="D90" s="219">
        <v>137302</v>
      </c>
      <c r="E90" s="19">
        <v>0</v>
      </c>
      <c r="F90" s="19">
        <v>0</v>
      </c>
      <c r="G90" s="19">
        <v>0</v>
      </c>
      <c r="H90" s="19">
        <v>0</v>
      </c>
      <c r="I90" s="19">
        <v>0</v>
      </c>
      <c r="J90" s="19">
        <v>0</v>
      </c>
      <c r="K90" s="19">
        <v>0</v>
      </c>
      <c r="L90" s="216">
        <v>22302</v>
      </c>
      <c r="M90" s="19">
        <v>0</v>
      </c>
      <c r="N90" s="19">
        <v>0</v>
      </c>
      <c r="O90" s="19">
        <v>0</v>
      </c>
      <c r="P90" s="19">
        <v>0</v>
      </c>
      <c r="Q90" s="216">
        <f t="shared" si="4"/>
        <v>22302</v>
      </c>
    </row>
    <row r="91" spans="2:17">
      <c r="B91" s="29" t="s">
        <v>60</v>
      </c>
      <c r="C91" s="15">
        <v>0</v>
      </c>
      <c r="D91" s="195">
        <v>137302</v>
      </c>
      <c r="E91" s="20">
        <v>0</v>
      </c>
      <c r="F91" s="20">
        <v>0</v>
      </c>
      <c r="G91" s="20">
        <v>0</v>
      </c>
      <c r="H91" s="20">
        <v>0</v>
      </c>
      <c r="I91" s="20">
        <v>0</v>
      </c>
      <c r="J91" s="20">
        <v>0</v>
      </c>
      <c r="K91" s="20">
        <v>0</v>
      </c>
      <c r="L91" s="140">
        <v>22302</v>
      </c>
      <c r="M91" s="20">
        <v>0</v>
      </c>
      <c r="N91" s="20">
        <v>0</v>
      </c>
      <c r="O91" s="20">
        <v>0</v>
      </c>
      <c r="P91" s="20">
        <v>0</v>
      </c>
      <c r="Q91" s="140">
        <f t="shared" si="4"/>
        <v>22302</v>
      </c>
    </row>
    <row r="92" spans="2:17">
      <c r="B92" s="27" t="s">
        <v>61</v>
      </c>
      <c r="C92" s="13">
        <v>0</v>
      </c>
      <c r="D92" s="13">
        <v>0</v>
      </c>
      <c r="E92" s="18">
        <v>0</v>
      </c>
      <c r="F92" s="18">
        <v>0</v>
      </c>
      <c r="G92" s="18">
        <v>0</v>
      </c>
      <c r="H92" s="18">
        <v>0</v>
      </c>
      <c r="I92" s="18">
        <v>0</v>
      </c>
      <c r="J92" s="18">
        <v>0</v>
      </c>
      <c r="K92" s="18">
        <v>0</v>
      </c>
      <c r="L92" s="18">
        <v>0</v>
      </c>
      <c r="M92" s="18">
        <v>0</v>
      </c>
      <c r="N92" s="18">
        <v>0</v>
      </c>
      <c r="O92" s="18">
        <v>0</v>
      </c>
      <c r="P92" s="18">
        <v>0</v>
      </c>
      <c r="Q92" s="18">
        <f t="shared" si="4"/>
        <v>0</v>
      </c>
    </row>
    <row r="93" spans="2:17">
      <c r="B93" s="28" t="s">
        <v>65</v>
      </c>
      <c r="C93" s="14">
        <v>0</v>
      </c>
      <c r="D93" s="14">
        <v>0</v>
      </c>
      <c r="E93" s="19">
        <v>0</v>
      </c>
      <c r="F93" s="19">
        <v>0</v>
      </c>
      <c r="G93" s="19">
        <v>0</v>
      </c>
      <c r="H93" s="19">
        <v>0</v>
      </c>
      <c r="I93" s="19">
        <v>0</v>
      </c>
      <c r="J93" s="19">
        <v>0</v>
      </c>
      <c r="K93" s="19">
        <v>0</v>
      </c>
      <c r="L93" s="19">
        <v>0</v>
      </c>
      <c r="M93" s="19">
        <v>0</v>
      </c>
      <c r="N93" s="19">
        <v>0</v>
      </c>
      <c r="O93" s="19">
        <v>0</v>
      </c>
      <c r="P93" s="19">
        <v>0</v>
      </c>
      <c r="Q93" s="19">
        <f t="shared" si="4"/>
        <v>0</v>
      </c>
    </row>
    <row r="94" spans="2:17">
      <c r="B94" s="29" t="s">
        <v>99</v>
      </c>
      <c r="C94" s="15">
        <v>0</v>
      </c>
      <c r="D94" s="15">
        <v>0</v>
      </c>
      <c r="E94" s="20">
        <v>0</v>
      </c>
      <c r="F94" s="20">
        <v>0</v>
      </c>
      <c r="G94" s="20">
        <v>0</v>
      </c>
      <c r="H94" s="20">
        <v>0</v>
      </c>
      <c r="I94" s="20">
        <v>0</v>
      </c>
      <c r="J94" s="20">
        <v>0</v>
      </c>
      <c r="K94" s="20">
        <v>0</v>
      </c>
      <c r="L94" s="20">
        <v>0</v>
      </c>
      <c r="M94" s="20">
        <v>0</v>
      </c>
      <c r="N94" s="20">
        <v>0</v>
      </c>
      <c r="O94" s="20">
        <v>0</v>
      </c>
      <c r="P94" s="20">
        <v>0</v>
      </c>
      <c r="Q94" s="20">
        <f t="shared" si="4"/>
        <v>0</v>
      </c>
    </row>
    <row r="95" spans="2:17">
      <c r="B95" s="27" t="s">
        <v>79</v>
      </c>
      <c r="C95" s="204">
        <v>10000000</v>
      </c>
      <c r="D95" s="204">
        <v>10000000</v>
      </c>
      <c r="E95" s="18">
        <v>0</v>
      </c>
      <c r="F95" s="18">
        <v>0</v>
      </c>
      <c r="G95" s="18">
        <v>0</v>
      </c>
      <c r="H95" s="18">
        <v>0</v>
      </c>
      <c r="I95" s="18">
        <v>0</v>
      </c>
      <c r="J95" s="18">
        <v>0</v>
      </c>
      <c r="K95" s="18">
        <v>0</v>
      </c>
      <c r="L95" s="18">
        <v>0</v>
      </c>
      <c r="M95" s="18">
        <v>0</v>
      </c>
      <c r="N95" s="18">
        <v>0</v>
      </c>
      <c r="O95" s="18">
        <v>0</v>
      </c>
      <c r="P95" s="18">
        <v>0</v>
      </c>
      <c r="Q95" s="18">
        <f t="shared" si="4"/>
        <v>0</v>
      </c>
    </row>
    <row r="96" spans="2:17">
      <c r="B96" s="28" t="s">
        <v>80</v>
      </c>
      <c r="C96" s="219">
        <v>10000000</v>
      </c>
      <c r="D96" s="219">
        <v>10000000</v>
      </c>
      <c r="E96" s="19">
        <v>0</v>
      </c>
      <c r="F96" s="19">
        <v>0</v>
      </c>
      <c r="G96" s="19">
        <v>0</v>
      </c>
      <c r="H96" s="19">
        <v>0</v>
      </c>
      <c r="I96" s="19">
        <v>0</v>
      </c>
      <c r="J96" s="19">
        <v>0</v>
      </c>
      <c r="K96" s="19">
        <v>0</v>
      </c>
      <c r="L96" s="19">
        <v>0</v>
      </c>
      <c r="M96" s="19">
        <v>0</v>
      </c>
      <c r="N96" s="19">
        <v>0</v>
      </c>
      <c r="O96" s="19">
        <v>0</v>
      </c>
      <c r="P96" s="19">
        <v>0</v>
      </c>
      <c r="Q96" s="19">
        <f t="shared" si="4"/>
        <v>0</v>
      </c>
    </row>
    <row r="97" spans="2:17">
      <c r="B97" s="29" t="s">
        <v>81</v>
      </c>
      <c r="C97" s="195">
        <v>10000000</v>
      </c>
      <c r="D97" s="195">
        <v>10000000</v>
      </c>
      <c r="E97" s="20">
        <v>0</v>
      </c>
      <c r="F97" s="20">
        <v>0</v>
      </c>
      <c r="G97" s="20">
        <v>0</v>
      </c>
      <c r="H97" s="20">
        <v>0</v>
      </c>
      <c r="I97" s="20">
        <v>0</v>
      </c>
      <c r="J97" s="20">
        <v>0</v>
      </c>
      <c r="K97" s="20">
        <v>0</v>
      </c>
      <c r="L97" s="20">
        <v>0</v>
      </c>
      <c r="M97" s="20">
        <v>0</v>
      </c>
      <c r="N97" s="20">
        <v>0</v>
      </c>
      <c r="O97" s="20">
        <v>0</v>
      </c>
      <c r="P97" s="20">
        <v>0</v>
      </c>
      <c r="Q97" s="20">
        <f t="shared" si="4"/>
        <v>0</v>
      </c>
    </row>
    <row r="98" spans="2:17">
      <c r="B98" s="130" t="s">
        <v>119</v>
      </c>
      <c r="C98" s="221">
        <f>C81+C84+C89+C92+C95</f>
        <v>3759817113</v>
      </c>
      <c r="D98" s="221">
        <f t="shared" ref="D98:Q98" si="5">D81+D84+D89+D92+D95</f>
        <v>3030631858.6599998</v>
      </c>
      <c r="E98" s="16">
        <f t="shared" si="5"/>
        <v>0</v>
      </c>
      <c r="F98" s="223">
        <f t="shared" si="5"/>
        <v>1747711.88</v>
      </c>
      <c r="G98" s="223">
        <f t="shared" si="5"/>
        <v>885182.85</v>
      </c>
      <c r="H98" s="223">
        <f t="shared" si="5"/>
        <v>1818639.71</v>
      </c>
      <c r="I98" s="223">
        <f t="shared" si="5"/>
        <v>4285669.03</v>
      </c>
      <c r="J98" s="223">
        <f t="shared" si="5"/>
        <v>2571535.7400000002</v>
      </c>
      <c r="K98" s="223">
        <f t="shared" si="5"/>
        <v>1914329.65</v>
      </c>
      <c r="L98" s="223">
        <f t="shared" si="5"/>
        <v>1678649.9500000002</v>
      </c>
      <c r="M98" s="223">
        <f t="shared" si="5"/>
        <v>1320907.97</v>
      </c>
      <c r="N98" s="223">
        <f t="shared" si="5"/>
        <v>1909744.13</v>
      </c>
      <c r="O98" s="223">
        <f t="shared" si="5"/>
        <v>503414.75</v>
      </c>
      <c r="P98" s="223">
        <f t="shared" si="5"/>
        <v>558022.36</v>
      </c>
      <c r="Q98" s="223">
        <f t="shared" si="5"/>
        <v>19193808.02</v>
      </c>
    </row>
    <row r="99" spans="2:17">
      <c r="B99" s="26"/>
      <c r="C99" s="11"/>
      <c r="D99" s="11"/>
      <c r="E99" s="20"/>
      <c r="F99" s="20"/>
      <c r="G99" s="20"/>
      <c r="H99" s="20"/>
      <c r="I99" s="20"/>
      <c r="J99" s="20"/>
      <c r="K99" s="20"/>
      <c r="L99" s="20"/>
      <c r="M99" s="20"/>
      <c r="N99" s="20"/>
      <c r="O99" s="20"/>
      <c r="P99" s="20"/>
      <c r="Q99" s="18"/>
    </row>
    <row r="100" spans="2:17">
      <c r="B100" s="130" t="s">
        <v>120</v>
      </c>
      <c r="C100" s="221">
        <f t="shared" ref="C100:P100" si="6">C78+C98</f>
        <v>104484479901</v>
      </c>
      <c r="D100" s="221">
        <f t="shared" si="6"/>
        <v>115010164702.51999</v>
      </c>
      <c r="E100" s="223">
        <f t="shared" si="6"/>
        <v>3382037276.3600006</v>
      </c>
      <c r="F100" s="223">
        <f t="shared" si="6"/>
        <v>5501868426.7300005</v>
      </c>
      <c r="G100" s="223">
        <f t="shared" si="6"/>
        <v>4766060647.4099998</v>
      </c>
      <c r="H100" s="223">
        <f t="shared" si="6"/>
        <v>4477799678.0299988</v>
      </c>
      <c r="I100" s="223">
        <f t="shared" si="6"/>
        <v>5032257964.9399996</v>
      </c>
      <c r="J100" s="223">
        <f t="shared" si="6"/>
        <v>6049591243.3499994</v>
      </c>
      <c r="K100" s="223">
        <f t="shared" si="6"/>
        <v>5029626246.4499989</v>
      </c>
      <c r="L100" s="223">
        <f t="shared" si="6"/>
        <v>5794165498.3999987</v>
      </c>
      <c r="M100" s="223">
        <f t="shared" si="6"/>
        <v>5090470935.6300001</v>
      </c>
      <c r="N100" s="223">
        <f t="shared" si="6"/>
        <v>5422708872.4400005</v>
      </c>
      <c r="O100" s="223">
        <f t="shared" si="6"/>
        <v>6017366766.3799992</v>
      </c>
      <c r="P100" s="223">
        <f t="shared" si="6"/>
        <v>12569453666.849998</v>
      </c>
      <c r="Q100" s="223">
        <f>E100+F100+G100+H100+I100+J100+K100+L100+M100+O100+N100+P100</f>
        <v>69133407222.970001</v>
      </c>
    </row>
    <row r="101" spans="2:17" ht="28.5" customHeight="1">
      <c r="B101" s="9" t="s">
        <v>137</v>
      </c>
      <c r="E101" s="69"/>
      <c r="F101" s="69"/>
      <c r="G101" s="69"/>
      <c r="H101" s="69"/>
      <c r="I101" s="69"/>
      <c r="J101" s="69"/>
      <c r="K101" s="69"/>
      <c r="L101" s="69"/>
      <c r="M101" s="69"/>
      <c r="N101" s="69"/>
      <c r="O101" s="69"/>
      <c r="P101" s="69"/>
    </row>
    <row r="109" spans="2:17">
      <c r="E109" s="69"/>
      <c r="F109" s="69"/>
      <c r="G109" s="69"/>
      <c r="H109" s="69"/>
      <c r="I109" s="69"/>
      <c r="J109" s="69"/>
      <c r="K109" s="69"/>
      <c r="L109" s="69"/>
      <c r="M109" s="69"/>
      <c r="N109" s="69"/>
      <c r="O109" s="69"/>
      <c r="P109" s="69"/>
    </row>
    <row r="110" spans="2:17">
      <c r="E110" s="69"/>
      <c r="F110" s="69"/>
      <c r="G110" s="69"/>
      <c r="H110" s="69"/>
      <c r="I110" s="69"/>
      <c r="J110" s="69"/>
      <c r="K110" s="69"/>
      <c r="L110" s="69"/>
      <c r="M110" s="69"/>
      <c r="N110" s="69"/>
      <c r="O110" s="69"/>
      <c r="P110" s="69"/>
    </row>
    <row r="111" spans="2:17">
      <c r="E111" s="69"/>
      <c r="F111" s="69"/>
      <c r="G111" s="69"/>
      <c r="H111" s="69"/>
      <c r="I111" s="69"/>
      <c r="J111" s="69"/>
      <c r="K111" s="69"/>
      <c r="L111" s="69"/>
      <c r="M111" s="69"/>
      <c r="N111" s="69"/>
      <c r="O111" s="69"/>
      <c r="P111" s="69"/>
    </row>
    <row r="112" spans="2:17">
      <c r="E112" s="69"/>
      <c r="F112" s="69"/>
      <c r="G112" s="69"/>
      <c r="H112" s="69"/>
      <c r="I112" s="69"/>
      <c r="J112" s="69"/>
      <c r="K112" s="69"/>
      <c r="L112" s="69"/>
      <c r="M112" s="69"/>
      <c r="N112" s="69"/>
      <c r="O112" s="69"/>
      <c r="P112" s="69"/>
    </row>
    <row r="115" spans="5:16">
      <c r="E115" s="69"/>
      <c r="F115" s="69"/>
      <c r="G115" s="69"/>
      <c r="H115" s="69"/>
      <c r="I115" s="69"/>
      <c r="J115" s="69"/>
      <c r="K115" s="69"/>
      <c r="L115" s="69"/>
      <c r="M115" s="69"/>
      <c r="N115" s="69"/>
      <c r="O115" s="69"/>
      <c r="P115" s="69"/>
    </row>
    <row r="116" spans="5:16">
      <c r="E116" s="69"/>
      <c r="F116" s="69"/>
      <c r="G116" s="69"/>
      <c r="H116" s="69"/>
      <c r="I116" s="69"/>
      <c r="J116" s="69"/>
      <c r="K116" s="69"/>
      <c r="L116" s="69"/>
      <c r="M116" s="69"/>
      <c r="N116" s="69"/>
      <c r="O116" s="69"/>
      <c r="P116" s="69"/>
    </row>
    <row r="117" spans="5:16">
      <c r="E117" s="69"/>
      <c r="F117" s="69"/>
      <c r="G117" s="69"/>
      <c r="H117" s="69"/>
      <c r="I117" s="69"/>
      <c r="J117" s="69"/>
      <c r="K117" s="69"/>
      <c r="L117" s="69"/>
      <c r="M117" s="69"/>
      <c r="N117" s="69"/>
      <c r="O117" s="69"/>
      <c r="P117" s="69"/>
    </row>
    <row r="119" spans="5:16">
      <c r="E119" s="69"/>
      <c r="F119" s="69"/>
      <c r="G119" s="69"/>
      <c r="H119" s="69"/>
      <c r="I119" s="69"/>
      <c r="J119" s="69"/>
      <c r="K119" s="69"/>
      <c r="L119" s="69"/>
      <c r="M119" s="69"/>
      <c r="N119" s="69"/>
      <c r="O119" s="69"/>
      <c r="P119" s="69"/>
    </row>
    <row r="120" spans="5:16">
      <c r="E120" s="69"/>
      <c r="F120" s="69"/>
      <c r="G120" s="69"/>
      <c r="H120" s="69"/>
      <c r="I120" s="69"/>
      <c r="J120" s="69"/>
      <c r="K120" s="69"/>
      <c r="L120" s="69"/>
      <c r="M120" s="69"/>
      <c r="N120" s="69"/>
      <c r="O120" s="69"/>
      <c r="P120" s="69"/>
    </row>
    <row r="121" spans="5:16">
      <c r="E121" s="69"/>
      <c r="F121" s="69"/>
      <c r="G121" s="69"/>
      <c r="H121" s="69"/>
      <c r="I121" s="69"/>
      <c r="J121" s="69"/>
      <c r="K121" s="69"/>
      <c r="L121" s="69"/>
      <c r="M121" s="69"/>
      <c r="N121" s="69"/>
      <c r="O121" s="69"/>
      <c r="P121" s="69"/>
    </row>
    <row r="122" spans="5:16">
      <c r="E122" s="69"/>
      <c r="F122" s="69"/>
      <c r="G122" s="69"/>
      <c r="H122" s="69"/>
      <c r="I122" s="69"/>
      <c r="J122" s="69"/>
      <c r="K122" s="69"/>
      <c r="L122" s="69"/>
      <c r="M122" s="69"/>
      <c r="N122" s="69"/>
      <c r="O122" s="69"/>
      <c r="P122" s="69"/>
    </row>
    <row r="123" spans="5:16">
      <c r="E123" s="69"/>
      <c r="F123" s="69"/>
      <c r="G123" s="69"/>
      <c r="H123" s="69"/>
      <c r="I123" s="69"/>
      <c r="J123" s="69"/>
      <c r="K123" s="69"/>
      <c r="L123" s="69"/>
      <c r="M123" s="69"/>
      <c r="N123" s="69"/>
      <c r="O123" s="69"/>
      <c r="P123" s="69"/>
    </row>
    <row r="124" spans="5:16">
      <c r="E124" s="69"/>
      <c r="F124" s="69"/>
      <c r="G124" s="69"/>
      <c r="H124" s="69"/>
      <c r="I124" s="69"/>
      <c r="J124" s="69"/>
      <c r="K124" s="69"/>
      <c r="L124" s="69"/>
      <c r="M124" s="69"/>
      <c r="N124" s="69"/>
      <c r="O124" s="69"/>
      <c r="P124" s="69"/>
    </row>
    <row r="125" spans="5:16">
      <c r="E125" s="69"/>
      <c r="F125" s="69"/>
      <c r="G125" s="69"/>
      <c r="H125" s="69"/>
      <c r="I125" s="69"/>
      <c r="J125" s="69"/>
      <c r="K125" s="69"/>
      <c r="L125" s="69"/>
      <c r="M125" s="69"/>
      <c r="N125" s="69"/>
      <c r="O125" s="69"/>
      <c r="P125" s="69"/>
    </row>
    <row r="126" spans="5:16">
      <c r="E126" s="69"/>
      <c r="F126" s="69"/>
      <c r="G126" s="69"/>
      <c r="H126" s="69"/>
      <c r="I126" s="69"/>
      <c r="J126" s="69"/>
      <c r="K126" s="69"/>
      <c r="L126" s="69"/>
      <c r="M126" s="69"/>
      <c r="N126" s="69"/>
      <c r="O126" s="69"/>
      <c r="P126" s="69"/>
    </row>
    <row r="128" spans="5:16">
      <c r="E128" s="69"/>
      <c r="F128" s="69"/>
      <c r="G128" s="69"/>
      <c r="H128" s="69"/>
      <c r="I128" s="69"/>
      <c r="J128" s="69"/>
      <c r="K128" s="69"/>
      <c r="L128" s="69"/>
      <c r="M128" s="69"/>
      <c r="N128" s="69"/>
      <c r="O128" s="69"/>
      <c r="P128" s="69"/>
    </row>
    <row r="129" spans="5:16">
      <c r="E129" s="69"/>
      <c r="F129" s="69"/>
      <c r="G129" s="69"/>
      <c r="H129" s="69"/>
      <c r="I129" s="69"/>
      <c r="J129" s="69"/>
      <c r="K129" s="69"/>
      <c r="L129" s="69"/>
      <c r="M129" s="69"/>
      <c r="N129" s="69"/>
      <c r="O129" s="69"/>
      <c r="P129" s="69"/>
    </row>
    <row r="130" spans="5:16">
      <c r="E130" s="69"/>
      <c r="F130" s="69"/>
      <c r="G130" s="69"/>
      <c r="H130" s="69"/>
      <c r="I130" s="69"/>
      <c r="J130" s="69"/>
      <c r="K130" s="69"/>
      <c r="L130" s="69"/>
      <c r="M130" s="69"/>
      <c r="N130" s="69"/>
      <c r="O130" s="69"/>
      <c r="P130" s="69"/>
    </row>
    <row r="131" spans="5:16">
      <c r="E131" s="69"/>
      <c r="F131" s="69"/>
      <c r="G131" s="69"/>
      <c r="H131" s="69"/>
      <c r="I131" s="69"/>
      <c r="J131" s="69"/>
      <c r="K131" s="69"/>
      <c r="L131" s="69"/>
      <c r="M131" s="69"/>
      <c r="N131" s="69"/>
      <c r="O131" s="69"/>
      <c r="P131" s="69"/>
    </row>
    <row r="132" spans="5:16">
      <c r="E132" s="69"/>
      <c r="F132" s="69"/>
      <c r="G132" s="69"/>
      <c r="H132" s="69"/>
      <c r="I132" s="69"/>
      <c r="J132" s="69"/>
      <c r="K132" s="69"/>
      <c r="L132" s="69"/>
      <c r="M132" s="69"/>
      <c r="N132" s="69"/>
      <c r="O132" s="69"/>
      <c r="P132" s="69"/>
    </row>
    <row r="136" spans="5:16">
      <c r="E136" s="69"/>
      <c r="F136" s="69"/>
      <c r="G136" s="69"/>
      <c r="H136" s="69"/>
      <c r="I136" s="69"/>
      <c r="J136" s="69"/>
      <c r="K136" s="69"/>
      <c r="L136" s="69"/>
      <c r="M136" s="69"/>
      <c r="N136" s="69"/>
      <c r="O136" s="69"/>
      <c r="P136" s="69"/>
    </row>
    <row r="137" spans="5:16">
      <c r="E137" s="69"/>
      <c r="F137" s="69"/>
      <c r="G137" s="69"/>
      <c r="H137" s="69"/>
      <c r="I137" s="69"/>
      <c r="J137" s="69"/>
      <c r="K137" s="69"/>
      <c r="L137" s="69"/>
      <c r="M137" s="69"/>
      <c r="N137" s="69"/>
      <c r="O137" s="69"/>
      <c r="P137" s="69"/>
    </row>
    <row r="138" spans="5:16">
      <c r="E138" s="69"/>
      <c r="F138" s="69"/>
      <c r="G138" s="69"/>
      <c r="H138" s="69"/>
      <c r="I138" s="69"/>
      <c r="J138" s="69"/>
      <c r="K138" s="69"/>
      <c r="L138" s="69"/>
      <c r="M138" s="69"/>
      <c r="N138" s="69"/>
      <c r="O138" s="69"/>
      <c r="P138" s="69"/>
    </row>
    <row r="139" spans="5:16">
      <c r="E139" s="69"/>
      <c r="F139" s="69"/>
      <c r="G139" s="69"/>
      <c r="H139" s="69"/>
      <c r="I139" s="69"/>
      <c r="J139" s="69"/>
      <c r="K139" s="69"/>
      <c r="L139" s="69"/>
      <c r="M139" s="69"/>
      <c r="N139" s="69"/>
      <c r="O139" s="69"/>
      <c r="P139" s="69"/>
    </row>
    <row r="140" spans="5:16">
      <c r="E140" s="69"/>
      <c r="F140" s="69"/>
      <c r="G140" s="69"/>
      <c r="H140" s="69"/>
      <c r="I140" s="69"/>
      <c r="J140" s="69"/>
      <c r="K140" s="69"/>
      <c r="L140" s="69"/>
      <c r="M140" s="69"/>
      <c r="N140" s="69"/>
      <c r="O140" s="69"/>
      <c r="P140" s="69"/>
    </row>
    <row r="141" spans="5:16">
      <c r="E141" s="69"/>
      <c r="F141" s="69"/>
      <c r="G141" s="69"/>
      <c r="H141" s="69"/>
      <c r="I141" s="69"/>
      <c r="J141" s="69"/>
      <c r="K141" s="69"/>
      <c r="L141" s="69"/>
      <c r="M141" s="69"/>
      <c r="N141" s="69"/>
      <c r="O141" s="69"/>
      <c r="P141" s="69"/>
    </row>
    <row r="142" spans="5:16">
      <c r="E142" s="69"/>
      <c r="F142" s="69"/>
      <c r="G142" s="69"/>
      <c r="H142" s="69"/>
      <c r="I142" s="69"/>
      <c r="J142" s="69"/>
      <c r="K142" s="69"/>
      <c r="L142" s="69"/>
      <c r="M142" s="69"/>
      <c r="N142" s="69"/>
      <c r="O142" s="69"/>
      <c r="P142" s="69"/>
    </row>
    <row r="155" spans="5:16">
      <c r="E155" s="69"/>
      <c r="F155" s="69"/>
      <c r="G155" s="69"/>
      <c r="H155" s="69"/>
      <c r="I155" s="69"/>
      <c r="J155" s="69"/>
      <c r="K155" s="69"/>
      <c r="L155" s="69"/>
      <c r="M155" s="69"/>
      <c r="N155" s="69"/>
      <c r="O155" s="69"/>
      <c r="P155" s="69"/>
    </row>
    <row r="158" spans="5:16">
      <c r="E158" s="69"/>
      <c r="F158" s="69"/>
      <c r="G158" s="69"/>
      <c r="H158" s="69"/>
      <c r="I158" s="69"/>
      <c r="J158" s="69"/>
      <c r="K158" s="69"/>
      <c r="L158" s="69"/>
      <c r="M158" s="69"/>
      <c r="N158" s="69"/>
      <c r="O158" s="69"/>
      <c r="P158" s="69"/>
    </row>
    <row r="159" spans="5:16">
      <c r="E159" s="69"/>
      <c r="F159" s="69"/>
      <c r="G159" s="69"/>
      <c r="H159" s="69"/>
      <c r="I159" s="69"/>
      <c r="J159" s="69"/>
      <c r="K159" s="69"/>
      <c r="L159" s="69"/>
      <c r="M159" s="69"/>
      <c r="N159" s="69"/>
      <c r="O159" s="69"/>
      <c r="P159" s="69"/>
    </row>
    <row r="160" spans="5:16">
      <c r="E160" s="69"/>
      <c r="F160" s="69"/>
      <c r="G160" s="69"/>
      <c r="H160" s="69"/>
      <c r="I160" s="69"/>
      <c r="J160" s="69"/>
      <c r="K160" s="69"/>
      <c r="L160" s="69"/>
      <c r="M160" s="69"/>
      <c r="N160" s="69"/>
      <c r="O160" s="69"/>
      <c r="P160" s="69"/>
    </row>
    <row r="161" spans="5:16">
      <c r="E161" s="69"/>
      <c r="F161" s="69"/>
      <c r="G161" s="69"/>
      <c r="H161" s="69"/>
      <c r="I161" s="69"/>
      <c r="J161" s="69"/>
      <c r="K161" s="69"/>
      <c r="L161" s="69"/>
      <c r="M161" s="69"/>
      <c r="N161" s="69"/>
      <c r="O161" s="69"/>
      <c r="P161" s="69"/>
    </row>
    <row r="162" spans="5:16">
      <c r="E162" s="69"/>
      <c r="F162" s="69"/>
      <c r="G162" s="69"/>
      <c r="H162" s="69"/>
      <c r="I162" s="69"/>
      <c r="J162" s="69"/>
      <c r="K162" s="69"/>
      <c r="L162" s="69"/>
      <c r="M162" s="69"/>
      <c r="N162" s="69"/>
      <c r="O162" s="69"/>
      <c r="P162" s="69"/>
    </row>
    <row r="163" spans="5:16">
      <c r="E163" s="69"/>
      <c r="F163" s="69"/>
      <c r="G163" s="69"/>
      <c r="H163" s="69"/>
      <c r="I163" s="69"/>
      <c r="J163" s="69"/>
      <c r="K163" s="69"/>
      <c r="L163" s="69"/>
      <c r="M163" s="69"/>
      <c r="N163" s="69"/>
      <c r="O163" s="69"/>
      <c r="P163" s="69"/>
    </row>
    <row r="164" spans="5:16">
      <c r="E164" s="69"/>
      <c r="F164" s="69"/>
      <c r="G164" s="69"/>
      <c r="H164" s="69"/>
      <c r="I164" s="69"/>
      <c r="J164" s="69"/>
      <c r="K164" s="69"/>
      <c r="L164" s="69"/>
      <c r="M164" s="69"/>
      <c r="N164" s="69"/>
      <c r="O164" s="69"/>
      <c r="P164" s="69"/>
    </row>
    <row r="165" spans="5:16">
      <c r="E165" s="69"/>
      <c r="F165" s="69"/>
      <c r="G165" s="69"/>
      <c r="H165" s="69"/>
      <c r="I165" s="69"/>
      <c r="J165" s="69"/>
      <c r="K165" s="69"/>
      <c r="L165" s="69"/>
      <c r="M165" s="69"/>
      <c r="N165" s="69"/>
      <c r="O165" s="69"/>
      <c r="P165" s="69"/>
    </row>
    <row r="166" spans="5:16">
      <c r="E166" s="69"/>
      <c r="F166" s="69"/>
      <c r="G166" s="69"/>
      <c r="H166" s="69"/>
      <c r="I166" s="69"/>
      <c r="J166" s="69"/>
      <c r="K166" s="69"/>
      <c r="L166" s="69"/>
      <c r="M166" s="69"/>
      <c r="N166" s="69"/>
      <c r="O166" s="69"/>
      <c r="P166" s="69"/>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77 Q81:Q97"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32617-33A0-3B40-800A-EE2CC3E6D5B1}">
  <sheetPr codeName="Hoja7">
    <pageSetUpPr fitToPage="1"/>
  </sheetPr>
  <dimension ref="A2:AP159"/>
  <sheetViews>
    <sheetView showGridLines="0" topLeftCell="A59" zoomScale="80" zoomScaleNormal="80" workbookViewId="0">
      <selection activeCell="M96" sqref="M96"/>
    </sheetView>
  </sheetViews>
  <sheetFormatPr defaultColWidth="11.42578125" defaultRowHeight="15"/>
  <cols>
    <col min="1" max="1" width="5.7109375" customWidth="1"/>
    <col min="2" max="2" width="73.28515625" customWidth="1"/>
    <col min="3" max="4" width="18.140625" style="69" customWidth="1"/>
    <col min="5" max="17" width="14.42578125" style="11" customWidth="1"/>
    <col min="18" max="18" width="23.42578125" bestFit="1" customWidth="1"/>
    <col min="19" max="19" width="18.140625" bestFit="1" customWidth="1"/>
    <col min="20" max="24" width="20.7109375" bestFit="1" customWidth="1"/>
    <col min="25" max="25" width="17.85546875" bestFit="1" customWidth="1"/>
  </cols>
  <sheetData>
    <row r="2" spans="1:38" ht="28.5">
      <c r="B2" s="271" t="s">
        <v>0</v>
      </c>
      <c r="C2" s="260"/>
      <c r="D2" s="260"/>
      <c r="E2" s="260"/>
      <c r="F2" s="260"/>
      <c r="G2" s="260"/>
      <c r="H2" s="260"/>
      <c r="I2" s="260"/>
      <c r="J2" s="260"/>
      <c r="K2" s="260"/>
      <c r="L2" s="260"/>
      <c r="M2" s="260"/>
      <c r="N2" s="260"/>
      <c r="O2" s="260"/>
      <c r="P2" s="260"/>
      <c r="Q2" s="260"/>
      <c r="R2" s="1"/>
    </row>
    <row r="3" spans="1:38" ht="21">
      <c r="A3" s="2"/>
      <c r="B3" s="272" t="s">
        <v>1</v>
      </c>
      <c r="C3" s="261"/>
      <c r="D3" s="261"/>
      <c r="E3" s="261"/>
      <c r="F3" s="261"/>
      <c r="G3" s="261"/>
      <c r="H3" s="261"/>
      <c r="I3" s="261"/>
      <c r="J3" s="261"/>
      <c r="K3" s="261"/>
      <c r="L3" s="261"/>
      <c r="M3" s="261"/>
      <c r="N3" s="261"/>
      <c r="O3" s="261"/>
      <c r="P3" s="261"/>
      <c r="Q3" s="261"/>
      <c r="R3" s="3"/>
    </row>
    <row r="4" spans="1:38" ht="15.75">
      <c r="A4" s="2"/>
      <c r="B4" s="273" t="s">
        <v>138</v>
      </c>
      <c r="C4" s="262"/>
      <c r="D4" s="262"/>
      <c r="E4" s="262"/>
      <c r="F4" s="262"/>
      <c r="G4" s="262"/>
      <c r="H4" s="262"/>
      <c r="I4" s="262"/>
      <c r="J4" s="262"/>
      <c r="K4" s="262"/>
      <c r="L4" s="262"/>
      <c r="M4" s="262"/>
      <c r="N4" s="262"/>
      <c r="O4" s="262"/>
      <c r="P4" s="262"/>
      <c r="Q4" s="262"/>
      <c r="R4" s="3"/>
    </row>
    <row r="5" spans="1:38" ht="15.75">
      <c r="A5" s="2"/>
      <c r="B5" s="273" t="s">
        <v>3</v>
      </c>
      <c r="C5" s="262"/>
      <c r="D5" s="262"/>
      <c r="E5" s="262"/>
      <c r="F5" s="262"/>
      <c r="G5" s="262"/>
      <c r="H5" s="262"/>
      <c r="I5" s="262"/>
      <c r="J5" s="262"/>
      <c r="K5" s="262"/>
      <c r="L5" s="262"/>
      <c r="M5" s="262"/>
      <c r="N5" s="262"/>
      <c r="O5" s="262"/>
      <c r="P5" s="262"/>
      <c r="Q5" s="262"/>
      <c r="R5" s="3"/>
    </row>
    <row r="6" spans="1:38">
      <c r="A6" s="2"/>
      <c r="B6" s="269"/>
      <c r="C6" s="270"/>
      <c r="D6" s="270"/>
      <c r="E6" s="270"/>
      <c r="F6" s="270"/>
      <c r="G6" s="270"/>
      <c r="H6" s="270"/>
      <c r="I6" s="270"/>
      <c r="J6" s="270"/>
      <c r="K6" s="270"/>
      <c r="L6" s="270"/>
      <c r="M6" s="270"/>
      <c r="N6" s="270"/>
      <c r="O6" s="270"/>
      <c r="P6" s="270"/>
      <c r="Q6" s="270"/>
      <c r="R6" s="3"/>
    </row>
    <row r="7" spans="1:38">
      <c r="A7" s="2"/>
      <c r="B7" s="4" t="s">
        <v>139</v>
      </c>
      <c r="C7" s="68"/>
      <c r="D7" s="68"/>
      <c r="Q7" s="15" t="s">
        <v>5</v>
      </c>
    </row>
    <row r="8" spans="1:38">
      <c r="B8" s="285" t="s">
        <v>6</v>
      </c>
      <c r="C8" s="281" t="s">
        <v>140</v>
      </c>
      <c r="D8" s="279" t="s">
        <v>141</v>
      </c>
      <c r="E8" s="287" t="s">
        <v>9</v>
      </c>
      <c r="F8" s="287"/>
      <c r="G8" s="287"/>
      <c r="H8" s="287"/>
      <c r="I8" s="287"/>
      <c r="J8" s="287"/>
      <c r="K8" s="287"/>
      <c r="L8" s="287"/>
      <c r="M8" s="287"/>
      <c r="N8" s="287"/>
      <c r="O8" s="287"/>
      <c r="P8" s="287"/>
      <c r="Q8" s="287"/>
    </row>
    <row r="9" spans="1:38">
      <c r="B9" s="286"/>
      <c r="C9" s="282"/>
      <c r="D9" s="280"/>
      <c r="E9" s="122" t="s">
        <v>10</v>
      </c>
      <c r="F9" s="122" t="s">
        <v>11</v>
      </c>
      <c r="G9" s="122" t="s">
        <v>12</v>
      </c>
      <c r="H9" s="122" t="s">
        <v>13</v>
      </c>
      <c r="I9" s="122" t="s">
        <v>14</v>
      </c>
      <c r="J9" s="122" t="s">
        <v>15</v>
      </c>
      <c r="K9" s="122" t="s">
        <v>16</v>
      </c>
      <c r="L9" s="122" t="s">
        <v>17</v>
      </c>
      <c r="M9" s="122" t="s">
        <v>18</v>
      </c>
      <c r="N9" s="122" t="s">
        <v>19</v>
      </c>
      <c r="O9" s="122" t="s">
        <v>20</v>
      </c>
      <c r="P9" s="122" t="s">
        <v>21</v>
      </c>
      <c r="Q9" s="131" t="s">
        <v>22</v>
      </c>
      <c r="U9" s="69"/>
    </row>
    <row r="10" spans="1:38">
      <c r="B10" s="22" t="s">
        <v>26</v>
      </c>
      <c r="C10" s="18">
        <v>17421.150581999998</v>
      </c>
      <c r="D10" s="113">
        <f>D11+D15+D17+D20</f>
        <v>17806139328.010002</v>
      </c>
      <c r="E10" s="113">
        <f>E11+E15+E17+E20</f>
        <v>301761527.12</v>
      </c>
      <c r="F10" s="113">
        <f t="shared" ref="F10:P10" si="0">F11+F15+F17+F20</f>
        <v>414107873.82999998</v>
      </c>
      <c r="G10" s="113">
        <f t="shared" si="0"/>
        <v>393230485.19</v>
      </c>
      <c r="H10" s="113">
        <f t="shared" si="0"/>
        <v>341371096.78000003</v>
      </c>
      <c r="I10" s="113">
        <f t="shared" si="0"/>
        <v>356616092.67999995</v>
      </c>
      <c r="J10" s="113">
        <f t="shared" si="0"/>
        <v>358432202.02999997</v>
      </c>
      <c r="K10" s="113">
        <f t="shared" si="0"/>
        <v>322212167.61000001</v>
      </c>
      <c r="L10" s="113">
        <f t="shared" si="0"/>
        <v>320684775.01999998</v>
      </c>
      <c r="M10" s="113">
        <f t="shared" si="0"/>
        <v>332623396.98000002</v>
      </c>
      <c r="N10" s="113">
        <f t="shared" si="0"/>
        <v>353796612.10000002</v>
      </c>
      <c r="O10" s="113">
        <f t="shared" si="0"/>
        <v>391481492.77999997</v>
      </c>
      <c r="P10" s="113">
        <f t="shared" si="0"/>
        <v>710611539.24000013</v>
      </c>
      <c r="Q10" s="113">
        <f t="shared" ref="Q10:Q71" si="1">SUM(E10:P10)</f>
        <v>4596929261.3599997</v>
      </c>
      <c r="R10" s="5"/>
      <c r="S10" s="5"/>
      <c r="T10" s="5"/>
      <c r="U10" s="5"/>
      <c r="V10" s="5"/>
      <c r="W10" s="5"/>
      <c r="X10" s="5"/>
      <c r="Y10" s="5"/>
      <c r="Z10" s="88"/>
      <c r="AA10" s="88"/>
      <c r="AB10" s="88"/>
      <c r="AC10" s="88"/>
      <c r="AD10" s="88"/>
      <c r="AE10" s="88"/>
      <c r="AF10" s="88"/>
      <c r="AG10" s="88"/>
      <c r="AH10" s="88"/>
      <c r="AI10" s="88"/>
      <c r="AJ10" s="88"/>
      <c r="AK10" s="88"/>
      <c r="AL10" s="88"/>
    </row>
    <row r="11" spans="1:38">
      <c r="B11" s="23" t="s">
        <v>27</v>
      </c>
      <c r="C11" s="19">
        <v>16576.531558999999</v>
      </c>
      <c r="D11" s="114">
        <f>D12+D13+D14</f>
        <v>16876138876.860001</v>
      </c>
      <c r="E11" s="114">
        <f>E12+E13+E14</f>
        <v>256693843.61999997</v>
      </c>
      <c r="F11" s="114">
        <f t="shared" ref="F11:P11" si="2">F12+F13+F14</f>
        <v>361734980.94</v>
      </c>
      <c r="G11" s="114">
        <f t="shared" si="2"/>
        <v>319487798.08999997</v>
      </c>
      <c r="H11" s="114">
        <f t="shared" si="2"/>
        <v>281538219.31</v>
      </c>
      <c r="I11" s="114">
        <f t="shared" si="2"/>
        <v>298236901.13999999</v>
      </c>
      <c r="J11" s="114">
        <f t="shared" si="2"/>
        <v>295477564.83999997</v>
      </c>
      <c r="K11" s="114">
        <f t="shared" si="2"/>
        <v>275650782.36000001</v>
      </c>
      <c r="L11" s="114">
        <f t="shared" si="2"/>
        <v>268290085.91</v>
      </c>
      <c r="M11" s="114">
        <f t="shared" si="2"/>
        <v>279462876.90000004</v>
      </c>
      <c r="N11" s="114">
        <f t="shared" si="2"/>
        <v>278083576.68000001</v>
      </c>
      <c r="O11" s="114">
        <f t="shared" si="2"/>
        <v>325347614.14999998</v>
      </c>
      <c r="P11" s="114">
        <f t="shared" si="2"/>
        <v>574063011.26999998</v>
      </c>
      <c r="Q11" s="114">
        <f t="shared" si="1"/>
        <v>3814067255.2099996</v>
      </c>
      <c r="R11" s="90"/>
      <c r="S11" s="5"/>
      <c r="T11" s="5"/>
      <c r="U11" s="5"/>
      <c r="V11" s="5"/>
      <c r="W11" s="5"/>
      <c r="X11" s="5"/>
      <c r="Y11" s="5"/>
      <c r="Z11" s="88"/>
      <c r="AA11" s="88"/>
      <c r="AB11" s="88"/>
      <c r="AC11" s="88"/>
      <c r="AD11" s="88"/>
      <c r="AE11" s="88"/>
      <c r="AF11" s="88"/>
      <c r="AG11" s="88"/>
      <c r="AH11" s="88"/>
      <c r="AI11" s="88"/>
      <c r="AJ11" s="88"/>
      <c r="AK11" s="88"/>
      <c r="AL11" s="88"/>
    </row>
    <row r="12" spans="1:38">
      <c r="B12" s="26" t="s">
        <v>96</v>
      </c>
      <c r="C12" s="20">
        <v>51</v>
      </c>
      <c r="D12" s="115">
        <v>51000000</v>
      </c>
      <c r="E12" s="115">
        <v>0</v>
      </c>
      <c r="F12" s="115">
        <v>0</v>
      </c>
      <c r="G12" s="115">
        <v>0</v>
      </c>
      <c r="H12" s="115">
        <v>0</v>
      </c>
      <c r="I12" s="115">
        <v>0</v>
      </c>
      <c r="J12" s="115">
        <v>0</v>
      </c>
      <c r="K12" s="115">
        <v>0</v>
      </c>
      <c r="L12" s="115">
        <v>0</v>
      </c>
      <c r="M12" s="115">
        <v>0</v>
      </c>
      <c r="N12" s="115">
        <v>0</v>
      </c>
      <c r="O12" s="115">
        <v>0</v>
      </c>
      <c r="P12" s="115">
        <v>0</v>
      </c>
      <c r="Q12" s="115">
        <f t="shared" si="1"/>
        <v>0</v>
      </c>
      <c r="R12" s="89"/>
      <c r="S12" s="5"/>
      <c r="T12" s="5"/>
      <c r="U12" s="5"/>
      <c r="V12" s="5"/>
      <c r="W12" s="5"/>
      <c r="X12" s="5"/>
      <c r="Y12" s="5"/>
      <c r="Z12" s="88"/>
      <c r="AA12" s="88"/>
      <c r="AB12" s="88"/>
      <c r="AC12" s="88"/>
      <c r="AD12" s="88"/>
      <c r="AE12" s="88"/>
      <c r="AF12" s="88"/>
      <c r="AG12" s="88"/>
      <c r="AH12" s="88"/>
      <c r="AI12" s="88"/>
      <c r="AJ12" s="88"/>
      <c r="AK12" s="88"/>
      <c r="AL12" s="88"/>
    </row>
    <row r="13" spans="1:38">
      <c r="B13" s="26" t="s">
        <v>28</v>
      </c>
      <c r="C13" s="20">
        <v>15883.020806</v>
      </c>
      <c r="D13" s="115">
        <v>16182628123.860001</v>
      </c>
      <c r="E13" s="115">
        <v>256693843.61999997</v>
      </c>
      <c r="F13" s="115">
        <v>361734980.94</v>
      </c>
      <c r="G13" s="115">
        <v>319487798.08999997</v>
      </c>
      <c r="H13" s="115">
        <v>281538219.31</v>
      </c>
      <c r="I13" s="115">
        <v>298236901.13999999</v>
      </c>
      <c r="J13" s="115">
        <v>295477564.83999997</v>
      </c>
      <c r="K13" s="115">
        <v>275650782.36000001</v>
      </c>
      <c r="L13" s="115">
        <v>268290085.91</v>
      </c>
      <c r="M13" s="115">
        <v>279462876.90000004</v>
      </c>
      <c r="N13" s="115">
        <v>278083576.68000001</v>
      </c>
      <c r="O13" s="115">
        <v>325347614.14999998</v>
      </c>
      <c r="P13" s="115">
        <v>574063011.26999998</v>
      </c>
      <c r="Q13" s="115">
        <f t="shared" si="1"/>
        <v>3814067255.2099996</v>
      </c>
      <c r="R13" s="89"/>
      <c r="S13" s="5"/>
      <c r="T13" s="5"/>
      <c r="U13" s="5"/>
      <c r="V13" s="5"/>
      <c r="W13" s="5"/>
      <c r="X13" s="5"/>
      <c r="Y13" s="5"/>
      <c r="Z13" s="88"/>
      <c r="AA13" s="88"/>
      <c r="AB13" s="88"/>
      <c r="AC13" s="88"/>
      <c r="AD13" s="88"/>
      <c r="AE13" s="88"/>
      <c r="AF13" s="88"/>
      <c r="AG13" s="88"/>
      <c r="AH13" s="88"/>
      <c r="AI13" s="88"/>
      <c r="AJ13" s="88"/>
      <c r="AK13" s="88"/>
      <c r="AL13" s="88"/>
    </row>
    <row r="14" spans="1:38">
      <c r="B14" s="26" t="s">
        <v>29</v>
      </c>
      <c r="C14" s="20">
        <v>642.51075300000002</v>
      </c>
      <c r="D14" s="115">
        <v>642510753</v>
      </c>
      <c r="E14" s="115">
        <v>0</v>
      </c>
      <c r="F14" s="115">
        <v>0</v>
      </c>
      <c r="G14" s="115">
        <v>0</v>
      </c>
      <c r="H14" s="115">
        <v>0</v>
      </c>
      <c r="I14" s="115">
        <v>0</v>
      </c>
      <c r="J14" s="115">
        <v>0</v>
      </c>
      <c r="K14" s="115">
        <v>0</v>
      </c>
      <c r="L14" s="115">
        <v>0</v>
      </c>
      <c r="M14" s="115">
        <v>0</v>
      </c>
      <c r="N14" s="115">
        <v>0</v>
      </c>
      <c r="O14" s="115">
        <v>0</v>
      </c>
      <c r="P14" s="115">
        <v>0</v>
      </c>
      <c r="Q14" s="115">
        <f t="shared" si="1"/>
        <v>0</v>
      </c>
      <c r="R14" s="89"/>
      <c r="S14" s="5"/>
      <c r="T14" s="5"/>
      <c r="U14" s="5"/>
      <c r="V14" s="5"/>
      <c r="W14" s="5"/>
      <c r="X14" s="5"/>
      <c r="Y14" s="5"/>
      <c r="Z14" s="88"/>
      <c r="AA14" s="88"/>
      <c r="AB14" s="88"/>
      <c r="AC14" s="88"/>
      <c r="AD14" s="88"/>
      <c r="AE14" s="88"/>
      <c r="AF14" s="88"/>
      <c r="AG14" s="88"/>
      <c r="AH14" s="88"/>
      <c r="AI14" s="88"/>
      <c r="AJ14" s="88"/>
      <c r="AK14" s="88"/>
      <c r="AL14" s="88"/>
    </row>
    <row r="15" spans="1:38">
      <c r="B15" s="23" t="s">
        <v>30</v>
      </c>
      <c r="C15" s="19">
        <v>37.834000000000003</v>
      </c>
      <c r="D15" s="114">
        <f>D16</f>
        <v>37909000</v>
      </c>
      <c r="E15" s="114">
        <f>E16</f>
        <v>1811377.95</v>
      </c>
      <c r="F15" s="114">
        <f t="shared" ref="F15:P15" si="3">F16</f>
        <v>2368460.38</v>
      </c>
      <c r="G15" s="114">
        <f t="shared" si="3"/>
        <v>1326000</v>
      </c>
      <c r="H15" s="114">
        <f t="shared" si="3"/>
        <v>1396478.23</v>
      </c>
      <c r="I15" s="114">
        <f t="shared" si="3"/>
        <v>1962480</v>
      </c>
      <c r="J15" s="114">
        <f t="shared" si="3"/>
        <v>2067356.25</v>
      </c>
      <c r="K15" s="114">
        <f t="shared" si="3"/>
        <v>1648354.81</v>
      </c>
      <c r="L15" s="114">
        <f t="shared" si="3"/>
        <v>1449885.14</v>
      </c>
      <c r="M15" s="114">
        <f t="shared" si="3"/>
        <v>1849793.09</v>
      </c>
      <c r="N15" s="114">
        <f t="shared" si="3"/>
        <v>2915250</v>
      </c>
      <c r="O15" s="114">
        <f t="shared" si="3"/>
        <v>1575492.2</v>
      </c>
      <c r="P15" s="114">
        <f t="shared" si="3"/>
        <v>2042858.07</v>
      </c>
      <c r="Q15" s="114">
        <f t="shared" si="1"/>
        <v>22413786.120000001</v>
      </c>
      <c r="R15" s="90"/>
      <c r="S15" s="5"/>
      <c r="T15" s="90"/>
      <c r="U15" s="90"/>
      <c r="V15" s="90"/>
      <c r="W15" s="90"/>
      <c r="X15" s="90"/>
      <c r="Y15" s="5"/>
      <c r="Z15" s="88"/>
      <c r="AA15" s="88"/>
      <c r="AB15" s="88"/>
      <c r="AC15" s="88"/>
      <c r="AD15" s="88"/>
      <c r="AE15" s="88"/>
      <c r="AF15" s="88"/>
      <c r="AG15" s="88"/>
      <c r="AH15" s="88"/>
      <c r="AI15" s="88"/>
      <c r="AJ15" s="88"/>
      <c r="AK15" s="88"/>
      <c r="AL15" s="88"/>
    </row>
    <row r="16" spans="1:38">
      <c r="B16" s="26" t="s">
        <v>133</v>
      </c>
      <c r="C16" s="20">
        <v>37.834000000000003</v>
      </c>
      <c r="D16" s="115">
        <v>37909000</v>
      </c>
      <c r="E16" s="115">
        <v>1811377.95</v>
      </c>
      <c r="F16" s="115">
        <v>2368460.38</v>
      </c>
      <c r="G16" s="115">
        <v>1326000</v>
      </c>
      <c r="H16" s="115">
        <v>1396478.23</v>
      </c>
      <c r="I16" s="115">
        <v>1962480</v>
      </c>
      <c r="J16" s="115">
        <v>2067356.25</v>
      </c>
      <c r="K16" s="115">
        <v>1648354.81</v>
      </c>
      <c r="L16" s="115">
        <v>1449885.14</v>
      </c>
      <c r="M16" s="115">
        <v>1849793.09</v>
      </c>
      <c r="N16" s="115">
        <v>2915250</v>
      </c>
      <c r="O16" s="115">
        <v>1575492.2</v>
      </c>
      <c r="P16" s="115">
        <v>2042858.07</v>
      </c>
      <c r="Q16" s="115">
        <f t="shared" si="1"/>
        <v>22413786.120000001</v>
      </c>
      <c r="R16" s="89"/>
      <c r="S16" s="5"/>
      <c r="T16" s="89"/>
      <c r="U16" s="89"/>
      <c r="V16" s="89"/>
      <c r="W16" s="89"/>
      <c r="X16" s="89"/>
      <c r="Y16" s="5"/>
      <c r="Z16" s="88"/>
      <c r="AA16" s="88"/>
      <c r="AB16" s="88"/>
      <c r="AC16" s="88"/>
      <c r="AD16" s="88"/>
      <c r="AE16" s="88"/>
      <c r="AF16" s="88"/>
      <c r="AG16" s="88"/>
      <c r="AH16" s="88"/>
      <c r="AI16" s="88"/>
      <c r="AJ16" s="88"/>
      <c r="AK16" s="88"/>
      <c r="AL16" s="88"/>
    </row>
    <row r="17" spans="2:41">
      <c r="B17" s="23" t="s">
        <v>32</v>
      </c>
      <c r="C17" s="19">
        <v>253.61554000000001</v>
      </c>
      <c r="D17" s="114">
        <f>D18+D19</f>
        <v>289437268.97000003</v>
      </c>
      <c r="E17" s="114">
        <f>E18+E19</f>
        <v>11202651.51</v>
      </c>
      <c r="F17" s="114">
        <f t="shared" ref="F17:P17" si="4">F18+F19</f>
        <v>15470361.719999999</v>
      </c>
      <c r="G17" s="114">
        <f t="shared" si="4"/>
        <v>13580941.369999999</v>
      </c>
      <c r="H17" s="114">
        <f t="shared" si="4"/>
        <v>17129767.759999998</v>
      </c>
      <c r="I17" s="114">
        <f t="shared" si="4"/>
        <v>25780582.399999999</v>
      </c>
      <c r="J17" s="114">
        <f t="shared" si="4"/>
        <v>18957812.02</v>
      </c>
      <c r="K17" s="114">
        <f t="shared" si="4"/>
        <v>13881552.940000001</v>
      </c>
      <c r="L17" s="114">
        <f t="shared" si="4"/>
        <v>12205506.57</v>
      </c>
      <c r="M17" s="114">
        <f t="shared" si="4"/>
        <v>12444992.76</v>
      </c>
      <c r="N17" s="114">
        <f t="shared" si="4"/>
        <v>14481419.74</v>
      </c>
      <c r="O17" s="114">
        <f t="shared" si="4"/>
        <v>21481238.57</v>
      </c>
      <c r="P17" s="114">
        <f t="shared" si="4"/>
        <v>34700555.940000005</v>
      </c>
      <c r="Q17" s="114">
        <f t="shared" si="1"/>
        <v>211317383.29999998</v>
      </c>
      <c r="R17" s="90"/>
      <c r="S17" s="5"/>
      <c r="T17" s="90"/>
      <c r="U17" s="90"/>
      <c r="V17" s="90"/>
      <c r="W17" s="90"/>
      <c r="X17" s="90"/>
      <c r="Y17" s="5"/>
      <c r="Z17" s="88"/>
      <c r="AA17" s="88"/>
      <c r="AB17" s="88"/>
      <c r="AC17" s="88"/>
      <c r="AD17" s="88"/>
      <c r="AE17" s="88"/>
      <c r="AF17" s="88"/>
      <c r="AG17" s="88"/>
      <c r="AH17" s="88"/>
      <c r="AI17" s="88"/>
      <c r="AJ17" s="88"/>
      <c r="AK17" s="88"/>
      <c r="AL17" s="88"/>
    </row>
    <row r="18" spans="2:41">
      <c r="B18" s="26" t="s">
        <v>126</v>
      </c>
      <c r="C18" s="20">
        <v>74</v>
      </c>
      <c r="D18" s="115">
        <v>74000000</v>
      </c>
      <c r="E18" s="115">
        <v>0</v>
      </c>
      <c r="F18" s="115">
        <v>0</v>
      </c>
      <c r="G18" s="115">
        <v>0</v>
      </c>
      <c r="H18" s="115">
        <v>0</v>
      </c>
      <c r="I18" s="115">
        <v>0</v>
      </c>
      <c r="J18" s="115">
        <v>0</v>
      </c>
      <c r="K18" s="115">
        <v>0</v>
      </c>
      <c r="L18" s="115">
        <v>0</v>
      </c>
      <c r="M18" s="115">
        <v>0</v>
      </c>
      <c r="N18" s="115">
        <v>0</v>
      </c>
      <c r="O18" s="115">
        <v>0</v>
      </c>
      <c r="P18" s="115">
        <v>0</v>
      </c>
      <c r="Q18" s="115">
        <f t="shared" si="1"/>
        <v>0</v>
      </c>
      <c r="R18" s="89"/>
      <c r="S18" s="5"/>
      <c r="T18" s="89"/>
      <c r="U18" s="89"/>
      <c r="V18" s="89"/>
      <c r="W18" s="89"/>
      <c r="X18" s="89"/>
      <c r="Y18" s="5"/>
      <c r="Z18" s="88"/>
      <c r="AA18" s="88"/>
      <c r="AB18" s="88"/>
      <c r="AC18" s="88"/>
      <c r="AD18" s="88"/>
      <c r="AE18" s="88"/>
      <c r="AF18" s="88"/>
      <c r="AG18" s="88"/>
      <c r="AH18" s="88"/>
      <c r="AI18" s="88"/>
      <c r="AJ18" s="88"/>
      <c r="AK18" s="88"/>
      <c r="AL18" s="88"/>
    </row>
    <row r="19" spans="2:41">
      <c r="B19" s="26" t="s">
        <v>33</v>
      </c>
      <c r="C19" s="20">
        <v>179.61554000000001</v>
      </c>
      <c r="D19" s="115">
        <v>215437268.97</v>
      </c>
      <c r="E19" s="115">
        <v>11202651.51</v>
      </c>
      <c r="F19" s="115">
        <v>15470361.719999999</v>
      </c>
      <c r="G19" s="115">
        <v>13580941.369999999</v>
      </c>
      <c r="H19" s="115">
        <v>17129767.759999998</v>
      </c>
      <c r="I19" s="115">
        <v>25780582.399999999</v>
      </c>
      <c r="J19" s="115">
        <v>18957812.02</v>
      </c>
      <c r="K19" s="115">
        <v>13881552.940000001</v>
      </c>
      <c r="L19" s="115">
        <v>12205506.57</v>
      </c>
      <c r="M19" s="115">
        <v>12444992.76</v>
      </c>
      <c r="N19" s="115">
        <v>14481419.74</v>
      </c>
      <c r="O19" s="115">
        <v>21481238.57</v>
      </c>
      <c r="P19" s="115">
        <v>34700555.940000005</v>
      </c>
      <c r="Q19" s="115">
        <f t="shared" si="1"/>
        <v>211317383.29999998</v>
      </c>
      <c r="R19" s="89"/>
      <c r="S19" s="5"/>
      <c r="T19" s="5"/>
      <c r="U19" s="5"/>
      <c r="V19" s="5"/>
      <c r="W19" s="5"/>
      <c r="X19" s="5"/>
      <c r="Y19" s="5"/>
      <c r="Z19" s="88"/>
      <c r="AA19" s="88"/>
      <c r="AB19" s="88"/>
      <c r="AC19" s="88"/>
      <c r="AD19" s="88"/>
      <c r="AE19" s="88"/>
      <c r="AF19" s="88"/>
      <c r="AG19" s="88"/>
      <c r="AH19" s="88"/>
      <c r="AI19" s="88"/>
      <c r="AJ19" s="88"/>
      <c r="AK19" s="88"/>
      <c r="AL19" s="88"/>
    </row>
    <row r="20" spans="2:41">
      <c r="B20" s="23" t="s">
        <v>34</v>
      </c>
      <c r="C20" s="19">
        <v>553.16948300000001</v>
      </c>
      <c r="D20" s="114">
        <f>D21</f>
        <v>602654182.17999995</v>
      </c>
      <c r="E20" s="114">
        <f>E21</f>
        <v>32053654.039999999</v>
      </c>
      <c r="F20" s="114">
        <f t="shared" ref="F20:P20" si="5">F21</f>
        <v>34534070.789999999</v>
      </c>
      <c r="G20" s="114">
        <f t="shared" si="5"/>
        <v>58835745.729999997</v>
      </c>
      <c r="H20" s="114">
        <f t="shared" si="5"/>
        <v>41306631.479999997</v>
      </c>
      <c r="I20" s="114">
        <f t="shared" si="5"/>
        <v>30636129.140000001</v>
      </c>
      <c r="J20" s="114">
        <f t="shared" si="5"/>
        <v>41929468.920000002</v>
      </c>
      <c r="K20" s="114">
        <f t="shared" si="5"/>
        <v>31031477.5</v>
      </c>
      <c r="L20" s="114">
        <f t="shared" si="5"/>
        <v>38739297.399999999</v>
      </c>
      <c r="M20" s="114">
        <f t="shared" si="5"/>
        <v>38865734.229999997</v>
      </c>
      <c r="N20" s="114">
        <f t="shared" si="5"/>
        <v>58316365.68</v>
      </c>
      <c r="O20" s="114">
        <f t="shared" si="5"/>
        <v>43077147.859999999</v>
      </c>
      <c r="P20" s="114">
        <f t="shared" si="5"/>
        <v>99805113.960000008</v>
      </c>
      <c r="Q20" s="114">
        <f t="shared" si="1"/>
        <v>549130836.73000002</v>
      </c>
      <c r="R20" s="90"/>
      <c r="S20" s="5"/>
      <c r="T20" s="5"/>
      <c r="U20" s="5"/>
      <c r="V20" s="5"/>
      <c r="W20" s="5"/>
      <c r="X20" s="5"/>
      <c r="Y20" s="5"/>
      <c r="Z20" s="88"/>
      <c r="AA20" s="88"/>
      <c r="AB20" s="88"/>
      <c r="AC20" s="88"/>
      <c r="AD20" s="88"/>
      <c r="AE20" s="88"/>
      <c r="AF20" s="88"/>
      <c r="AG20" s="88"/>
      <c r="AH20" s="88"/>
      <c r="AI20" s="88"/>
      <c r="AJ20" s="88"/>
      <c r="AK20" s="88"/>
      <c r="AL20" s="88"/>
    </row>
    <row r="21" spans="2:41">
      <c r="B21" s="26" t="s">
        <v>35</v>
      </c>
      <c r="C21" s="20">
        <v>553.16948300000001</v>
      </c>
      <c r="D21" s="115">
        <v>602654182.17999995</v>
      </c>
      <c r="E21" s="115">
        <v>32053654.039999999</v>
      </c>
      <c r="F21" s="115">
        <v>34534070.789999999</v>
      </c>
      <c r="G21" s="115">
        <v>58835745.729999997</v>
      </c>
      <c r="H21" s="115">
        <v>41306631.479999997</v>
      </c>
      <c r="I21" s="115">
        <v>30636129.140000001</v>
      </c>
      <c r="J21" s="115">
        <v>41929468.920000002</v>
      </c>
      <c r="K21" s="115">
        <v>31031477.5</v>
      </c>
      <c r="L21" s="115">
        <v>38739297.399999999</v>
      </c>
      <c r="M21" s="115">
        <v>38865734.229999997</v>
      </c>
      <c r="N21" s="115">
        <v>58316365.68</v>
      </c>
      <c r="O21" s="115">
        <v>43077147.859999999</v>
      </c>
      <c r="P21" s="115">
        <v>99805113.960000008</v>
      </c>
      <c r="Q21" s="115">
        <f t="shared" si="1"/>
        <v>549130836.73000002</v>
      </c>
      <c r="R21" s="89"/>
      <c r="S21" s="5"/>
      <c r="T21" s="5"/>
      <c r="U21" s="5"/>
      <c r="V21" s="5"/>
      <c r="W21" s="5"/>
      <c r="X21" s="5"/>
      <c r="Y21" s="5"/>
      <c r="Z21" s="88"/>
      <c r="AA21" s="88"/>
      <c r="AB21" s="88"/>
      <c r="AC21" s="88"/>
      <c r="AD21" s="88"/>
      <c r="AE21" s="88"/>
      <c r="AF21" s="88"/>
      <c r="AG21" s="88"/>
      <c r="AH21" s="88"/>
      <c r="AI21" s="88"/>
      <c r="AJ21" s="88"/>
      <c r="AK21" s="88"/>
      <c r="AL21" s="88"/>
    </row>
    <row r="22" spans="2:41">
      <c r="B22" s="22" t="s">
        <v>36</v>
      </c>
      <c r="C22" s="13">
        <v>27695.965474000001</v>
      </c>
      <c r="D22" s="113">
        <f>D23+D25+D28+D30+D32+D35+D37+D39</f>
        <v>30795285812.009998</v>
      </c>
      <c r="E22" s="113">
        <f>E23+E25+E28+E30+E32+E35+E37+E39</f>
        <v>1117250121.7199998</v>
      </c>
      <c r="F22" s="113">
        <f t="shared" ref="F22:P22" si="6">F23+F25+F28+F30+F32+F35+F37+F39</f>
        <v>1123867623.5699999</v>
      </c>
      <c r="G22" s="113">
        <f t="shared" si="6"/>
        <v>1247417324.21</v>
      </c>
      <c r="H22" s="113">
        <f t="shared" si="6"/>
        <v>1655594226.6300004</v>
      </c>
      <c r="I22" s="113">
        <f t="shared" si="6"/>
        <v>1342659261.7499998</v>
      </c>
      <c r="J22" s="113">
        <f t="shared" si="6"/>
        <v>1922826271.3399999</v>
      </c>
      <c r="K22" s="113">
        <f t="shared" si="6"/>
        <v>2364893876.5499997</v>
      </c>
      <c r="L22" s="113">
        <f t="shared" si="6"/>
        <v>1115013033.99</v>
      </c>
      <c r="M22" s="113">
        <f t="shared" si="6"/>
        <v>1083083460.8399999</v>
      </c>
      <c r="N22" s="113">
        <f t="shared" si="6"/>
        <v>1307495544.3800001</v>
      </c>
      <c r="O22" s="113">
        <f t="shared" si="6"/>
        <v>1292746560.02</v>
      </c>
      <c r="P22" s="113">
        <f t="shared" si="6"/>
        <v>3066225070.7399998</v>
      </c>
      <c r="Q22" s="113">
        <f t="shared" si="1"/>
        <v>18639072375.739998</v>
      </c>
      <c r="R22" s="86"/>
      <c r="S22" s="88"/>
      <c r="Z22" s="88"/>
      <c r="AA22" s="88"/>
      <c r="AB22" s="88"/>
      <c r="AC22" s="88"/>
      <c r="AD22" s="88"/>
      <c r="AE22" s="88"/>
      <c r="AF22" s="88"/>
      <c r="AG22" s="88"/>
      <c r="AH22" s="88"/>
      <c r="AI22" s="88"/>
      <c r="AJ22" s="88"/>
      <c r="AK22" s="88"/>
      <c r="AL22" s="88"/>
      <c r="AM22" s="88"/>
      <c r="AN22" s="88"/>
      <c r="AO22" s="88"/>
    </row>
    <row r="23" spans="2:41">
      <c r="B23" s="25" t="s">
        <v>37</v>
      </c>
      <c r="C23" s="14">
        <v>2375.2414589999998</v>
      </c>
      <c r="D23" s="114">
        <f>D24</f>
        <v>2534990927.1599998</v>
      </c>
      <c r="E23" s="114">
        <f>E24</f>
        <v>101756381.19999999</v>
      </c>
      <c r="F23" s="114">
        <f t="shared" ref="F23:P23" si="7">F24</f>
        <v>143956949.41</v>
      </c>
      <c r="G23" s="114">
        <f t="shared" si="7"/>
        <v>137449543.44999999</v>
      </c>
      <c r="H23" s="114">
        <f t="shared" si="7"/>
        <v>122566021.96000001</v>
      </c>
      <c r="I23" s="114">
        <f t="shared" si="7"/>
        <v>154390043.85999998</v>
      </c>
      <c r="J23" s="114">
        <f t="shared" si="7"/>
        <v>142054548.33000001</v>
      </c>
      <c r="K23" s="114">
        <f t="shared" si="7"/>
        <v>189384883.34</v>
      </c>
      <c r="L23" s="114">
        <f t="shared" si="7"/>
        <v>136819186.81999999</v>
      </c>
      <c r="M23" s="114">
        <f t="shared" si="7"/>
        <v>89918982.939999998</v>
      </c>
      <c r="N23" s="114">
        <f t="shared" si="7"/>
        <v>144306638.13999999</v>
      </c>
      <c r="O23" s="114">
        <f t="shared" si="7"/>
        <v>173128824.12</v>
      </c>
      <c r="P23" s="114">
        <f t="shared" si="7"/>
        <v>380001869.63</v>
      </c>
      <c r="Q23" s="114">
        <f t="shared" si="1"/>
        <v>1915733873.2000003</v>
      </c>
      <c r="R23" s="7"/>
      <c r="S23" s="88"/>
      <c r="Z23" s="88"/>
      <c r="AA23" s="88"/>
      <c r="AB23" s="88"/>
      <c r="AC23" s="88"/>
      <c r="AD23" s="88"/>
      <c r="AE23" s="88"/>
      <c r="AF23" s="88"/>
      <c r="AG23" s="88"/>
      <c r="AH23" s="88"/>
      <c r="AI23" s="88"/>
      <c r="AJ23" s="88"/>
      <c r="AK23" s="88"/>
      <c r="AL23" s="88"/>
      <c r="AM23" s="88"/>
      <c r="AN23" s="88"/>
      <c r="AO23" s="88"/>
    </row>
    <row r="24" spans="2:41">
      <c r="B24" s="26" t="s">
        <v>38</v>
      </c>
      <c r="C24" s="15">
        <v>2375.2414589999998</v>
      </c>
      <c r="D24" s="115">
        <v>2534990927.1599998</v>
      </c>
      <c r="E24" s="115">
        <v>101756381.19999999</v>
      </c>
      <c r="F24" s="115">
        <v>143956949.41</v>
      </c>
      <c r="G24" s="115">
        <v>137449543.44999999</v>
      </c>
      <c r="H24" s="115">
        <v>122566021.96000001</v>
      </c>
      <c r="I24" s="115">
        <v>154390043.85999998</v>
      </c>
      <c r="J24" s="115">
        <v>142054548.33000001</v>
      </c>
      <c r="K24" s="115">
        <v>189384883.34</v>
      </c>
      <c r="L24" s="115">
        <v>136819186.81999999</v>
      </c>
      <c r="M24" s="115">
        <v>89918982.939999998</v>
      </c>
      <c r="N24" s="115">
        <v>144306638.13999999</v>
      </c>
      <c r="O24" s="115">
        <v>173128824.12</v>
      </c>
      <c r="P24" s="115">
        <v>380001869.63</v>
      </c>
      <c r="Q24" s="115">
        <f t="shared" si="1"/>
        <v>1915733873.2000003</v>
      </c>
      <c r="R24" s="8"/>
      <c r="S24" s="88"/>
      <c r="Z24" s="88"/>
      <c r="AA24" s="88"/>
      <c r="AB24" s="88"/>
      <c r="AC24" s="88"/>
      <c r="AD24" s="88"/>
      <c r="AE24" s="88"/>
      <c r="AF24" s="88"/>
      <c r="AG24" s="88"/>
      <c r="AH24" s="88"/>
      <c r="AI24" s="88"/>
      <c r="AJ24" s="88"/>
      <c r="AK24" s="88"/>
      <c r="AL24" s="88"/>
      <c r="AM24" s="88"/>
      <c r="AN24" s="88"/>
      <c r="AO24" s="88"/>
    </row>
    <row r="25" spans="2:41">
      <c r="B25" s="25" t="s">
        <v>39</v>
      </c>
      <c r="C25" s="14">
        <v>3856.7987370000001</v>
      </c>
      <c r="D25" s="114">
        <f>D26+D27</f>
        <v>4173019876.9700003</v>
      </c>
      <c r="E25" s="114">
        <f>E26+E27</f>
        <v>189903412.47</v>
      </c>
      <c r="F25" s="114">
        <f t="shared" ref="F25:P25" si="8">F26+F27</f>
        <v>203040066.46000001</v>
      </c>
      <c r="G25" s="114">
        <f t="shared" si="8"/>
        <v>249247556.72999999</v>
      </c>
      <c r="H25" s="114">
        <f t="shared" si="8"/>
        <v>259521291.30000001</v>
      </c>
      <c r="I25" s="114">
        <f t="shared" si="8"/>
        <v>230819809.03999999</v>
      </c>
      <c r="J25" s="114">
        <f t="shared" si="8"/>
        <v>296643761.5</v>
      </c>
      <c r="K25" s="114">
        <f t="shared" si="8"/>
        <v>314952351.88999999</v>
      </c>
      <c r="L25" s="114">
        <f t="shared" si="8"/>
        <v>230504821.56</v>
      </c>
      <c r="M25" s="114">
        <f t="shared" si="8"/>
        <v>80674634.269999996</v>
      </c>
      <c r="N25" s="114">
        <f t="shared" si="8"/>
        <v>262450804.81999999</v>
      </c>
      <c r="O25" s="114">
        <f t="shared" si="8"/>
        <v>218776545.63</v>
      </c>
      <c r="P25" s="114">
        <f t="shared" si="8"/>
        <v>547862406.66999996</v>
      </c>
      <c r="Q25" s="114">
        <f t="shared" si="1"/>
        <v>3084397462.3400002</v>
      </c>
      <c r="R25" s="7"/>
      <c r="S25" s="88"/>
      <c r="Z25" s="88"/>
      <c r="AA25" s="88"/>
      <c r="AB25" s="88"/>
      <c r="AC25" s="88"/>
      <c r="AD25" s="88"/>
      <c r="AE25" s="88"/>
      <c r="AF25" s="88"/>
      <c r="AG25" s="88"/>
      <c r="AH25" s="88"/>
      <c r="AI25" s="88"/>
      <c r="AJ25" s="88"/>
      <c r="AK25" s="88"/>
      <c r="AL25" s="88"/>
      <c r="AM25" s="88"/>
      <c r="AN25" s="88"/>
      <c r="AO25" s="88"/>
    </row>
    <row r="26" spans="2:41">
      <c r="B26" s="26" t="s">
        <v>40</v>
      </c>
      <c r="C26" s="15">
        <v>3725.4192360000002</v>
      </c>
      <c r="D26" s="115">
        <v>4024640375.9700003</v>
      </c>
      <c r="E26" s="115">
        <v>181548819.47</v>
      </c>
      <c r="F26" s="115">
        <v>193378796.32000002</v>
      </c>
      <c r="G26" s="115">
        <v>239337990.22</v>
      </c>
      <c r="H26" s="115">
        <v>250314702.04000002</v>
      </c>
      <c r="I26" s="115">
        <v>220988621.75999999</v>
      </c>
      <c r="J26" s="115">
        <v>286957070.02999997</v>
      </c>
      <c r="K26" s="115">
        <v>305683112.76999998</v>
      </c>
      <c r="L26" s="115">
        <v>222457766.13</v>
      </c>
      <c r="M26" s="115">
        <v>75084377.319999993</v>
      </c>
      <c r="N26" s="115">
        <v>253881170.75</v>
      </c>
      <c r="O26" s="115">
        <v>201680687.19999999</v>
      </c>
      <c r="P26" s="115">
        <v>524797812.15999997</v>
      </c>
      <c r="Q26" s="115">
        <f t="shared" si="1"/>
        <v>2956110926.1699991</v>
      </c>
      <c r="R26" s="8"/>
      <c r="S26" s="88"/>
      <c r="Z26" s="88"/>
      <c r="AA26" s="88"/>
      <c r="AB26" s="88"/>
      <c r="AC26" s="88"/>
      <c r="AD26" s="88"/>
      <c r="AE26" s="88"/>
      <c r="AF26" s="88"/>
      <c r="AG26" s="88"/>
      <c r="AH26" s="88"/>
      <c r="AI26" s="88"/>
      <c r="AJ26" s="88"/>
      <c r="AK26" s="88"/>
      <c r="AL26" s="88"/>
      <c r="AM26" s="88"/>
      <c r="AN26" s="88"/>
      <c r="AO26" s="88"/>
    </row>
    <row r="27" spans="2:41">
      <c r="B27" s="26" t="s">
        <v>41</v>
      </c>
      <c r="C27" s="15">
        <v>131.379501</v>
      </c>
      <c r="D27" s="115">
        <v>148379501</v>
      </c>
      <c r="E27" s="115">
        <v>8354593</v>
      </c>
      <c r="F27" s="115">
        <v>9661270.1399999987</v>
      </c>
      <c r="G27" s="115">
        <v>9909566.5099999998</v>
      </c>
      <c r="H27" s="115">
        <v>9206589.2599999998</v>
      </c>
      <c r="I27" s="115">
        <v>9831187.2799999993</v>
      </c>
      <c r="J27" s="115">
        <v>9686691.4699999988</v>
      </c>
      <c r="K27" s="115">
        <v>9269239.1199999992</v>
      </c>
      <c r="L27" s="115">
        <v>8047055.4299999997</v>
      </c>
      <c r="M27" s="115">
        <v>5590256.9499999993</v>
      </c>
      <c r="N27" s="115">
        <v>8569634.0700000003</v>
      </c>
      <c r="O27" s="115">
        <v>17095858.43</v>
      </c>
      <c r="P27" s="115">
        <v>23064594.509999998</v>
      </c>
      <c r="Q27" s="115">
        <f t="shared" si="1"/>
        <v>128286536.16999999</v>
      </c>
      <c r="R27" s="8"/>
      <c r="S27" s="88"/>
      <c r="Z27" s="88"/>
      <c r="AA27" s="88"/>
      <c r="AB27" s="88"/>
      <c r="AC27" s="88"/>
      <c r="AD27" s="88"/>
      <c r="AE27" s="88"/>
      <c r="AF27" s="88"/>
      <c r="AG27" s="88"/>
      <c r="AH27" s="88"/>
      <c r="AI27" s="88"/>
      <c r="AJ27" s="88"/>
      <c r="AK27" s="88"/>
      <c r="AL27" s="88"/>
      <c r="AM27" s="88"/>
      <c r="AN27" s="88"/>
      <c r="AO27" s="88"/>
    </row>
    <row r="28" spans="2:41">
      <c r="B28" s="25" t="s">
        <v>42</v>
      </c>
      <c r="C28" s="14">
        <v>9541.4463410000008</v>
      </c>
      <c r="D28" s="114">
        <f>D29</f>
        <v>11812343351.359999</v>
      </c>
      <c r="E28" s="114">
        <f>E29</f>
        <v>116503713.7</v>
      </c>
      <c r="F28" s="114">
        <f t="shared" ref="F28:P28" si="9">F29</f>
        <v>124227375.98</v>
      </c>
      <c r="G28" s="114">
        <f t="shared" si="9"/>
        <v>157219316.91999999</v>
      </c>
      <c r="H28" s="114">
        <f t="shared" si="9"/>
        <v>706275319.44000006</v>
      </c>
      <c r="I28" s="114">
        <f t="shared" si="9"/>
        <v>261736999.02000001</v>
      </c>
      <c r="J28" s="114">
        <f t="shared" si="9"/>
        <v>879892781.30999994</v>
      </c>
      <c r="K28" s="114">
        <f t="shared" si="9"/>
        <v>1195785712.45</v>
      </c>
      <c r="L28" s="114">
        <f t="shared" si="9"/>
        <v>204383457.93000001</v>
      </c>
      <c r="M28" s="114">
        <f t="shared" si="9"/>
        <v>624489542.88</v>
      </c>
      <c r="N28" s="114">
        <f t="shared" si="9"/>
        <v>105322927.28</v>
      </c>
      <c r="O28" s="114">
        <f t="shared" si="9"/>
        <v>430462173.01999998</v>
      </c>
      <c r="P28" s="114">
        <f t="shared" si="9"/>
        <v>1296425566.49</v>
      </c>
      <c r="Q28" s="114">
        <f t="shared" si="1"/>
        <v>6102724886.4200001</v>
      </c>
      <c r="R28" s="7"/>
      <c r="S28" s="88"/>
      <c r="Z28" s="88"/>
      <c r="AA28" s="88"/>
      <c r="AB28" s="88"/>
      <c r="AC28" s="88"/>
      <c r="AD28" s="88"/>
      <c r="AE28" s="88"/>
      <c r="AF28" s="88"/>
      <c r="AG28" s="88"/>
      <c r="AH28" s="88"/>
      <c r="AI28" s="88"/>
      <c r="AJ28" s="88"/>
      <c r="AK28" s="88"/>
      <c r="AL28" s="88"/>
      <c r="AM28" s="88"/>
      <c r="AN28" s="88"/>
      <c r="AO28" s="88"/>
    </row>
    <row r="29" spans="2:41">
      <c r="B29" s="26" t="s">
        <v>43</v>
      </c>
      <c r="C29" s="15">
        <v>9541.4463410000008</v>
      </c>
      <c r="D29" s="115">
        <v>11812343351.359999</v>
      </c>
      <c r="E29" s="115">
        <v>116503713.7</v>
      </c>
      <c r="F29" s="115">
        <v>124227375.98</v>
      </c>
      <c r="G29" s="115">
        <v>157219316.91999999</v>
      </c>
      <c r="H29" s="115">
        <v>706275319.44000006</v>
      </c>
      <c r="I29" s="115">
        <v>261736999.02000001</v>
      </c>
      <c r="J29" s="115">
        <v>879892781.30999994</v>
      </c>
      <c r="K29" s="115">
        <v>1195785712.45</v>
      </c>
      <c r="L29" s="115">
        <v>204383457.93000001</v>
      </c>
      <c r="M29" s="115">
        <v>624489542.88</v>
      </c>
      <c r="N29" s="115">
        <v>105322927.28</v>
      </c>
      <c r="O29" s="115">
        <v>430462173.01999998</v>
      </c>
      <c r="P29" s="115">
        <v>1296425566.49</v>
      </c>
      <c r="Q29" s="115">
        <f t="shared" si="1"/>
        <v>6102724886.4200001</v>
      </c>
      <c r="R29" s="8"/>
      <c r="S29" s="88"/>
      <c r="Z29" s="88"/>
      <c r="AA29" s="88"/>
      <c r="AB29" s="88"/>
      <c r="AC29" s="88"/>
      <c r="AD29" s="88"/>
      <c r="AE29" s="88"/>
      <c r="AF29" s="88"/>
      <c r="AG29" s="88"/>
      <c r="AH29" s="88"/>
      <c r="AI29" s="88"/>
      <c r="AJ29" s="88"/>
      <c r="AK29" s="88"/>
      <c r="AL29" s="88"/>
      <c r="AM29" s="88"/>
      <c r="AN29" s="88"/>
      <c r="AO29" s="88"/>
    </row>
    <row r="30" spans="2:41">
      <c r="B30" s="25" t="s">
        <v>44</v>
      </c>
      <c r="C30" s="14">
        <v>1525.436076</v>
      </c>
      <c r="D30" s="114">
        <f>D31</f>
        <v>1527388717.4300001</v>
      </c>
      <c r="E30" s="114">
        <f>E31</f>
        <v>53878880.109999999</v>
      </c>
      <c r="F30" s="114">
        <f t="shared" ref="F30:P30" si="10">F31</f>
        <v>54239145.409999996</v>
      </c>
      <c r="G30" s="114">
        <f t="shared" si="10"/>
        <v>54344996.289999999</v>
      </c>
      <c r="H30" s="114">
        <f t="shared" si="10"/>
        <v>54214771.960000001</v>
      </c>
      <c r="I30" s="114">
        <f t="shared" si="10"/>
        <v>54392765.140000001</v>
      </c>
      <c r="J30" s="114">
        <f t="shared" si="10"/>
        <v>54367684.100000001</v>
      </c>
      <c r="K30" s="114">
        <f t="shared" si="10"/>
        <v>53164124.359999999</v>
      </c>
      <c r="L30" s="114">
        <f t="shared" si="10"/>
        <v>48709540.039999999</v>
      </c>
      <c r="M30" s="114">
        <f t="shared" si="10"/>
        <v>45898726.32</v>
      </c>
      <c r="N30" s="114">
        <f t="shared" si="10"/>
        <v>49327209.57</v>
      </c>
      <c r="O30" s="114">
        <f t="shared" si="10"/>
        <v>54140675.180000007</v>
      </c>
      <c r="P30" s="114">
        <f t="shared" si="10"/>
        <v>45382913.439999998</v>
      </c>
      <c r="Q30" s="114">
        <f t="shared" si="1"/>
        <v>622061431.92000008</v>
      </c>
      <c r="R30" s="7"/>
      <c r="S30" s="88"/>
      <c r="Z30" s="88"/>
      <c r="AA30" s="88"/>
      <c r="AB30" s="88"/>
      <c r="AC30" s="88"/>
      <c r="AD30" s="88"/>
      <c r="AE30" s="88"/>
      <c r="AF30" s="88"/>
      <c r="AG30" s="88"/>
      <c r="AH30" s="88"/>
      <c r="AI30" s="88"/>
      <c r="AJ30" s="88"/>
      <c r="AK30" s="88"/>
      <c r="AL30" s="88"/>
      <c r="AM30" s="88"/>
      <c r="AN30" s="88"/>
      <c r="AO30" s="88"/>
    </row>
    <row r="31" spans="2:41">
      <c r="B31" s="26" t="s">
        <v>45</v>
      </c>
      <c r="C31" s="15">
        <v>1525.436076</v>
      </c>
      <c r="D31" s="115">
        <v>1527388717.4300001</v>
      </c>
      <c r="E31" s="115">
        <v>53878880.109999999</v>
      </c>
      <c r="F31" s="115">
        <v>54239145.409999996</v>
      </c>
      <c r="G31" s="115">
        <v>54344996.289999999</v>
      </c>
      <c r="H31" s="115">
        <v>54214771.960000001</v>
      </c>
      <c r="I31" s="115">
        <v>54392765.140000001</v>
      </c>
      <c r="J31" s="115">
        <v>54367684.100000001</v>
      </c>
      <c r="K31" s="115">
        <v>53164124.359999999</v>
      </c>
      <c r="L31" s="115">
        <v>48709540.039999999</v>
      </c>
      <c r="M31" s="115">
        <v>45898726.32</v>
      </c>
      <c r="N31" s="115">
        <v>49327209.57</v>
      </c>
      <c r="O31" s="115">
        <v>54140675.180000007</v>
      </c>
      <c r="P31" s="115">
        <v>45382913.439999998</v>
      </c>
      <c r="Q31" s="115">
        <f t="shared" si="1"/>
        <v>622061431.92000008</v>
      </c>
      <c r="R31" s="8"/>
      <c r="S31" s="88"/>
      <c r="Z31" s="88"/>
      <c r="AA31" s="88"/>
      <c r="AB31" s="88"/>
      <c r="AC31" s="88"/>
      <c r="AD31" s="88"/>
      <c r="AE31" s="88"/>
      <c r="AF31" s="88"/>
      <c r="AG31" s="88"/>
      <c r="AH31" s="88"/>
      <c r="AI31" s="88"/>
      <c r="AJ31" s="88"/>
      <c r="AK31" s="88"/>
      <c r="AL31" s="88"/>
      <c r="AM31" s="88"/>
      <c r="AN31" s="88"/>
      <c r="AO31" s="88"/>
    </row>
    <row r="32" spans="2:41">
      <c r="B32" s="25" t="s">
        <v>48</v>
      </c>
      <c r="C32" s="14">
        <v>7873.8773739999997</v>
      </c>
      <c r="D32" s="114">
        <f>D33+D34</f>
        <v>8213329412.04</v>
      </c>
      <c r="E32" s="114">
        <f>E33+E34</f>
        <v>462032171.17999995</v>
      </c>
      <c r="F32" s="114">
        <f t="shared" ref="F32:P32" si="11">F33+F34</f>
        <v>418492238.52999997</v>
      </c>
      <c r="G32" s="114">
        <f t="shared" si="11"/>
        <v>479605444.41999996</v>
      </c>
      <c r="H32" s="114">
        <f t="shared" si="11"/>
        <v>349735968.69000006</v>
      </c>
      <c r="I32" s="114">
        <f t="shared" si="11"/>
        <v>452414329.53999996</v>
      </c>
      <c r="J32" s="114">
        <f t="shared" si="11"/>
        <v>313312792.50999999</v>
      </c>
      <c r="K32" s="114">
        <f t="shared" si="11"/>
        <v>425058944.13999999</v>
      </c>
      <c r="L32" s="114">
        <f t="shared" si="11"/>
        <v>322787158.96999997</v>
      </c>
      <c r="M32" s="114">
        <f t="shared" si="11"/>
        <v>201585083.65000001</v>
      </c>
      <c r="N32" s="114">
        <f t="shared" si="11"/>
        <v>434124830.74000001</v>
      </c>
      <c r="O32" s="114">
        <f t="shared" si="11"/>
        <v>350480849.04000002</v>
      </c>
      <c r="P32" s="114">
        <f t="shared" si="11"/>
        <v>637212870.60000002</v>
      </c>
      <c r="Q32" s="114">
        <f t="shared" si="1"/>
        <v>4846842682.0100002</v>
      </c>
      <c r="R32" s="8"/>
      <c r="S32" s="88"/>
      <c r="Z32" s="88"/>
      <c r="AA32" s="88"/>
      <c r="AB32" s="88"/>
      <c r="AC32" s="88"/>
      <c r="AD32" s="88"/>
      <c r="AE32" s="88"/>
      <c r="AF32" s="88"/>
      <c r="AG32" s="88"/>
      <c r="AH32" s="88"/>
      <c r="AI32" s="88"/>
      <c r="AJ32" s="88"/>
      <c r="AK32" s="88"/>
      <c r="AL32" s="88"/>
      <c r="AM32" s="88"/>
      <c r="AN32" s="88"/>
      <c r="AO32" s="88"/>
    </row>
    <row r="33" spans="2:41">
      <c r="B33" s="26" t="s">
        <v>114</v>
      </c>
      <c r="C33" s="15">
        <v>1951.118743</v>
      </c>
      <c r="D33" s="115">
        <v>2260570781.04</v>
      </c>
      <c r="E33" s="115">
        <v>43768512.969999999</v>
      </c>
      <c r="F33" s="115">
        <v>179908436.28999999</v>
      </c>
      <c r="G33" s="115">
        <v>113401064.41</v>
      </c>
      <c r="H33" s="115">
        <v>74861255.090000004</v>
      </c>
      <c r="I33" s="115">
        <v>123538548.09</v>
      </c>
      <c r="J33" s="115">
        <v>106370054.68000001</v>
      </c>
      <c r="K33" s="115">
        <v>114212057.15000001</v>
      </c>
      <c r="L33" s="115">
        <v>111539384.77999999</v>
      </c>
      <c r="M33" s="115">
        <v>40508547.18</v>
      </c>
      <c r="N33" s="115">
        <v>82488030.460000008</v>
      </c>
      <c r="O33" s="115">
        <v>112188846.15000001</v>
      </c>
      <c r="P33" s="115">
        <v>204082313.84</v>
      </c>
      <c r="Q33" s="116">
        <f t="shared" si="1"/>
        <v>1306867051.0899999</v>
      </c>
      <c r="R33" s="8"/>
      <c r="S33" s="88"/>
      <c r="Z33" s="88"/>
      <c r="AA33" s="88"/>
      <c r="AB33" s="88"/>
      <c r="AC33" s="88"/>
      <c r="AD33" s="88"/>
      <c r="AE33" s="88"/>
      <c r="AF33" s="88"/>
      <c r="AG33" s="88"/>
      <c r="AH33" s="88"/>
      <c r="AI33" s="88"/>
      <c r="AJ33" s="88"/>
      <c r="AK33" s="88"/>
      <c r="AL33" s="88"/>
      <c r="AM33" s="88"/>
      <c r="AN33" s="88"/>
      <c r="AO33" s="88"/>
    </row>
    <row r="34" spans="2:41" ht="15.75" customHeight="1">
      <c r="B34" s="26" t="s">
        <v>97</v>
      </c>
      <c r="C34" s="15">
        <v>5922.7586309999997</v>
      </c>
      <c r="D34" s="115">
        <v>5952758631</v>
      </c>
      <c r="E34" s="115">
        <v>418263658.20999998</v>
      </c>
      <c r="F34" s="115">
        <v>238583802.24000001</v>
      </c>
      <c r="G34" s="115">
        <v>366204380.00999999</v>
      </c>
      <c r="H34" s="115">
        <v>274874713.60000002</v>
      </c>
      <c r="I34" s="115">
        <v>328875781.44999999</v>
      </c>
      <c r="J34" s="115">
        <v>206942737.83000001</v>
      </c>
      <c r="K34" s="115">
        <v>310846886.99000001</v>
      </c>
      <c r="L34" s="115">
        <v>211247774.19</v>
      </c>
      <c r="M34" s="115">
        <v>161076536.47</v>
      </c>
      <c r="N34" s="115">
        <v>351636800.28000003</v>
      </c>
      <c r="O34" s="115">
        <v>238292002.89000002</v>
      </c>
      <c r="P34" s="115">
        <v>433130556.75999999</v>
      </c>
      <c r="Q34" s="115">
        <f t="shared" si="1"/>
        <v>3539975630.9200001</v>
      </c>
      <c r="R34" s="7"/>
      <c r="S34" s="88"/>
      <c r="Z34" s="88"/>
      <c r="AA34" s="88"/>
      <c r="AB34" s="88"/>
      <c r="AC34" s="88"/>
      <c r="AD34" s="88"/>
      <c r="AE34" s="88"/>
      <c r="AF34" s="88"/>
      <c r="AG34" s="88"/>
      <c r="AH34" s="88"/>
      <c r="AI34" s="88"/>
      <c r="AJ34" s="88"/>
      <c r="AK34" s="88"/>
      <c r="AL34" s="88"/>
      <c r="AM34" s="88"/>
      <c r="AN34" s="88"/>
      <c r="AO34" s="88"/>
    </row>
    <row r="35" spans="2:41">
      <c r="B35" s="25" t="s">
        <v>127</v>
      </c>
      <c r="C35" s="14">
        <v>1765.505602</v>
      </c>
      <c r="D35" s="114">
        <f>D36</f>
        <v>1765505602</v>
      </c>
      <c r="E35" s="114">
        <f>E36</f>
        <v>133211642.84999999</v>
      </c>
      <c r="F35" s="114">
        <f t="shared" ref="F35:P35" si="12">F36</f>
        <v>135511890.53999999</v>
      </c>
      <c r="G35" s="114">
        <f t="shared" si="12"/>
        <v>120122469.47999999</v>
      </c>
      <c r="H35" s="114">
        <f t="shared" si="12"/>
        <v>114364812.19000001</v>
      </c>
      <c r="I35" s="114">
        <f t="shared" si="12"/>
        <v>135569094.84999999</v>
      </c>
      <c r="J35" s="114">
        <f t="shared" si="12"/>
        <v>188382870.53999999</v>
      </c>
      <c r="K35" s="114">
        <f t="shared" si="12"/>
        <v>135003089.72999999</v>
      </c>
      <c r="L35" s="114">
        <f t="shared" si="12"/>
        <v>125394729.27</v>
      </c>
      <c r="M35" s="114">
        <f t="shared" si="12"/>
        <v>0</v>
      </c>
      <c r="N35" s="114">
        <f t="shared" si="12"/>
        <v>264671604.81999999</v>
      </c>
      <c r="O35" s="114">
        <f t="shared" si="12"/>
        <v>0</v>
      </c>
      <c r="P35" s="114">
        <f t="shared" si="12"/>
        <v>0</v>
      </c>
      <c r="Q35" s="114">
        <f t="shared" si="1"/>
        <v>1352232204.27</v>
      </c>
      <c r="R35" s="91"/>
      <c r="S35" s="88"/>
      <c r="T35" s="91"/>
      <c r="U35" s="91"/>
      <c r="V35" s="91"/>
      <c r="W35" s="91"/>
      <c r="X35" s="91"/>
      <c r="Z35" s="88"/>
      <c r="AA35" s="88"/>
      <c r="AB35" s="88"/>
      <c r="AC35" s="88"/>
      <c r="AD35" s="88"/>
      <c r="AE35" s="88"/>
      <c r="AF35" s="88"/>
      <c r="AG35" s="88"/>
      <c r="AH35" s="88"/>
      <c r="AI35" s="88"/>
      <c r="AJ35" s="88"/>
      <c r="AK35" s="88"/>
      <c r="AL35" s="88"/>
      <c r="AM35" s="88"/>
      <c r="AN35" s="88"/>
      <c r="AO35" s="88"/>
    </row>
    <row r="36" spans="2:41">
      <c r="B36" s="26" t="s">
        <v>116</v>
      </c>
      <c r="C36" s="15">
        <v>1765.505602</v>
      </c>
      <c r="D36" s="115">
        <v>1765505602</v>
      </c>
      <c r="E36" s="115">
        <v>133211642.84999999</v>
      </c>
      <c r="F36" s="115">
        <v>135511890.53999999</v>
      </c>
      <c r="G36" s="115">
        <v>120122469.47999999</v>
      </c>
      <c r="H36" s="115">
        <v>114364812.19000001</v>
      </c>
      <c r="I36" s="115">
        <v>135569094.84999999</v>
      </c>
      <c r="J36" s="115">
        <v>188382870.53999999</v>
      </c>
      <c r="K36" s="115">
        <v>135003089.72999999</v>
      </c>
      <c r="L36" s="115">
        <v>125394729.27</v>
      </c>
      <c r="M36" s="115">
        <v>0</v>
      </c>
      <c r="N36" s="115">
        <v>264671604.81999999</v>
      </c>
      <c r="O36" s="115">
        <v>0</v>
      </c>
      <c r="P36" s="115">
        <v>0</v>
      </c>
      <c r="Q36" s="115">
        <f t="shared" si="1"/>
        <v>1352232204.27</v>
      </c>
      <c r="R36" s="92"/>
      <c r="S36" s="88"/>
      <c r="T36" s="92"/>
      <c r="U36" s="92"/>
      <c r="V36" s="92"/>
      <c r="W36" s="92"/>
      <c r="X36" s="92"/>
      <c r="Z36" s="88"/>
      <c r="AA36" s="88"/>
      <c r="AB36" s="88"/>
      <c r="AC36" s="88"/>
      <c r="AD36" s="88"/>
      <c r="AE36" s="88"/>
      <c r="AF36" s="88"/>
      <c r="AG36" s="88"/>
      <c r="AH36" s="88"/>
      <c r="AI36" s="88"/>
      <c r="AJ36" s="88"/>
      <c r="AK36" s="88"/>
      <c r="AL36" s="88"/>
      <c r="AM36" s="88"/>
      <c r="AN36" s="88"/>
      <c r="AO36" s="88"/>
    </row>
    <row r="37" spans="2:41">
      <c r="B37" s="25" t="s">
        <v>50</v>
      </c>
      <c r="C37" s="14">
        <v>604.07378400000005</v>
      </c>
      <c r="D37" s="114">
        <f>D38</f>
        <v>609094974.5</v>
      </c>
      <c r="E37" s="114">
        <f>E38</f>
        <v>51499873.25</v>
      </c>
      <c r="F37" s="114">
        <f t="shared" ref="F37:P37" si="13">F38</f>
        <v>33248158.129999999</v>
      </c>
      <c r="G37" s="114">
        <f t="shared" si="13"/>
        <v>34495795.719999999</v>
      </c>
      <c r="H37" s="114">
        <f t="shared" si="13"/>
        <v>38959276.909999996</v>
      </c>
      <c r="I37" s="114">
        <f t="shared" si="13"/>
        <v>42028181.289999999</v>
      </c>
      <c r="J37" s="114">
        <f t="shared" si="13"/>
        <v>33850669.410000004</v>
      </c>
      <c r="K37" s="114">
        <f t="shared" si="13"/>
        <v>38127841.079999998</v>
      </c>
      <c r="L37" s="114">
        <f t="shared" si="13"/>
        <v>32699345.930000003</v>
      </c>
      <c r="M37" s="114">
        <f t="shared" si="13"/>
        <v>30476548.68</v>
      </c>
      <c r="N37" s="114">
        <f t="shared" si="13"/>
        <v>38730910.579999998</v>
      </c>
      <c r="O37" s="114">
        <f t="shared" si="13"/>
        <v>51187977.989999995</v>
      </c>
      <c r="P37" s="114">
        <f t="shared" si="13"/>
        <v>142877486.27000001</v>
      </c>
      <c r="Q37" s="114">
        <f t="shared" si="1"/>
        <v>568182065.24000001</v>
      </c>
      <c r="R37" s="87"/>
      <c r="S37" s="88"/>
      <c r="T37" s="87"/>
      <c r="U37" s="87"/>
      <c r="V37" s="87"/>
      <c r="W37" s="87"/>
      <c r="X37" s="87"/>
      <c r="Z37" s="88"/>
      <c r="AA37" s="88"/>
      <c r="AB37" s="88"/>
      <c r="AC37" s="88"/>
      <c r="AD37" s="88"/>
      <c r="AE37" s="88"/>
      <c r="AF37" s="88"/>
      <c r="AG37" s="88"/>
      <c r="AH37" s="88"/>
      <c r="AI37" s="88"/>
      <c r="AJ37" s="88"/>
      <c r="AK37" s="88"/>
      <c r="AL37" s="88"/>
      <c r="AM37" s="88"/>
      <c r="AN37" s="88"/>
      <c r="AO37" s="88"/>
    </row>
    <row r="38" spans="2:41">
      <c r="B38" s="26" t="s">
        <v>51</v>
      </c>
      <c r="C38" s="15">
        <v>604.07378400000005</v>
      </c>
      <c r="D38" s="115">
        <v>609094974.5</v>
      </c>
      <c r="E38" s="115">
        <v>51499873.25</v>
      </c>
      <c r="F38" s="115">
        <v>33248158.129999999</v>
      </c>
      <c r="G38" s="115">
        <v>34495795.719999999</v>
      </c>
      <c r="H38" s="115">
        <v>38959276.909999996</v>
      </c>
      <c r="I38" s="115">
        <v>42028181.289999999</v>
      </c>
      <c r="J38" s="115">
        <v>33850669.410000004</v>
      </c>
      <c r="K38" s="115">
        <v>38127841.079999998</v>
      </c>
      <c r="L38" s="115">
        <v>32699345.930000003</v>
      </c>
      <c r="M38" s="115">
        <v>30476548.68</v>
      </c>
      <c r="N38" s="115">
        <v>38730910.579999998</v>
      </c>
      <c r="O38" s="115">
        <v>51187977.989999995</v>
      </c>
      <c r="P38" s="115">
        <v>142877486.27000001</v>
      </c>
      <c r="Q38" s="116">
        <f t="shared" si="1"/>
        <v>568182065.24000001</v>
      </c>
      <c r="R38" s="92"/>
      <c r="S38" s="88"/>
      <c r="T38" s="92"/>
      <c r="U38" s="92"/>
      <c r="V38" s="92"/>
      <c r="W38" s="92"/>
      <c r="X38" s="92"/>
      <c r="Z38" s="88"/>
      <c r="AA38" s="88"/>
      <c r="AB38" s="88"/>
      <c r="AC38" s="88"/>
      <c r="AD38" s="88"/>
      <c r="AE38" s="88"/>
      <c r="AF38" s="88"/>
      <c r="AG38" s="88"/>
      <c r="AH38" s="88"/>
      <c r="AI38" s="88"/>
      <c r="AJ38" s="88"/>
      <c r="AK38" s="88"/>
      <c r="AL38" s="88"/>
      <c r="AM38" s="88"/>
      <c r="AN38" s="88"/>
      <c r="AO38" s="88"/>
    </row>
    <row r="39" spans="2:41">
      <c r="B39" s="25" t="s">
        <v>53</v>
      </c>
      <c r="C39" s="14">
        <v>153.58610100000001</v>
      </c>
      <c r="D39" s="117">
        <f>D40</f>
        <v>159612950.55000001</v>
      </c>
      <c r="E39" s="117">
        <f>E40</f>
        <v>8464046.9600000009</v>
      </c>
      <c r="F39" s="117">
        <f t="shared" ref="F39:P39" si="14">F40</f>
        <v>11151799.109999999</v>
      </c>
      <c r="G39" s="117">
        <f t="shared" si="14"/>
        <v>14932201.199999999</v>
      </c>
      <c r="H39" s="117">
        <f t="shared" si="14"/>
        <v>9956764.1799999997</v>
      </c>
      <c r="I39" s="117">
        <f t="shared" si="14"/>
        <v>11308039.01</v>
      </c>
      <c r="J39" s="117">
        <f t="shared" si="14"/>
        <v>14321163.640000001</v>
      </c>
      <c r="K39" s="117">
        <f t="shared" si="14"/>
        <v>13416929.559999999</v>
      </c>
      <c r="L39" s="117">
        <f t="shared" si="14"/>
        <v>13714793.470000001</v>
      </c>
      <c r="M39" s="117">
        <f t="shared" si="14"/>
        <v>10039942.1</v>
      </c>
      <c r="N39" s="117">
        <f t="shared" si="14"/>
        <v>8560618.4299999997</v>
      </c>
      <c r="O39" s="117">
        <f t="shared" si="14"/>
        <v>14569515.039999999</v>
      </c>
      <c r="P39" s="117">
        <f t="shared" si="14"/>
        <v>16461957.640000001</v>
      </c>
      <c r="Q39" s="114">
        <f t="shared" si="1"/>
        <v>146897770.33999997</v>
      </c>
      <c r="R39" s="91"/>
      <c r="S39" s="88"/>
      <c r="T39" s="91"/>
      <c r="U39" s="91"/>
      <c r="V39" s="91"/>
      <c r="W39" s="91"/>
      <c r="X39" s="91"/>
      <c r="Z39" s="88"/>
      <c r="AA39" s="88"/>
      <c r="AB39" s="88"/>
      <c r="AC39" s="88"/>
      <c r="AD39" s="88"/>
      <c r="AE39" s="88"/>
      <c r="AF39" s="88"/>
      <c r="AG39" s="88"/>
      <c r="AH39" s="88"/>
      <c r="AI39" s="88"/>
      <c r="AJ39" s="88"/>
      <c r="AK39" s="88"/>
      <c r="AL39" s="88"/>
      <c r="AM39" s="88"/>
      <c r="AN39" s="88"/>
      <c r="AO39" s="88"/>
    </row>
    <row r="40" spans="2:41">
      <c r="B40" s="7" t="s">
        <v>128</v>
      </c>
      <c r="C40" s="15">
        <v>153.58610100000001</v>
      </c>
      <c r="D40" s="115">
        <v>159612950.55000001</v>
      </c>
      <c r="E40" s="115">
        <v>8464046.9600000009</v>
      </c>
      <c r="F40" s="115">
        <v>11151799.109999999</v>
      </c>
      <c r="G40" s="115">
        <v>14932201.199999999</v>
      </c>
      <c r="H40" s="115">
        <v>9956764.1799999997</v>
      </c>
      <c r="I40" s="115">
        <v>11308039.01</v>
      </c>
      <c r="J40" s="115">
        <v>14321163.640000001</v>
      </c>
      <c r="K40" s="115">
        <v>13416929.559999999</v>
      </c>
      <c r="L40" s="115">
        <v>13714793.470000001</v>
      </c>
      <c r="M40" s="115">
        <v>10039942.1</v>
      </c>
      <c r="N40" s="115">
        <v>8560618.4299999997</v>
      </c>
      <c r="O40" s="115">
        <v>14569515.039999999</v>
      </c>
      <c r="P40" s="115">
        <v>16461957.640000001</v>
      </c>
      <c r="Q40" s="116">
        <f t="shared" si="1"/>
        <v>146897770.33999997</v>
      </c>
      <c r="R40" s="8"/>
      <c r="S40" s="88"/>
      <c r="Z40" s="88"/>
      <c r="AA40" s="88"/>
      <c r="AB40" s="88"/>
      <c r="AC40" s="88"/>
      <c r="AD40" s="88"/>
      <c r="AE40" s="88"/>
      <c r="AF40" s="88"/>
      <c r="AG40" s="88"/>
      <c r="AH40" s="88"/>
      <c r="AI40" s="88"/>
      <c r="AJ40" s="88"/>
      <c r="AK40" s="88"/>
      <c r="AL40" s="88"/>
      <c r="AM40" s="88"/>
      <c r="AN40" s="88"/>
      <c r="AO40" s="88"/>
    </row>
    <row r="41" spans="2:41">
      <c r="B41" s="22" t="s">
        <v>56</v>
      </c>
      <c r="C41" s="13">
        <v>887.04432699999995</v>
      </c>
      <c r="D41" s="113">
        <f>D42+D44</f>
        <v>958781823.01999998</v>
      </c>
      <c r="E41" s="113">
        <f>E42+E44</f>
        <v>15874866.800000001</v>
      </c>
      <c r="F41" s="113">
        <f t="shared" ref="F41:P41" si="15">F42+F44</f>
        <v>16730564.970000001</v>
      </c>
      <c r="G41" s="113">
        <f t="shared" si="15"/>
        <v>19969017.870000001</v>
      </c>
      <c r="H41" s="113">
        <f t="shared" si="15"/>
        <v>18540037.780000001</v>
      </c>
      <c r="I41" s="113">
        <f t="shared" si="15"/>
        <v>24187873.309999999</v>
      </c>
      <c r="J41" s="113">
        <f t="shared" si="15"/>
        <v>26023420.57</v>
      </c>
      <c r="K41" s="113">
        <f t="shared" si="15"/>
        <v>34831600.25</v>
      </c>
      <c r="L41" s="113">
        <f t="shared" si="15"/>
        <v>23841906.319999997</v>
      </c>
      <c r="M41" s="113">
        <f t="shared" si="15"/>
        <v>19014764.670000002</v>
      </c>
      <c r="N41" s="113">
        <f t="shared" si="15"/>
        <v>20620938.940000001</v>
      </c>
      <c r="O41" s="113">
        <f t="shared" si="15"/>
        <v>31477186.82</v>
      </c>
      <c r="P41" s="113">
        <f t="shared" si="15"/>
        <v>57680200.030000001</v>
      </c>
      <c r="Q41" s="113">
        <f t="shared" si="1"/>
        <v>308792378.33000004</v>
      </c>
      <c r="R41" s="94"/>
      <c r="S41" s="5"/>
      <c r="T41" s="5"/>
      <c r="U41" s="5"/>
      <c r="V41" s="5"/>
      <c r="W41" s="5"/>
      <c r="X41" s="5"/>
      <c r="Y41" s="5"/>
      <c r="Z41" s="88"/>
      <c r="AA41" s="88"/>
      <c r="AB41" s="88"/>
      <c r="AC41" s="88"/>
      <c r="AD41" s="88"/>
      <c r="AE41" s="88"/>
      <c r="AF41" s="88"/>
      <c r="AG41" s="88"/>
      <c r="AH41" s="88"/>
      <c r="AI41" s="88"/>
      <c r="AJ41" s="88"/>
      <c r="AK41" s="88"/>
      <c r="AL41" s="88"/>
      <c r="AM41" s="88"/>
      <c r="AN41" s="88"/>
    </row>
    <row r="42" spans="2:41">
      <c r="B42" s="25" t="s">
        <v>57</v>
      </c>
      <c r="C42" s="14">
        <v>12.103999999999999</v>
      </c>
      <c r="D42" s="114">
        <f>D43</f>
        <v>17865857.870000001</v>
      </c>
      <c r="E42" s="114">
        <f>E43</f>
        <v>836755.25</v>
      </c>
      <c r="F42" s="114">
        <f t="shared" ref="F42:P42" si="16">F43</f>
        <v>979454.25</v>
      </c>
      <c r="G42" s="114">
        <f t="shared" si="16"/>
        <v>832141.92</v>
      </c>
      <c r="H42" s="114">
        <f t="shared" si="16"/>
        <v>827847.19</v>
      </c>
      <c r="I42" s="114">
        <f t="shared" si="16"/>
        <v>839042.05</v>
      </c>
      <c r="J42" s="114">
        <f t="shared" si="16"/>
        <v>827064.45</v>
      </c>
      <c r="K42" s="114">
        <f t="shared" si="16"/>
        <v>1149451.69</v>
      </c>
      <c r="L42" s="114">
        <f t="shared" si="16"/>
        <v>828277.83</v>
      </c>
      <c r="M42" s="114">
        <f t="shared" si="16"/>
        <v>891763.48</v>
      </c>
      <c r="N42" s="114">
        <f t="shared" si="16"/>
        <v>790387.88</v>
      </c>
      <c r="O42" s="114">
        <f t="shared" si="16"/>
        <v>1656131.08</v>
      </c>
      <c r="P42" s="114">
        <f t="shared" si="16"/>
        <v>3207089.5100000002</v>
      </c>
      <c r="Q42" s="114">
        <f t="shared" si="1"/>
        <v>13665406.580000002</v>
      </c>
      <c r="R42" s="90"/>
      <c r="S42" s="5"/>
      <c r="T42" s="5"/>
      <c r="U42" s="5"/>
      <c r="V42" s="5"/>
      <c r="W42" s="5"/>
      <c r="X42" s="5"/>
      <c r="Y42" s="5"/>
      <c r="Z42" s="88"/>
      <c r="AA42" s="88"/>
      <c r="AB42" s="88"/>
      <c r="AC42" s="88"/>
      <c r="AD42" s="88"/>
      <c r="AE42" s="88"/>
      <c r="AF42" s="88"/>
      <c r="AG42" s="88"/>
      <c r="AH42" s="88"/>
      <c r="AI42" s="88"/>
      <c r="AJ42" s="88"/>
      <c r="AK42" s="88"/>
      <c r="AL42" s="88"/>
      <c r="AM42" s="88"/>
      <c r="AN42" s="88"/>
    </row>
    <row r="43" spans="2:41">
      <c r="B43" s="26" t="s">
        <v>58</v>
      </c>
      <c r="C43" s="15">
        <v>12.103999999999999</v>
      </c>
      <c r="D43" s="115">
        <v>17865857.870000001</v>
      </c>
      <c r="E43" s="115">
        <v>836755.25</v>
      </c>
      <c r="F43" s="115">
        <v>979454.25</v>
      </c>
      <c r="G43" s="115">
        <v>832141.92</v>
      </c>
      <c r="H43" s="115">
        <v>827847.19</v>
      </c>
      <c r="I43" s="115">
        <v>839042.05</v>
      </c>
      <c r="J43" s="115">
        <v>827064.45</v>
      </c>
      <c r="K43" s="115">
        <v>1149451.69</v>
      </c>
      <c r="L43" s="115">
        <v>828277.83</v>
      </c>
      <c r="M43" s="115">
        <v>891763.48</v>
      </c>
      <c r="N43" s="115">
        <v>790387.88</v>
      </c>
      <c r="O43" s="115">
        <v>1656131.08</v>
      </c>
      <c r="P43" s="115">
        <v>3207089.5100000002</v>
      </c>
      <c r="Q43" s="115">
        <f t="shared" si="1"/>
        <v>13665406.580000002</v>
      </c>
      <c r="R43" s="89"/>
      <c r="S43" s="5"/>
      <c r="T43" s="5"/>
      <c r="U43" s="5"/>
      <c r="V43" s="5"/>
      <c r="W43" s="5"/>
      <c r="X43" s="5"/>
      <c r="Y43" s="5"/>
      <c r="Z43" s="88"/>
      <c r="AA43" s="88"/>
      <c r="AB43" s="88"/>
      <c r="AC43" s="88"/>
      <c r="AD43" s="88"/>
      <c r="AE43" s="88"/>
      <c r="AF43" s="88"/>
      <c r="AG43" s="88"/>
      <c r="AH43" s="88"/>
      <c r="AI43" s="88"/>
      <c r="AJ43" s="88"/>
      <c r="AK43" s="88"/>
      <c r="AL43" s="88"/>
      <c r="AM43" s="88"/>
      <c r="AN43" s="88"/>
    </row>
    <row r="44" spans="2:41">
      <c r="B44" s="25" t="s">
        <v>59</v>
      </c>
      <c r="C44" s="14">
        <v>874.94032700000002</v>
      </c>
      <c r="D44" s="114">
        <f>D45+D46</f>
        <v>940915965.14999998</v>
      </c>
      <c r="E44" s="114">
        <f>E45+E46</f>
        <v>15038111.550000001</v>
      </c>
      <c r="F44" s="114">
        <f t="shared" ref="F44:P44" si="17">F45+F46</f>
        <v>15751110.720000001</v>
      </c>
      <c r="G44" s="114">
        <f t="shared" si="17"/>
        <v>19136875.949999999</v>
      </c>
      <c r="H44" s="114">
        <f t="shared" si="17"/>
        <v>17712190.59</v>
      </c>
      <c r="I44" s="114">
        <f t="shared" si="17"/>
        <v>23348831.259999998</v>
      </c>
      <c r="J44" s="114">
        <f t="shared" si="17"/>
        <v>25196356.120000001</v>
      </c>
      <c r="K44" s="114">
        <f t="shared" si="17"/>
        <v>33682148.560000002</v>
      </c>
      <c r="L44" s="114">
        <f t="shared" si="17"/>
        <v>23013628.489999998</v>
      </c>
      <c r="M44" s="114">
        <f t="shared" si="17"/>
        <v>18123001.190000001</v>
      </c>
      <c r="N44" s="114">
        <f t="shared" si="17"/>
        <v>19830551.060000002</v>
      </c>
      <c r="O44" s="114">
        <f t="shared" si="17"/>
        <v>29821055.739999998</v>
      </c>
      <c r="P44" s="114">
        <f t="shared" si="17"/>
        <v>54473110.520000003</v>
      </c>
      <c r="Q44" s="114">
        <f t="shared" si="1"/>
        <v>295126971.75</v>
      </c>
      <c r="R44" s="90"/>
      <c r="S44" s="5"/>
      <c r="T44" s="90"/>
      <c r="U44" s="90"/>
      <c r="V44" s="90"/>
      <c r="W44" s="90"/>
      <c r="X44" s="90"/>
      <c r="Y44" s="5"/>
      <c r="Z44" s="88"/>
      <c r="AA44" s="88"/>
      <c r="AB44" s="88"/>
      <c r="AC44" s="88"/>
      <c r="AD44" s="88"/>
      <c r="AE44" s="88"/>
      <c r="AF44" s="88"/>
      <c r="AG44" s="88"/>
      <c r="AH44" s="88"/>
      <c r="AI44" s="88"/>
      <c r="AJ44" s="88"/>
      <c r="AK44" s="88"/>
      <c r="AL44" s="88"/>
      <c r="AM44" s="88"/>
      <c r="AN44" s="88"/>
    </row>
    <row r="45" spans="2:41">
      <c r="B45" s="26" t="s">
        <v>60</v>
      </c>
      <c r="C45" s="15">
        <v>374.94032700000002</v>
      </c>
      <c r="D45" s="115">
        <v>440915965.14999998</v>
      </c>
      <c r="E45" s="115">
        <v>15038111.550000001</v>
      </c>
      <c r="F45" s="115">
        <v>15751110.720000001</v>
      </c>
      <c r="G45" s="115">
        <v>19136875.949999999</v>
      </c>
      <c r="H45" s="115">
        <v>17712190.59</v>
      </c>
      <c r="I45" s="115">
        <v>23348831.259999998</v>
      </c>
      <c r="J45" s="115">
        <v>25196356.120000001</v>
      </c>
      <c r="K45" s="115">
        <v>33682148.560000002</v>
      </c>
      <c r="L45" s="115">
        <v>23013628.489999998</v>
      </c>
      <c r="M45" s="115">
        <v>18123001.190000001</v>
      </c>
      <c r="N45" s="115">
        <v>19830551.060000002</v>
      </c>
      <c r="O45" s="115">
        <v>29821055.739999998</v>
      </c>
      <c r="P45" s="115">
        <v>54473110.520000003</v>
      </c>
      <c r="Q45" s="115">
        <f t="shared" si="1"/>
        <v>295126971.75</v>
      </c>
      <c r="R45" s="89"/>
      <c r="S45" s="5"/>
      <c r="T45" s="5"/>
      <c r="U45" s="5"/>
      <c r="V45" s="5"/>
      <c r="W45" s="5"/>
      <c r="X45" s="5"/>
      <c r="Y45" s="5"/>
      <c r="Z45" s="88"/>
      <c r="AA45" s="88"/>
      <c r="AB45" s="88"/>
      <c r="AC45" s="88"/>
      <c r="AD45" s="88"/>
      <c r="AE45" s="88"/>
      <c r="AF45" s="88"/>
      <c r="AG45" s="88"/>
      <c r="AH45" s="88"/>
      <c r="AI45" s="88"/>
      <c r="AJ45" s="88"/>
      <c r="AK45" s="88"/>
      <c r="AL45" s="88"/>
      <c r="AM45" s="88"/>
      <c r="AN45" s="88"/>
    </row>
    <row r="46" spans="2:41">
      <c r="B46" s="26" t="s">
        <v>135</v>
      </c>
      <c r="C46" s="15">
        <v>500</v>
      </c>
      <c r="D46" s="115">
        <v>500000000</v>
      </c>
      <c r="E46" s="115">
        <v>0</v>
      </c>
      <c r="F46" s="115">
        <v>0</v>
      </c>
      <c r="G46" s="115">
        <v>0</v>
      </c>
      <c r="H46" s="115">
        <v>0</v>
      </c>
      <c r="I46" s="115">
        <v>0</v>
      </c>
      <c r="J46" s="115">
        <v>0</v>
      </c>
      <c r="K46" s="115">
        <v>0</v>
      </c>
      <c r="L46" s="115">
        <v>0</v>
      </c>
      <c r="M46" s="115">
        <v>0</v>
      </c>
      <c r="N46" s="115">
        <v>0</v>
      </c>
      <c r="O46" s="115">
        <v>0</v>
      </c>
      <c r="P46" s="115">
        <v>0</v>
      </c>
      <c r="Q46" s="115">
        <f t="shared" si="1"/>
        <v>0</v>
      </c>
      <c r="R46" s="87"/>
      <c r="S46" s="88"/>
      <c r="Z46" s="88"/>
      <c r="AA46" s="88"/>
      <c r="AB46" s="88"/>
      <c r="AC46" s="88"/>
      <c r="AD46" s="88"/>
      <c r="AE46" s="88"/>
      <c r="AF46" s="88"/>
      <c r="AG46" s="88"/>
      <c r="AH46" s="88"/>
      <c r="AI46" s="88"/>
      <c r="AJ46" s="88"/>
      <c r="AK46" s="88"/>
      <c r="AL46" s="88"/>
      <c r="AM46" s="88"/>
      <c r="AN46" s="88"/>
    </row>
    <row r="47" spans="2:41">
      <c r="B47" s="22" t="s">
        <v>61</v>
      </c>
      <c r="C47" s="13">
        <v>71407.144461999997</v>
      </c>
      <c r="D47" s="113">
        <f>D48+D51+D56+D61+D67</f>
        <v>85846785314.589996</v>
      </c>
      <c r="E47" s="113">
        <f>E48+E51+E56+E61+E67</f>
        <v>3222364507.7799997</v>
      </c>
      <c r="F47" s="113">
        <f t="shared" ref="F47:P47" si="18">F48+F51+F56+F61+F67</f>
        <v>3292530049.4399996</v>
      </c>
      <c r="G47" s="113">
        <f t="shared" si="18"/>
        <v>3689492347.2600002</v>
      </c>
      <c r="H47" s="113">
        <f t="shared" si="18"/>
        <v>3582537903.73</v>
      </c>
      <c r="I47" s="113">
        <f t="shared" si="18"/>
        <v>3788614979.4599996</v>
      </c>
      <c r="J47" s="113">
        <f t="shared" si="18"/>
        <v>4260352861.9099998</v>
      </c>
      <c r="K47" s="113">
        <f t="shared" si="18"/>
        <v>4678921546.5899992</v>
      </c>
      <c r="L47" s="113">
        <f t="shared" si="18"/>
        <v>4386827374.3500004</v>
      </c>
      <c r="M47" s="113">
        <f t="shared" si="18"/>
        <v>4397455234.6599998</v>
      </c>
      <c r="N47" s="113">
        <f t="shared" si="18"/>
        <v>4982669196.1499996</v>
      </c>
      <c r="O47" s="113">
        <f t="shared" si="18"/>
        <v>4782480085.3300009</v>
      </c>
      <c r="P47" s="113">
        <f t="shared" si="18"/>
        <v>8572453413.6300001</v>
      </c>
      <c r="Q47" s="113">
        <f t="shared" si="1"/>
        <v>53636699500.289993</v>
      </c>
      <c r="R47" s="6"/>
      <c r="S47" s="88"/>
      <c r="Z47" s="88"/>
      <c r="AA47" s="88"/>
      <c r="AB47" s="88"/>
      <c r="AC47" s="88"/>
      <c r="AD47" s="88"/>
      <c r="AE47" s="88"/>
      <c r="AF47" s="88"/>
      <c r="AG47" s="88"/>
      <c r="AH47" s="88"/>
      <c r="AI47" s="88"/>
      <c r="AJ47" s="88"/>
      <c r="AK47" s="88"/>
      <c r="AL47" s="88"/>
      <c r="AM47" s="88"/>
    </row>
    <row r="48" spans="2:41">
      <c r="B48" s="25" t="s">
        <v>62</v>
      </c>
      <c r="C48" s="14">
        <v>3130.9054510000001</v>
      </c>
      <c r="D48" s="114">
        <f>SUM(D49:D50)</f>
        <v>3133078485.5</v>
      </c>
      <c r="E48" s="114">
        <f>SUM(E49:E50)</f>
        <v>11582887</v>
      </c>
      <c r="F48" s="114">
        <f t="shared" ref="F48:P48" si="19">SUM(F49:F50)</f>
        <v>12011503.41</v>
      </c>
      <c r="G48" s="114">
        <f t="shared" si="19"/>
        <v>11360615.33</v>
      </c>
      <c r="H48" s="114">
        <f t="shared" si="19"/>
        <v>10607416.09</v>
      </c>
      <c r="I48" s="114">
        <f t="shared" si="19"/>
        <v>11943854.199999999</v>
      </c>
      <c r="J48" s="114">
        <f t="shared" si="19"/>
        <v>13676422.23</v>
      </c>
      <c r="K48" s="114">
        <f t="shared" si="19"/>
        <v>15163946.91</v>
      </c>
      <c r="L48" s="114">
        <f t="shared" si="19"/>
        <v>10482710.060000001</v>
      </c>
      <c r="M48" s="114">
        <f t="shared" si="19"/>
        <v>5948376.9199999999</v>
      </c>
      <c r="N48" s="114">
        <f t="shared" si="19"/>
        <v>1558661.58</v>
      </c>
      <c r="O48" s="114">
        <f t="shared" si="19"/>
        <v>2708114.02</v>
      </c>
      <c r="P48" s="114">
        <f t="shared" si="19"/>
        <v>2021472.59</v>
      </c>
      <c r="Q48" s="114">
        <f t="shared" si="1"/>
        <v>109065980.34</v>
      </c>
      <c r="R48" s="7"/>
      <c r="S48" s="88"/>
      <c r="Z48" s="88"/>
      <c r="AA48" s="88"/>
      <c r="AB48" s="88"/>
      <c r="AC48" s="88"/>
      <c r="AD48" s="88"/>
      <c r="AE48" s="88"/>
      <c r="AF48" s="88"/>
      <c r="AG48" s="88"/>
      <c r="AH48" s="88"/>
      <c r="AI48" s="88"/>
      <c r="AJ48" s="88"/>
      <c r="AK48" s="88"/>
      <c r="AL48" s="88"/>
    </row>
    <row r="49" spans="2:40">
      <c r="B49" s="26" t="s">
        <v>63</v>
      </c>
      <c r="C49" s="15">
        <v>144.144665</v>
      </c>
      <c r="D49" s="115">
        <v>144144665</v>
      </c>
      <c r="E49" s="115">
        <v>10696794.050000001</v>
      </c>
      <c r="F49" s="115">
        <v>10984538</v>
      </c>
      <c r="G49" s="115">
        <v>10271576</v>
      </c>
      <c r="H49" s="115">
        <v>9272814</v>
      </c>
      <c r="I49" s="115">
        <v>10593955</v>
      </c>
      <c r="J49" s="115">
        <v>11859846</v>
      </c>
      <c r="K49" s="115">
        <v>13922207</v>
      </c>
      <c r="L49" s="115">
        <v>8782198</v>
      </c>
      <c r="M49" s="115">
        <v>4003706</v>
      </c>
      <c r="N49" s="115">
        <v>0</v>
      </c>
      <c r="O49" s="115">
        <v>36111</v>
      </c>
      <c r="P49" s="115">
        <v>0</v>
      </c>
      <c r="Q49" s="115">
        <f t="shared" si="1"/>
        <v>90423745.049999997</v>
      </c>
      <c r="R49" s="8"/>
      <c r="S49" s="88"/>
      <c r="Z49" s="88"/>
      <c r="AA49" s="88"/>
      <c r="AB49" s="88"/>
      <c r="AC49" s="88"/>
      <c r="AD49" s="88"/>
      <c r="AE49" s="88"/>
      <c r="AF49" s="88"/>
      <c r="AG49" s="88"/>
      <c r="AH49" s="88"/>
      <c r="AI49" s="88"/>
      <c r="AJ49" s="88"/>
      <c r="AK49" s="88"/>
      <c r="AL49" s="88"/>
    </row>
    <row r="50" spans="2:40">
      <c r="B50" s="26" t="s">
        <v>64</v>
      </c>
      <c r="C50" s="15">
        <v>2986.7607859999998</v>
      </c>
      <c r="D50" s="115">
        <v>2988933820.5</v>
      </c>
      <c r="E50" s="115">
        <v>886092.95</v>
      </c>
      <c r="F50" s="115">
        <v>1026965.4099999999</v>
      </c>
      <c r="G50" s="115">
        <v>1089039.33</v>
      </c>
      <c r="H50" s="115">
        <v>1334602.0900000001</v>
      </c>
      <c r="I50" s="115">
        <v>1349899.2</v>
      </c>
      <c r="J50" s="115">
        <v>1816576.23</v>
      </c>
      <c r="K50" s="115">
        <v>1241739.9099999999</v>
      </c>
      <c r="L50" s="115">
        <v>1700512.06</v>
      </c>
      <c r="M50" s="115">
        <v>1944670.92</v>
      </c>
      <c r="N50" s="115">
        <v>1558661.58</v>
      </c>
      <c r="O50" s="115">
        <v>2672003.02</v>
      </c>
      <c r="P50" s="115">
        <v>2021472.59</v>
      </c>
      <c r="Q50" s="115">
        <f t="shared" si="1"/>
        <v>18642235.290000003</v>
      </c>
      <c r="R50" s="8"/>
      <c r="S50" s="88"/>
      <c r="Z50" s="88"/>
      <c r="AA50" s="88"/>
      <c r="AB50" s="88"/>
      <c r="AC50" s="88"/>
      <c r="AD50" s="88"/>
      <c r="AE50" s="88"/>
      <c r="AF50" s="88"/>
      <c r="AG50" s="88"/>
      <c r="AH50" s="88"/>
      <c r="AI50" s="88"/>
      <c r="AJ50" s="88"/>
      <c r="AK50" s="88"/>
      <c r="AL50" s="88"/>
    </row>
    <row r="51" spans="2:40">
      <c r="B51" s="25" t="s">
        <v>65</v>
      </c>
      <c r="C51" s="14">
        <v>51030.319280999996</v>
      </c>
      <c r="D51" s="114">
        <f>SUM(D52:D55)</f>
        <v>65062135997.57</v>
      </c>
      <c r="E51" s="114">
        <f>SUM(E52:E55)</f>
        <v>3106433568.6799998</v>
      </c>
      <c r="F51" s="114">
        <f t="shared" ref="F51:P51" si="20">SUM(F52:F55)</f>
        <v>3118276699.3499999</v>
      </c>
      <c r="G51" s="114">
        <f t="shared" si="20"/>
        <v>3529689127.6700001</v>
      </c>
      <c r="H51" s="114">
        <f t="shared" si="20"/>
        <v>3426480520.5599999</v>
      </c>
      <c r="I51" s="114">
        <f t="shared" si="20"/>
        <v>3655381135.0599999</v>
      </c>
      <c r="J51" s="114">
        <f t="shared" si="20"/>
        <v>4121651100.73</v>
      </c>
      <c r="K51" s="114">
        <f t="shared" si="20"/>
        <v>4486739503.5299997</v>
      </c>
      <c r="L51" s="114">
        <f t="shared" si="20"/>
        <v>4259514399.3900003</v>
      </c>
      <c r="M51" s="114">
        <f t="shared" si="20"/>
        <v>4308246500.04</v>
      </c>
      <c r="N51" s="114">
        <f t="shared" si="20"/>
        <v>4880290178.04</v>
      </c>
      <c r="O51" s="114">
        <f t="shared" si="20"/>
        <v>4634661546.8500004</v>
      </c>
      <c r="P51" s="114">
        <f t="shared" si="20"/>
        <v>8312457464.1700001</v>
      </c>
      <c r="Q51" s="114">
        <f t="shared" si="1"/>
        <v>51839821744.069992</v>
      </c>
      <c r="R51" s="8"/>
      <c r="S51" s="88"/>
      <c r="Z51" s="88"/>
      <c r="AA51" s="88"/>
      <c r="AB51" s="88"/>
      <c r="AC51" s="88"/>
      <c r="AD51" s="88"/>
      <c r="AE51" s="88"/>
      <c r="AF51" s="88"/>
      <c r="AG51" s="88"/>
      <c r="AH51" s="88"/>
      <c r="AI51" s="88"/>
      <c r="AJ51" s="88"/>
      <c r="AK51" s="88"/>
      <c r="AL51" s="88"/>
    </row>
    <row r="52" spans="2:40">
      <c r="B52" s="26" t="s">
        <v>98</v>
      </c>
      <c r="C52" s="15">
        <v>571.65350000000001</v>
      </c>
      <c r="D52" s="115">
        <v>539545597.97000003</v>
      </c>
      <c r="E52" s="115">
        <v>0</v>
      </c>
      <c r="F52" s="115">
        <v>0</v>
      </c>
      <c r="G52" s="115">
        <v>25222024.280000001</v>
      </c>
      <c r="H52" s="115">
        <v>43188061.260000005</v>
      </c>
      <c r="I52" s="115">
        <v>29176639.289999999</v>
      </c>
      <c r="J52" s="115">
        <v>37388212.049999997</v>
      </c>
      <c r="K52" s="115">
        <v>48775707.840000004</v>
      </c>
      <c r="L52" s="115">
        <v>45382151.289999999</v>
      </c>
      <c r="M52" s="115">
        <v>10404973.859999999</v>
      </c>
      <c r="N52" s="115">
        <v>44046552.149999999</v>
      </c>
      <c r="O52" s="115">
        <v>27244450.57</v>
      </c>
      <c r="P52" s="115">
        <v>88899486.859999999</v>
      </c>
      <c r="Q52" s="115">
        <f t="shared" si="1"/>
        <v>399728259.44999999</v>
      </c>
      <c r="R52" s="8"/>
      <c r="S52" s="88"/>
      <c r="Z52" s="88"/>
      <c r="AA52" s="88"/>
      <c r="AB52" s="88"/>
      <c r="AC52" s="88"/>
      <c r="AD52" s="88"/>
      <c r="AE52" s="88"/>
      <c r="AF52" s="88"/>
      <c r="AG52" s="88"/>
      <c r="AH52" s="88"/>
      <c r="AI52" s="88"/>
      <c r="AJ52" s="88"/>
      <c r="AK52" s="88"/>
      <c r="AL52" s="88"/>
    </row>
    <row r="53" spans="2:40">
      <c r="B53" s="26" t="s">
        <v>99</v>
      </c>
      <c r="C53" s="15">
        <v>8265.4975439999998</v>
      </c>
      <c r="D53" s="115">
        <v>9438162257.2099991</v>
      </c>
      <c r="E53" s="115">
        <v>461378660.35000002</v>
      </c>
      <c r="F53" s="115">
        <v>557758401.22000003</v>
      </c>
      <c r="G53" s="115">
        <v>680643571.31000006</v>
      </c>
      <c r="H53" s="115">
        <v>500410603.13</v>
      </c>
      <c r="I53" s="115">
        <v>594772227</v>
      </c>
      <c r="J53" s="115">
        <v>673001811.53999996</v>
      </c>
      <c r="K53" s="115">
        <v>576839476.87</v>
      </c>
      <c r="L53" s="115">
        <v>624870543.71000004</v>
      </c>
      <c r="M53" s="115">
        <v>467930073.17000002</v>
      </c>
      <c r="N53" s="115">
        <v>499679196.58000004</v>
      </c>
      <c r="O53" s="115">
        <v>534942943.36000001</v>
      </c>
      <c r="P53" s="115">
        <v>925975438.32999992</v>
      </c>
      <c r="Q53" s="115">
        <f t="shared" si="1"/>
        <v>7098202946.5699997</v>
      </c>
      <c r="R53" s="8"/>
      <c r="S53" s="88"/>
      <c r="Z53" s="88"/>
      <c r="AA53" s="88"/>
      <c r="AB53" s="88"/>
      <c r="AC53" s="88"/>
      <c r="AD53" s="88"/>
      <c r="AE53" s="88"/>
      <c r="AF53" s="88"/>
      <c r="AG53" s="88"/>
      <c r="AH53" s="88"/>
      <c r="AI53" s="88"/>
      <c r="AJ53" s="88"/>
      <c r="AK53" s="88"/>
      <c r="AL53" s="88"/>
    </row>
    <row r="54" spans="2:40">
      <c r="B54" s="26" t="s">
        <v>66</v>
      </c>
      <c r="C54" s="15">
        <v>302.91822000000002</v>
      </c>
      <c r="D54" s="115">
        <v>2375564265.2400002</v>
      </c>
      <c r="E54" s="115">
        <v>0</v>
      </c>
      <c r="F54" s="115">
        <v>2797375.28</v>
      </c>
      <c r="G54" s="115">
        <v>10135256.790000001</v>
      </c>
      <c r="H54" s="115">
        <v>14733818.690000001</v>
      </c>
      <c r="I54" s="115">
        <v>8081436.2699999996</v>
      </c>
      <c r="J54" s="115">
        <v>16982034.949999999</v>
      </c>
      <c r="K54" s="115">
        <v>38562290.130000003</v>
      </c>
      <c r="L54" s="115">
        <v>265853664.15000001</v>
      </c>
      <c r="M54" s="115">
        <v>142887820.97</v>
      </c>
      <c r="N54" s="115">
        <v>215908123.07999998</v>
      </c>
      <c r="O54" s="115">
        <v>151867411.98000002</v>
      </c>
      <c r="P54" s="115">
        <v>414759074.31000006</v>
      </c>
      <c r="Q54" s="115">
        <f t="shared" si="1"/>
        <v>1282568306.5999999</v>
      </c>
      <c r="R54" s="8"/>
      <c r="S54" s="88"/>
      <c r="Z54" s="88"/>
      <c r="AA54" s="88"/>
      <c r="AB54" s="88"/>
      <c r="AC54" s="88"/>
      <c r="AD54" s="88"/>
      <c r="AE54" s="88"/>
      <c r="AF54" s="88"/>
      <c r="AG54" s="88"/>
      <c r="AH54" s="88"/>
      <c r="AI54" s="88"/>
      <c r="AJ54" s="88"/>
      <c r="AK54" s="88"/>
      <c r="AL54" s="88"/>
    </row>
    <row r="55" spans="2:40">
      <c r="B55" s="26" t="s">
        <v>67</v>
      </c>
      <c r="C55" s="15">
        <v>41890.250016999998</v>
      </c>
      <c r="D55" s="115">
        <v>52708863877.150002</v>
      </c>
      <c r="E55" s="115">
        <v>2645054908.3299999</v>
      </c>
      <c r="F55" s="115">
        <v>2557720922.8499999</v>
      </c>
      <c r="G55" s="115">
        <v>2813688275.29</v>
      </c>
      <c r="H55" s="115">
        <v>2868148037.48</v>
      </c>
      <c r="I55" s="115">
        <v>3023350832.5</v>
      </c>
      <c r="J55" s="115">
        <v>3394279042.1900001</v>
      </c>
      <c r="K55" s="115">
        <v>3822562028.6899996</v>
      </c>
      <c r="L55" s="115">
        <v>3323408040.2400002</v>
      </c>
      <c r="M55" s="115">
        <v>3687023632.04</v>
      </c>
      <c r="N55" s="115">
        <v>4120656306.23</v>
      </c>
      <c r="O55" s="115">
        <v>3920606740.9400001</v>
      </c>
      <c r="P55" s="115">
        <v>6882823464.6700001</v>
      </c>
      <c r="Q55" s="115">
        <f t="shared" si="1"/>
        <v>43059322231.449997</v>
      </c>
      <c r="R55" s="8"/>
      <c r="S55" s="88"/>
      <c r="Z55" s="88"/>
      <c r="AA55" s="88"/>
      <c r="AB55" s="88"/>
      <c r="AC55" s="88"/>
      <c r="AD55" s="88"/>
      <c r="AE55" s="88"/>
      <c r="AF55" s="88"/>
      <c r="AG55" s="88"/>
      <c r="AH55" s="88"/>
      <c r="AI55" s="88"/>
      <c r="AJ55" s="88"/>
      <c r="AK55" s="88"/>
      <c r="AL55" s="88"/>
    </row>
    <row r="56" spans="2:40">
      <c r="B56" s="25" t="s">
        <v>68</v>
      </c>
      <c r="C56" s="14">
        <v>487.41289699999999</v>
      </c>
      <c r="D56" s="114">
        <f>SUM(D57:D60)</f>
        <v>534429305.01999998</v>
      </c>
      <c r="E56" s="114">
        <f>SUM(E57:E60)</f>
        <v>20759031.850000001</v>
      </c>
      <c r="F56" s="114">
        <f t="shared" ref="F56:P56" si="21">SUM(F57:F60)</f>
        <v>29616812.579999998</v>
      </c>
      <c r="G56" s="114">
        <f t="shared" si="21"/>
        <v>35903706.189999998</v>
      </c>
      <c r="H56" s="114">
        <f t="shared" si="21"/>
        <v>26029523.109999999</v>
      </c>
      <c r="I56" s="114">
        <f t="shared" si="21"/>
        <v>30123233.139999997</v>
      </c>
      <c r="J56" s="114">
        <f t="shared" si="21"/>
        <v>30896658.43</v>
      </c>
      <c r="K56" s="114">
        <f t="shared" si="21"/>
        <v>39486809.949999996</v>
      </c>
      <c r="L56" s="114">
        <f t="shared" si="21"/>
        <v>31042821.690000001</v>
      </c>
      <c r="M56" s="114">
        <f t="shared" si="21"/>
        <v>23424532.870000001</v>
      </c>
      <c r="N56" s="114">
        <f>SUM(N57:N60)</f>
        <v>30996310.659999996</v>
      </c>
      <c r="O56" s="114">
        <f t="shared" si="21"/>
        <v>45588894.350000001</v>
      </c>
      <c r="P56" s="114">
        <f t="shared" si="21"/>
        <v>59953813.469999999</v>
      </c>
      <c r="Q56" s="114">
        <f t="shared" si="1"/>
        <v>403822148.29000008</v>
      </c>
      <c r="R56" s="7"/>
      <c r="S56" s="88"/>
      <c r="Z56" s="88"/>
      <c r="AA56" s="88"/>
      <c r="AB56" s="88"/>
      <c r="AC56" s="88"/>
      <c r="AD56" s="88"/>
      <c r="AE56" s="88"/>
      <c r="AF56" s="88"/>
      <c r="AG56" s="88"/>
      <c r="AH56" s="88"/>
      <c r="AI56" s="88"/>
      <c r="AJ56" s="88"/>
      <c r="AK56" s="88"/>
      <c r="AL56" s="88"/>
    </row>
    <row r="57" spans="2:40">
      <c r="B57" s="26" t="s">
        <v>100</v>
      </c>
      <c r="C57" s="15">
        <v>1</v>
      </c>
      <c r="D57" s="115">
        <v>1000000</v>
      </c>
      <c r="E57" s="115">
        <v>0</v>
      </c>
      <c r="F57" s="115">
        <v>0</v>
      </c>
      <c r="G57" s="115">
        <v>0</v>
      </c>
      <c r="H57" s="115">
        <v>0</v>
      </c>
      <c r="I57" s="115">
        <v>0</v>
      </c>
      <c r="J57" s="115">
        <v>0</v>
      </c>
      <c r="K57" s="115">
        <v>0</v>
      </c>
      <c r="L57" s="115">
        <v>0</v>
      </c>
      <c r="M57" s="115">
        <v>0</v>
      </c>
      <c r="N57" s="115">
        <v>0</v>
      </c>
      <c r="O57" s="115">
        <v>0</v>
      </c>
      <c r="P57" s="115">
        <v>0</v>
      </c>
      <c r="Q57" s="115">
        <f t="shared" si="1"/>
        <v>0</v>
      </c>
      <c r="R57" s="91"/>
      <c r="S57" s="88"/>
      <c r="T57" s="91"/>
      <c r="U57" s="91"/>
      <c r="V57" s="91"/>
      <c r="W57" s="91"/>
      <c r="X57" s="91"/>
      <c r="Z57" s="88"/>
      <c r="AA57" s="88"/>
      <c r="AB57" s="88"/>
      <c r="AC57" s="88"/>
      <c r="AD57" s="88"/>
      <c r="AE57" s="88"/>
      <c r="AF57" s="88"/>
      <c r="AG57" s="88"/>
      <c r="AH57" s="88"/>
      <c r="AI57" s="88"/>
      <c r="AJ57" s="88"/>
      <c r="AK57" s="88"/>
      <c r="AL57" s="88"/>
    </row>
    <row r="58" spans="2:40">
      <c r="B58" s="26" t="s">
        <v>101</v>
      </c>
      <c r="C58" s="15">
        <v>468.41289699999999</v>
      </c>
      <c r="D58" s="115">
        <v>515429305.01999998</v>
      </c>
      <c r="E58" s="115">
        <v>20759031.850000001</v>
      </c>
      <c r="F58" s="115">
        <v>29616812.579999998</v>
      </c>
      <c r="G58" s="115">
        <v>35903706.189999998</v>
      </c>
      <c r="H58" s="115">
        <v>26029523.109999999</v>
      </c>
      <c r="I58" s="115">
        <v>30123233.139999997</v>
      </c>
      <c r="J58" s="115">
        <v>30896658.43</v>
      </c>
      <c r="K58" s="115">
        <v>39486809.949999996</v>
      </c>
      <c r="L58" s="115">
        <v>31042821.690000001</v>
      </c>
      <c r="M58" s="115">
        <v>23424532.870000001</v>
      </c>
      <c r="N58" s="115">
        <v>30996310.659999996</v>
      </c>
      <c r="O58" s="115">
        <v>45588894.350000001</v>
      </c>
      <c r="P58" s="115">
        <v>59953813.469999999</v>
      </c>
      <c r="Q58" s="115">
        <f t="shared" si="1"/>
        <v>403822148.29000008</v>
      </c>
      <c r="R58" s="91"/>
      <c r="S58" s="88"/>
      <c r="T58" s="91"/>
      <c r="U58" s="91"/>
      <c r="V58" s="91"/>
      <c r="W58" s="91"/>
      <c r="X58" s="91"/>
      <c r="Z58" s="88"/>
      <c r="AA58" s="88"/>
      <c r="AB58" s="88"/>
      <c r="AC58" s="88"/>
      <c r="AD58" s="88"/>
      <c r="AE58" s="88"/>
      <c r="AF58" s="88"/>
      <c r="AG58" s="88"/>
      <c r="AH58" s="88"/>
      <c r="AI58" s="88"/>
      <c r="AJ58" s="88"/>
      <c r="AK58" s="88"/>
      <c r="AL58" s="88"/>
    </row>
    <row r="59" spans="2:40">
      <c r="B59" s="26" t="s">
        <v>102</v>
      </c>
      <c r="C59" s="15">
        <v>14</v>
      </c>
      <c r="D59" s="115">
        <v>14000000</v>
      </c>
      <c r="E59" s="115">
        <v>0</v>
      </c>
      <c r="F59" s="115">
        <v>0</v>
      </c>
      <c r="G59" s="115">
        <v>0</v>
      </c>
      <c r="H59" s="115">
        <v>0</v>
      </c>
      <c r="I59" s="115">
        <v>0</v>
      </c>
      <c r="J59" s="115">
        <v>0</v>
      </c>
      <c r="K59" s="115">
        <v>0</v>
      </c>
      <c r="L59" s="115">
        <v>0</v>
      </c>
      <c r="M59" s="115">
        <v>0</v>
      </c>
      <c r="N59" s="115">
        <v>0</v>
      </c>
      <c r="O59" s="115">
        <v>0</v>
      </c>
      <c r="P59" s="115">
        <v>0</v>
      </c>
      <c r="Q59" s="115">
        <f t="shared" si="1"/>
        <v>0</v>
      </c>
      <c r="R59" s="91"/>
      <c r="S59" s="88"/>
      <c r="T59" s="91"/>
      <c r="U59" s="91"/>
      <c r="V59" s="91"/>
      <c r="W59" s="91"/>
      <c r="X59" s="91"/>
      <c r="Z59" s="88"/>
      <c r="AA59" s="88"/>
      <c r="AB59" s="88"/>
      <c r="AC59" s="88"/>
      <c r="AD59" s="88"/>
      <c r="AE59" s="88"/>
      <c r="AF59" s="88"/>
      <c r="AG59" s="88"/>
      <c r="AH59" s="88"/>
      <c r="AI59" s="88"/>
      <c r="AJ59" s="88"/>
      <c r="AK59" s="88"/>
      <c r="AL59" s="88"/>
    </row>
    <row r="60" spans="2:40">
      <c r="B60" s="26" t="s">
        <v>70</v>
      </c>
      <c r="C60" s="15">
        <v>4</v>
      </c>
      <c r="D60" s="115">
        <v>4000000</v>
      </c>
      <c r="E60" s="115">
        <v>0</v>
      </c>
      <c r="F60" s="115">
        <v>0</v>
      </c>
      <c r="G60" s="115">
        <v>0</v>
      </c>
      <c r="H60" s="115">
        <v>0</v>
      </c>
      <c r="I60" s="115">
        <v>0</v>
      </c>
      <c r="J60" s="115">
        <v>0</v>
      </c>
      <c r="K60" s="115">
        <v>0</v>
      </c>
      <c r="L60" s="115">
        <v>0</v>
      </c>
      <c r="M60" s="115">
        <v>0</v>
      </c>
      <c r="N60" s="115">
        <v>0</v>
      </c>
      <c r="O60" s="115">
        <v>0</v>
      </c>
      <c r="P60" s="115">
        <v>0</v>
      </c>
      <c r="Q60" s="115">
        <f t="shared" si="1"/>
        <v>0</v>
      </c>
      <c r="R60" s="91"/>
      <c r="S60" s="88"/>
      <c r="T60" s="91"/>
      <c r="U60" s="91"/>
      <c r="V60" s="91"/>
      <c r="W60" s="91"/>
      <c r="X60" s="91"/>
      <c r="Z60" s="88"/>
      <c r="AA60" s="88"/>
      <c r="AB60" s="88"/>
      <c r="AC60" s="88"/>
      <c r="AD60" s="88"/>
      <c r="AE60" s="88"/>
      <c r="AF60" s="88"/>
      <c r="AG60" s="88"/>
      <c r="AH60" s="88"/>
      <c r="AI60" s="88"/>
      <c r="AJ60" s="88"/>
      <c r="AK60" s="88"/>
      <c r="AL60" s="88"/>
    </row>
    <row r="61" spans="2:40">
      <c r="B61" s="25" t="s">
        <v>71</v>
      </c>
      <c r="C61" s="14">
        <v>14907.337425</v>
      </c>
      <c r="D61" s="114">
        <f t="shared" ref="D61:M61" si="22">SUM(D62:D66)</f>
        <v>14907337425</v>
      </c>
      <c r="E61" s="114">
        <f t="shared" si="22"/>
        <v>0</v>
      </c>
      <c r="F61" s="114">
        <f t="shared" si="22"/>
        <v>0</v>
      </c>
      <c r="G61" s="114">
        <f t="shared" si="22"/>
        <v>0</v>
      </c>
      <c r="H61" s="114">
        <f t="shared" si="22"/>
        <v>0</v>
      </c>
      <c r="I61" s="114">
        <f t="shared" si="22"/>
        <v>0</v>
      </c>
      <c r="J61" s="114">
        <f t="shared" si="22"/>
        <v>0</v>
      </c>
      <c r="K61" s="114">
        <f t="shared" si="22"/>
        <v>0</v>
      </c>
      <c r="L61" s="114">
        <f t="shared" si="22"/>
        <v>0</v>
      </c>
      <c r="M61" s="114">
        <f t="shared" si="22"/>
        <v>0</v>
      </c>
      <c r="N61" s="114">
        <f>SUM(N62:N66)</f>
        <v>119450</v>
      </c>
      <c r="O61" s="114">
        <v>0</v>
      </c>
      <c r="P61" s="114">
        <v>0</v>
      </c>
      <c r="Q61" s="114">
        <f t="shared" si="1"/>
        <v>119450</v>
      </c>
      <c r="R61" s="7"/>
      <c r="S61" s="88"/>
      <c r="Z61" s="93"/>
      <c r="AA61" s="93"/>
      <c r="AB61" s="88"/>
      <c r="AC61" s="88"/>
      <c r="AD61" s="88"/>
      <c r="AE61" s="88"/>
      <c r="AF61" s="88"/>
      <c r="AG61" s="88"/>
      <c r="AH61" s="88"/>
      <c r="AI61" s="88"/>
      <c r="AJ61" s="88"/>
      <c r="AK61" s="88"/>
      <c r="AL61" s="88"/>
      <c r="AM61" s="93"/>
      <c r="AN61" s="93"/>
    </row>
    <row r="62" spans="2:40">
      <c r="B62" s="26" t="s">
        <v>72</v>
      </c>
      <c r="C62" s="15">
        <v>10394.273311999999</v>
      </c>
      <c r="D62" s="115">
        <v>10394273312</v>
      </c>
      <c r="E62" s="115">
        <v>0</v>
      </c>
      <c r="F62" s="115">
        <v>0</v>
      </c>
      <c r="G62" s="115">
        <v>0</v>
      </c>
      <c r="H62" s="115">
        <v>0</v>
      </c>
      <c r="I62" s="115">
        <v>0</v>
      </c>
      <c r="J62" s="115">
        <v>0</v>
      </c>
      <c r="K62" s="115">
        <v>0</v>
      </c>
      <c r="L62" s="115">
        <v>0</v>
      </c>
      <c r="M62" s="115">
        <v>0</v>
      </c>
      <c r="N62" s="115">
        <v>0</v>
      </c>
      <c r="O62" s="115">
        <v>0</v>
      </c>
      <c r="P62" s="115">
        <v>0</v>
      </c>
      <c r="Q62" s="115">
        <f t="shared" si="1"/>
        <v>0</v>
      </c>
      <c r="R62" s="8"/>
      <c r="S62" s="88"/>
      <c r="Z62" s="93"/>
      <c r="AA62" s="93"/>
      <c r="AB62" s="88"/>
      <c r="AC62" s="88"/>
      <c r="AD62" s="88"/>
      <c r="AE62" s="88"/>
      <c r="AF62" s="88"/>
      <c r="AG62" s="88"/>
      <c r="AH62" s="88"/>
      <c r="AI62" s="88"/>
      <c r="AJ62" s="88"/>
      <c r="AK62" s="88"/>
      <c r="AL62" s="88"/>
      <c r="AM62" s="93"/>
      <c r="AN62" s="93"/>
    </row>
    <row r="63" spans="2:40">
      <c r="B63" s="26" t="s">
        <v>73</v>
      </c>
      <c r="C63" s="15">
        <v>1468.410936</v>
      </c>
      <c r="D63" s="115">
        <v>1468410936</v>
      </c>
      <c r="E63" s="115">
        <v>0</v>
      </c>
      <c r="F63" s="115">
        <v>0</v>
      </c>
      <c r="G63" s="115">
        <v>0</v>
      </c>
      <c r="H63" s="115">
        <v>0</v>
      </c>
      <c r="I63" s="115">
        <v>0</v>
      </c>
      <c r="J63" s="115">
        <v>0</v>
      </c>
      <c r="K63" s="115">
        <v>0</v>
      </c>
      <c r="L63" s="115">
        <v>0</v>
      </c>
      <c r="M63" s="115">
        <v>0</v>
      </c>
      <c r="N63" s="115">
        <v>0</v>
      </c>
      <c r="O63" s="115">
        <v>0</v>
      </c>
      <c r="P63" s="115">
        <v>0</v>
      </c>
      <c r="Q63" s="115">
        <f t="shared" si="1"/>
        <v>0</v>
      </c>
      <c r="R63" s="8"/>
      <c r="S63" s="88"/>
      <c r="Z63" s="93"/>
      <c r="AA63" s="93"/>
      <c r="AB63" s="88"/>
      <c r="AC63" s="88"/>
      <c r="AD63" s="88"/>
      <c r="AE63" s="88"/>
      <c r="AF63" s="88"/>
      <c r="AG63" s="88"/>
      <c r="AH63" s="88"/>
      <c r="AI63" s="88"/>
      <c r="AJ63" s="88"/>
      <c r="AK63" s="88"/>
      <c r="AL63" s="88"/>
      <c r="AM63" s="93"/>
      <c r="AN63" s="93"/>
    </row>
    <row r="64" spans="2:40">
      <c r="B64" s="26" t="s">
        <v>136</v>
      </c>
      <c r="C64" s="15">
        <v>35.965221999999997</v>
      </c>
      <c r="D64" s="115">
        <v>35965222</v>
      </c>
      <c r="E64" s="115">
        <v>0</v>
      </c>
      <c r="F64" s="115">
        <v>0</v>
      </c>
      <c r="G64" s="115">
        <v>0</v>
      </c>
      <c r="H64" s="115">
        <v>0</v>
      </c>
      <c r="I64" s="115">
        <v>0</v>
      </c>
      <c r="J64" s="115">
        <v>0</v>
      </c>
      <c r="K64" s="115">
        <v>0</v>
      </c>
      <c r="L64" s="115">
        <v>0</v>
      </c>
      <c r="M64" s="115">
        <v>0</v>
      </c>
      <c r="N64" s="115">
        <v>119450</v>
      </c>
      <c r="O64" s="115">
        <v>0</v>
      </c>
      <c r="P64" s="115">
        <v>0</v>
      </c>
      <c r="Q64" s="115">
        <f t="shared" si="1"/>
        <v>119450</v>
      </c>
      <c r="R64" s="8"/>
      <c r="S64" s="88"/>
      <c r="Z64" s="93"/>
      <c r="AA64" s="93"/>
      <c r="AB64" s="88"/>
      <c r="AC64" s="88"/>
      <c r="AD64" s="88"/>
      <c r="AE64" s="88"/>
      <c r="AF64" s="88"/>
      <c r="AG64" s="88"/>
      <c r="AH64" s="88"/>
      <c r="AI64" s="88"/>
      <c r="AJ64" s="88"/>
      <c r="AK64" s="88"/>
      <c r="AL64" s="88"/>
      <c r="AM64" s="93"/>
      <c r="AN64" s="93"/>
    </row>
    <row r="65" spans="2:42">
      <c r="B65" s="26" t="s">
        <v>117</v>
      </c>
      <c r="C65" s="15">
        <v>190.8</v>
      </c>
      <c r="D65" s="115">
        <v>190800000</v>
      </c>
      <c r="E65" s="115">
        <v>0</v>
      </c>
      <c r="F65" s="115">
        <v>0</v>
      </c>
      <c r="G65" s="115">
        <v>0</v>
      </c>
      <c r="H65" s="115">
        <v>0</v>
      </c>
      <c r="I65" s="115">
        <v>0</v>
      </c>
      <c r="J65" s="115">
        <v>0</v>
      </c>
      <c r="K65" s="115">
        <v>0</v>
      </c>
      <c r="L65" s="115">
        <v>0</v>
      </c>
      <c r="M65" s="115">
        <v>0</v>
      </c>
      <c r="N65" s="115">
        <v>0</v>
      </c>
      <c r="O65" s="115">
        <v>0</v>
      </c>
      <c r="P65" s="115">
        <v>0</v>
      </c>
      <c r="Q65" s="115">
        <f t="shared" si="1"/>
        <v>0</v>
      </c>
      <c r="R65" s="8"/>
      <c r="S65" s="88"/>
      <c r="Z65" s="93"/>
      <c r="AA65" s="93"/>
      <c r="AB65" s="88"/>
      <c r="AC65" s="88"/>
      <c r="AD65" s="88"/>
      <c r="AE65" s="88"/>
      <c r="AF65" s="88"/>
      <c r="AG65" s="88"/>
      <c r="AH65" s="88"/>
      <c r="AI65" s="88"/>
      <c r="AJ65" s="88"/>
      <c r="AK65" s="88"/>
      <c r="AL65" s="88"/>
      <c r="AM65" s="93"/>
      <c r="AN65" s="93"/>
    </row>
    <row r="66" spans="2:42">
      <c r="B66" s="26" t="s">
        <v>74</v>
      </c>
      <c r="C66" s="15">
        <v>2817.8879550000001</v>
      </c>
      <c r="D66" s="115">
        <v>2817887955</v>
      </c>
      <c r="E66" s="115">
        <v>0</v>
      </c>
      <c r="F66" s="115">
        <v>0</v>
      </c>
      <c r="G66" s="115">
        <v>0</v>
      </c>
      <c r="H66" s="115">
        <v>0</v>
      </c>
      <c r="I66" s="115">
        <v>0</v>
      </c>
      <c r="J66" s="115">
        <v>0</v>
      </c>
      <c r="K66" s="115">
        <v>0</v>
      </c>
      <c r="L66" s="115">
        <v>0</v>
      </c>
      <c r="M66" s="115">
        <v>0</v>
      </c>
      <c r="N66" s="115">
        <v>0</v>
      </c>
      <c r="O66" s="115">
        <v>0</v>
      </c>
      <c r="P66" s="115">
        <v>0</v>
      </c>
      <c r="Q66" s="115">
        <f t="shared" si="1"/>
        <v>0</v>
      </c>
      <c r="R66" s="8"/>
      <c r="S66" s="88"/>
      <c r="Z66" s="93"/>
      <c r="AA66" s="93"/>
      <c r="AB66" s="88"/>
      <c r="AC66" s="88"/>
      <c r="AD66" s="88"/>
      <c r="AE66" s="88"/>
      <c r="AF66" s="88"/>
      <c r="AG66" s="88"/>
      <c r="AH66" s="88"/>
      <c r="AI66" s="88"/>
      <c r="AJ66" s="88"/>
      <c r="AK66" s="88"/>
      <c r="AL66" s="88"/>
      <c r="AM66" s="93"/>
      <c r="AN66" s="93"/>
    </row>
    <row r="67" spans="2:42">
      <c r="B67" s="25" t="s">
        <v>75</v>
      </c>
      <c r="C67" s="14">
        <v>1851.169408</v>
      </c>
      <c r="D67" s="114">
        <f>SUM(D68:D72)</f>
        <v>2209804101.5</v>
      </c>
      <c r="E67" s="114">
        <f>SUM(E68:E72)</f>
        <v>83589020.249999985</v>
      </c>
      <c r="F67" s="114">
        <f t="shared" ref="F67:K67" si="23">SUM(F68:F72)</f>
        <v>132625034.09999999</v>
      </c>
      <c r="G67" s="114">
        <f t="shared" si="23"/>
        <v>112538898.06999999</v>
      </c>
      <c r="H67" s="114">
        <f t="shared" si="23"/>
        <v>119420443.97</v>
      </c>
      <c r="I67" s="114">
        <f t="shared" si="23"/>
        <v>91166757.060000002</v>
      </c>
      <c r="J67" s="114">
        <f t="shared" si="23"/>
        <v>94128680.520000011</v>
      </c>
      <c r="K67" s="114">
        <f t="shared" si="23"/>
        <v>137531286.19999999</v>
      </c>
      <c r="L67" s="114">
        <f>SUM(L68:L72)</f>
        <v>85787443.210000008</v>
      </c>
      <c r="M67" s="114">
        <f t="shared" ref="M67:P67" si="24">SUM(M68:M72)</f>
        <v>59835824.830000006</v>
      </c>
      <c r="N67" s="114">
        <f t="shared" si="24"/>
        <v>69704595.870000005</v>
      </c>
      <c r="O67" s="114">
        <f t="shared" si="24"/>
        <v>99521530.110000014</v>
      </c>
      <c r="P67" s="114">
        <f t="shared" si="24"/>
        <v>198020663.40000001</v>
      </c>
      <c r="Q67" s="114">
        <f t="shared" si="1"/>
        <v>1283870177.5900002</v>
      </c>
      <c r="R67" s="7"/>
      <c r="S67" s="88"/>
      <c r="Z67" s="93"/>
      <c r="AA67" s="93"/>
      <c r="AB67" s="88"/>
      <c r="AC67" s="88"/>
      <c r="AD67" s="88"/>
      <c r="AE67" s="88"/>
      <c r="AF67" s="88"/>
      <c r="AG67" s="88"/>
      <c r="AH67" s="88"/>
      <c r="AI67" s="88"/>
      <c r="AJ67" s="88"/>
      <c r="AK67" s="88"/>
      <c r="AL67" s="88"/>
    </row>
    <row r="68" spans="2:42">
      <c r="B68" s="26" t="s">
        <v>104</v>
      </c>
      <c r="C68" s="15">
        <v>23.31</v>
      </c>
      <c r="D68" s="115">
        <v>23310000</v>
      </c>
      <c r="E68" s="115">
        <v>0</v>
      </c>
      <c r="F68" s="115">
        <v>0</v>
      </c>
      <c r="G68" s="115">
        <v>0</v>
      </c>
      <c r="H68" s="115">
        <v>0</v>
      </c>
      <c r="I68" s="115">
        <v>0</v>
      </c>
      <c r="J68" s="115">
        <v>0</v>
      </c>
      <c r="K68" s="115">
        <v>0</v>
      </c>
      <c r="L68" s="115">
        <v>0</v>
      </c>
      <c r="M68" s="115">
        <v>0</v>
      </c>
      <c r="N68" s="115">
        <v>0</v>
      </c>
      <c r="O68" s="115">
        <v>0</v>
      </c>
      <c r="P68" s="115">
        <v>0</v>
      </c>
      <c r="Q68" s="116">
        <f t="shared" si="1"/>
        <v>0</v>
      </c>
      <c r="R68" s="7"/>
      <c r="S68" s="88"/>
      <c r="Z68" s="93"/>
      <c r="AA68" s="93"/>
      <c r="AB68" s="88"/>
      <c r="AC68" s="88"/>
      <c r="AD68" s="88"/>
      <c r="AE68" s="88"/>
      <c r="AF68" s="88"/>
      <c r="AG68" s="88"/>
      <c r="AH68" s="88"/>
      <c r="AI68" s="88"/>
      <c r="AJ68" s="88"/>
      <c r="AK68" s="88"/>
      <c r="AL68" s="88"/>
      <c r="AM68" s="93"/>
      <c r="AN68" s="93"/>
      <c r="AO68" s="93"/>
      <c r="AP68" s="93"/>
    </row>
    <row r="69" spans="2:42">
      <c r="B69" s="26" t="s">
        <v>105</v>
      </c>
      <c r="C69" s="15">
        <v>154.32679899999999</v>
      </c>
      <c r="D69" s="115">
        <v>210023898.31999999</v>
      </c>
      <c r="E69" s="115">
        <v>6161539.5499999998</v>
      </c>
      <c r="F69" s="115">
        <v>35469070.269999996</v>
      </c>
      <c r="G69" s="115">
        <v>17263557.240000002</v>
      </c>
      <c r="H69" s="115">
        <v>9234089.6899999995</v>
      </c>
      <c r="I69" s="115">
        <v>6414371.6699999999</v>
      </c>
      <c r="J69" s="115">
        <v>9764182.0800000001</v>
      </c>
      <c r="K69" s="115">
        <v>10904238.940000001</v>
      </c>
      <c r="L69" s="115">
        <v>7024383.3700000001</v>
      </c>
      <c r="M69" s="115">
        <v>6306516.9500000002</v>
      </c>
      <c r="N69" s="115">
        <v>7314660.9400000004</v>
      </c>
      <c r="O69" s="115">
        <v>7640691.3200000003</v>
      </c>
      <c r="P69" s="115">
        <v>20875585.299999997</v>
      </c>
      <c r="Q69" s="116">
        <f t="shared" si="1"/>
        <v>144372887.31999999</v>
      </c>
      <c r="R69" s="8"/>
      <c r="S69" s="88"/>
      <c r="Z69" s="93"/>
      <c r="AA69" s="93"/>
      <c r="AB69" s="88"/>
      <c r="AC69" s="88"/>
      <c r="AD69" s="88"/>
      <c r="AE69" s="88"/>
      <c r="AF69" s="88"/>
      <c r="AG69" s="88"/>
      <c r="AH69" s="88"/>
      <c r="AI69" s="88"/>
      <c r="AJ69" s="88"/>
      <c r="AK69" s="88"/>
      <c r="AL69" s="88"/>
      <c r="AM69" s="93"/>
      <c r="AN69" s="93"/>
      <c r="AO69" s="93"/>
      <c r="AP69" s="93"/>
    </row>
    <row r="70" spans="2:42">
      <c r="B70" s="26" t="s">
        <v>76</v>
      </c>
      <c r="C70" s="15">
        <v>1066.240693</v>
      </c>
      <c r="D70" s="115">
        <v>1368998287.1800001</v>
      </c>
      <c r="E70" s="115">
        <v>48473115</v>
      </c>
      <c r="F70" s="115">
        <v>56610313.920000002</v>
      </c>
      <c r="G70" s="115">
        <v>58690474.82</v>
      </c>
      <c r="H70" s="115">
        <v>88688744.950000003</v>
      </c>
      <c r="I70" s="115">
        <v>60302352.460000001</v>
      </c>
      <c r="J70" s="115">
        <v>56404066.840000004</v>
      </c>
      <c r="K70" s="115">
        <v>104339971.90000001</v>
      </c>
      <c r="L70" s="115">
        <v>64329296.530000001</v>
      </c>
      <c r="M70" s="115">
        <v>41753194.780000001</v>
      </c>
      <c r="N70" s="115">
        <v>53069372.940000005</v>
      </c>
      <c r="O70" s="115">
        <v>75074685.480000004</v>
      </c>
      <c r="P70" s="115">
        <v>158939752.56999999</v>
      </c>
      <c r="Q70" s="116">
        <f t="shared" si="1"/>
        <v>866675342.19000006</v>
      </c>
      <c r="R70" s="8"/>
      <c r="S70" s="88"/>
      <c r="Z70" s="93"/>
      <c r="AA70" s="93"/>
      <c r="AB70" s="88"/>
      <c r="AC70" s="88"/>
      <c r="AD70" s="88"/>
      <c r="AE70" s="88"/>
      <c r="AF70" s="88"/>
      <c r="AG70" s="88"/>
      <c r="AH70" s="88"/>
      <c r="AI70" s="88"/>
      <c r="AJ70" s="88"/>
      <c r="AK70" s="88"/>
      <c r="AL70" s="88"/>
      <c r="AM70" s="93"/>
      <c r="AN70" s="93"/>
      <c r="AO70" s="93"/>
      <c r="AP70" s="93"/>
    </row>
    <row r="71" spans="2:42">
      <c r="B71" s="7" t="s">
        <v>77</v>
      </c>
      <c r="C71" s="15">
        <v>454.50271600000002</v>
      </c>
      <c r="D71" s="115">
        <v>454502716</v>
      </c>
      <c r="E71" s="115">
        <v>24793809.629999999</v>
      </c>
      <c r="F71" s="115">
        <v>29389449.91</v>
      </c>
      <c r="G71" s="115">
        <v>28001095.459999997</v>
      </c>
      <c r="H71" s="115">
        <v>15859509.33</v>
      </c>
      <c r="I71" s="115">
        <v>13298832.93</v>
      </c>
      <c r="J71" s="115">
        <v>27960431.600000001</v>
      </c>
      <c r="K71" s="115">
        <v>16728975.360000001</v>
      </c>
      <c r="L71" s="115">
        <v>8875663.3099999987</v>
      </c>
      <c r="M71" s="115">
        <v>6078013.0999999996</v>
      </c>
      <c r="N71" s="115">
        <v>3727461.99</v>
      </c>
      <c r="O71" s="115">
        <v>11213053.310000001</v>
      </c>
      <c r="P71" s="115">
        <v>12612225.529999999</v>
      </c>
      <c r="Q71" s="116">
        <f t="shared" si="1"/>
        <v>198538521.46000001</v>
      </c>
      <c r="R71" s="8"/>
      <c r="S71" s="88"/>
      <c r="Z71" s="93"/>
      <c r="AA71" s="93"/>
      <c r="AB71" s="88"/>
      <c r="AC71" s="88"/>
      <c r="AD71" s="88"/>
      <c r="AE71" s="88"/>
      <c r="AF71" s="88"/>
      <c r="AG71" s="88"/>
      <c r="AH71" s="88"/>
      <c r="AI71" s="88"/>
      <c r="AJ71" s="88"/>
      <c r="AK71" s="88"/>
      <c r="AL71" s="88"/>
      <c r="AM71" s="93"/>
      <c r="AN71" s="93"/>
      <c r="AO71" s="93"/>
      <c r="AP71" s="93"/>
    </row>
    <row r="72" spans="2:42">
      <c r="B72" s="26" t="s">
        <v>106</v>
      </c>
      <c r="C72" s="15">
        <v>152.78919999999999</v>
      </c>
      <c r="D72" s="115">
        <v>152969200</v>
      </c>
      <c r="E72" s="115">
        <v>4160556.07</v>
      </c>
      <c r="F72" s="115">
        <v>11156200</v>
      </c>
      <c r="G72" s="115">
        <v>8583770.5500000007</v>
      </c>
      <c r="H72" s="115">
        <v>5638100</v>
      </c>
      <c r="I72" s="115">
        <v>11151200</v>
      </c>
      <c r="J72" s="115">
        <v>0</v>
      </c>
      <c r="K72" s="115">
        <v>5558100</v>
      </c>
      <c r="L72" s="115">
        <v>5558100</v>
      </c>
      <c r="M72" s="115">
        <v>5698100</v>
      </c>
      <c r="N72" s="115">
        <v>5593100</v>
      </c>
      <c r="O72" s="115">
        <v>5593100</v>
      </c>
      <c r="P72" s="115">
        <v>5593100</v>
      </c>
      <c r="Q72" s="116">
        <f t="shared" ref="Q72:Q75" si="25">SUM(E72:P72)</f>
        <v>74283426.620000005</v>
      </c>
      <c r="R72" s="8"/>
      <c r="S72" s="88"/>
      <c r="Z72" s="93"/>
      <c r="AA72" s="93"/>
      <c r="AB72" s="88"/>
      <c r="AC72" s="88"/>
      <c r="AD72" s="88"/>
      <c r="AE72" s="88"/>
      <c r="AF72" s="88"/>
      <c r="AG72" s="88"/>
      <c r="AH72" s="88"/>
      <c r="AI72" s="88"/>
      <c r="AJ72" s="88"/>
      <c r="AK72" s="88"/>
      <c r="AL72" s="88"/>
      <c r="AM72" s="93"/>
      <c r="AN72" s="93"/>
      <c r="AO72" s="93"/>
      <c r="AP72" s="93"/>
    </row>
    <row r="73" spans="2:42">
      <c r="B73" s="22" t="s">
        <v>79</v>
      </c>
      <c r="C73" s="13">
        <v>22.258576000000001</v>
      </c>
      <c r="D73" s="113">
        <f>D74</f>
        <v>22258576</v>
      </c>
      <c r="E73" s="113">
        <f>E74</f>
        <v>0</v>
      </c>
      <c r="F73" s="113">
        <f t="shared" ref="F73:P74" si="26">F74</f>
        <v>0</v>
      </c>
      <c r="G73" s="113">
        <f t="shared" si="26"/>
        <v>0</v>
      </c>
      <c r="H73" s="113">
        <f t="shared" si="26"/>
        <v>0</v>
      </c>
      <c r="I73" s="113">
        <f t="shared" si="26"/>
        <v>0</v>
      </c>
      <c r="J73" s="113">
        <f t="shared" si="26"/>
        <v>0</v>
      </c>
      <c r="K73" s="113">
        <f t="shared" si="26"/>
        <v>0</v>
      </c>
      <c r="L73" s="113">
        <f t="shared" si="26"/>
        <v>0</v>
      </c>
      <c r="M73" s="113">
        <f t="shared" si="26"/>
        <v>0</v>
      </c>
      <c r="N73" s="113">
        <f t="shared" si="26"/>
        <v>0</v>
      </c>
      <c r="O73" s="113">
        <f t="shared" si="26"/>
        <v>0</v>
      </c>
      <c r="P73" s="113">
        <f t="shared" si="26"/>
        <v>0</v>
      </c>
      <c r="Q73" s="113">
        <f t="shared" si="25"/>
        <v>0</v>
      </c>
      <c r="R73" s="8"/>
      <c r="S73" s="88"/>
      <c r="AB73" s="88"/>
      <c r="AC73" s="88"/>
      <c r="AD73" s="88"/>
      <c r="AE73" s="88"/>
      <c r="AF73" s="88"/>
      <c r="AG73" s="88"/>
      <c r="AH73" s="88"/>
      <c r="AI73" s="88"/>
      <c r="AJ73" s="88"/>
      <c r="AK73" s="88"/>
      <c r="AL73" s="88"/>
      <c r="AM73" s="93"/>
      <c r="AN73" s="93"/>
      <c r="AO73" s="93"/>
      <c r="AP73" s="93"/>
    </row>
    <row r="74" spans="2:42">
      <c r="B74" s="25" t="s">
        <v>80</v>
      </c>
      <c r="C74" s="14">
        <v>22.258576000000001</v>
      </c>
      <c r="D74" s="114">
        <f>D75</f>
        <v>22258576</v>
      </c>
      <c r="E74" s="114">
        <f>E75</f>
        <v>0</v>
      </c>
      <c r="F74" s="114">
        <f t="shared" si="26"/>
        <v>0</v>
      </c>
      <c r="G74" s="114">
        <f t="shared" si="26"/>
        <v>0</v>
      </c>
      <c r="H74" s="114">
        <f t="shared" si="26"/>
        <v>0</v>
      </c>
      <c r="I74" s="114">
        <f t="shared" si="26"/>
        <v>0</v>
      </c>
      <c r="J74" s="114">
        <f t="shared" si="26"/>
        <v>0</v>
      </c>
      <c r="K74" s="114">
        <f t="shared" si="26"/>
        <v>0</v>
      </c>
      <c r="L74" s="114">
        <f t="shared" si="26"/>
        <v>0</v>
      </c>
      <c r="M74" s="114">
        <f t="shared" si="26"/>
        <v>0</v>
      </c>
      <c r="N74" s="114">
        <f t="shared" si="26"/>
        <v>0</v>
      </c>
      <c r="O74" s="114">
        <f t="shared" si="26"/>
        <v>0</v>
      </c>
      <c r="P74" s="114">
        <f t="shared" si="26"/>
        <v>0</v>
      </c>
      <c r="Q74" s="114">
        <f t="shared" si="25"/>
        <v>0</v>
      </c>
      <c r="R74" s="91"/>
      <c r="S74" s="88"/>
      <c r="T74" s="91"/>
      <c r="U74" s="91"/>
      <c r="V74" s="91"/>
      <c r="W74" s="91"/>
      <c r="X74" s="91"/>
      <c r="AB74" s="88"/>
      <c r="AC74" s="88"/>
      <c r="AD74" s="88"/>
      <c r="AE74" s="88"/>
      <c r="AF74" s="88"/>
      <c r="AG74" s="88"/>
      <c r="AH74" s="88"/>
      <c r="AI74" s="88"/>
      <c r="AJ74" s="88"/>
      <c r="AK74" s="88"/>
      <c r="AL74" s="88"/>
    </row>
    <row r="75" spans="2:42">
      <c r="B75" s="26" t="s">
        <v>81</v>
      </c>
      <c r="C75" s="15">
        <v>22.258576000000001</v>
      </c>
      <c r="D75" s="115">
        <v>22258576</v>
      </c>
      <c r="E75" s="115">
        <v>0</v>
      </c>
      <c r="F75" s="115">
        <v>0</v>
      </c>
      <c r="G75" s="115">
        <v>0</v>
      </c>
      <c r="H75" s="115">
        <v>0</v>
      </c>
      <c r="I75" s="115">
        <v>0</v>
      </c>
      <c r="J75" s="115">
        <v>0</v>
      </c>
      <c r="K75" s="115">
        <v>0</v>
      </c>
      <c r="L75" s="115">
        <v>0</v>
      </c>
      <c r="M75" s="115">
        <v>0</v>
      </c>
      <c r="N75" s="115">
        <v>0</v>
      </c>
      <c r="O75" s="115">
        <v>0</v>
      </c>
      <c r="P75" s="115">
        <v>0</v>
      </c>
      <c r="Q75" s="115">
        <f t="shared" si="25"/>
        <v>0</v>
      </c>
      <c r="R75" s="88"/>
      <c r="S75" s="88"/>
      <c r="T75" s="88"/>
      <c r="U75" s="88"/>
      <c r="V75" s="88"/>
      <c r="W75" s="88"/>
      <c r="X75" s="88"/>
      <c r="Y75" s="88"/>
      <c r="AB75" s="88"/>
      <c r="AC75" s="88"/>
      <c r="AD75" s="88"/>
      <c r="AE75" s="88"/>
      <c r="AF75" s="88"/>
      <c r="AG75" s="88"/>
      <c r="AH75" s="88"/>
      <c r="AI75" s="88"/>
      <c r="AJ75" s="88"/>
      <c r="AK75" s="88"/>
      <c r="AL75" s="88"/>
    </row>
    <row r="76" spans="2:42">
      <c r="B76" s="130" t="s">
        <v>142</v>
      </c>
      <c r="C76" s="21">
        <f>+C10+C22+C41+C47+C73</f>
        <v>117433.563421</v>
      </c>
      <c r="D76" s="120">
        <f>D10+D22+D41+D47+D73</f>
        <v>135429250853.63</v>
      </c>
      <c r="E76" s="118">
        <f t="shared" ref="E76:J76" si="27">E10+E22+E41+E47+E73</f>
        <v>4657251023.4199991</v>
      </c>
      <c r="F76" s="118">
        <f t="shared" si="27"/>
        <v>4847236111.8099995</v>
      </c>
      <c r="G76" s="118">
        <f t="shared" si="27"/>
        <v>5350109174.5300007</v>
      </c>
      <c r="H76" s="118">
        <f t="shared" si="27"/>
        <v>5598043264.9200001</v>
      </c>
      <c r="I76" s="118">
        <f t="shared" si="27"/>
        <v>5512078207.1999989</v>
      </c>
      <c r="J76" s="118">
        <f t="shared" si="27"/>
        <v>6567634755.8500004</v>
      </c>
      <c r="K76" s="118">
        <f>K10+K22+K41+K47+K73</f>
        <v>7400859190.999999</v>
      </c>
      <c r="L76" s="118">
        <f>L10+L22+L41+L47+L73</f>
        <v>5846367089.6800003</v>
      </c>
      <c r="M76" s="118">
        <f t="shared" ref="M76:P76" si="28">M10+M22+M41+M47+M73</f>
        <v>5832176857.1499996</v>
      </c>
      <c r="N76" s="118">
        <f>N10+N22+N41+N47+N73</f>
        <v>6664582291.5699997</v>
      </c>
      <c r="O76" s="118">
        <f t="shared" si="28"/>
        <v>6498185324.9500008</v>
      </c>
      <c r="P76" s="118">
        <f t="shared" si="28"/>
        <v>12406970223.639999</v>
      </c>
      <c r="Q76" s="118">
        <f>SUM(E76:P76)</f>
        <v>77181493515.720001</v>
      </c>
      <c r="R76" s="88"/>
      <c r="S76" s="88"/>
      <c r="T76" s="88"/>
      <c r="U76" s="88"/>
      <c r="V76" s="88"/>
      <c r="W76" s="88"/>
      <c r="X76" s="88"/>
      <c r="Y76" s="88"/>
      <c r="AB76" s="88"/>
      <c r="AC76" s="88"/>
      <c r="AD76" s="88"/>
      <c r="AE76" s="88"/>
      <c r="AF76" s="88"/>
      <c r="AG76" s="88"/>
      <c r="AH76" s="88"/>
      <c r="AI76" s="88"/>
      <c r="AJ76" s="88"/>
      <c r="AK76" s="88"/>
      <c r="AL76" s="88"/>
    </row>
    <row r="77" spans="2:42">
      <c r="B77" s="26"/>
      <c r="C77" s="15"/>
      <c r="D77" s="15"/>
      <c r="E77" s="20"/>
      <c r="F77" s="20"/>
      <c r="G77" s="20"/>
      <c r="H77" s="20"/>
      <c r="I77" s="20"/>
      <c r="J77" s="20"/>
      <c r="K77" s="20"/>
      <c r="L77" s="20"/>
      <c r="M77" s="20"/>
      <c r="N77" s="20"/>
      <c r="O77" s="20"/>
      <c r="P77" s="20"/>
      <c r="Q77" s="20"/>
      <c r="AB77" s="88"/>
      <c r="AC77" s="88"/>
      <c r="AD77" s="88"/>
      <c r="AE77" s="88"/>
      <c r="AF77" s="88"/>
      <c r="AG77" s="88"/>
      <c r="AH77" s="88"/>
      <c r="AI77" s="88"/>
      <c r="AJ77" s="88"/>
      <c r="AK77" s="88"/>
      <c r="AL77" s="88"/>
    </row>
    <row r="78" spans="2:42">
      <c r="B78" s="130"/>
      <c r="C78" s="21"/>
      <c r="D78" s="79"/>
      <c r="E78" s="12" t="str">
        <f t="shared" ref="E78:Q78" si="29">+E9</f>
        <v>ENERO</v>
      </c>
      <c r="F78" s="12" t="str">
        <f t="shared" si="29"/>
        <v>FEBRERO</v>
      </c>
      <c r="G78" s="12" t="str">
        <f t="shared" si="29"/>
        <v>MARZO</v>
      </c>
      <c r="H78" s="12" t="str">
        <f t="shared" si="29"/>
        <v>ABRIL</v>
      </c>
      <c r="I78" s="12" t="str">
        <f t="shared" si="29"/>
        <v>MAYO</v>
      </c>
      <c r="J78" s="12" t="str">
        <f t="shared" si="29"/>
        <v>JUNIO</v>
      </c>
      <c r="K78" s="12" t="str">
        <f t="shared" si="29"/>
        <v>JULIO</v>
      </c>
      <c r="L78" s="12" t="str">
        <f t="shared" si="29"/>
        <v>AGOSTO</v>
      </c>
      <c r="M78" s="12" t="str">
        <f t="shared" si="29"/>
        <v>SEPTIEMBRE</v>
      </c>
      <c r="N78" s="12" t="str">
        <f t="shared" si="29"/>
        <v>OCTUBRE</v>
      </c>
      <c r="O78" s="12" t="str">
        <f t="shared" si="29"/>
        <v>NOVIEMBRE</v>
      </c>
      <c r="P78" s="12" t="str">
        <f t="shared" si="29"/>
        <v>DICIEMBRE</v>
      </c>
      <c r="Q78" s="12" t="str">
        <f t="shared" si="29"/>
        <v>TOTAL</v>
      </c>
      <c r="R78" s="88"/>
      <c r="S78" s="88"/>
      <c r="T78" s="88"/>
      <c r="U78" s="88"/>
      <c r="V78" s="88"/>
      <c r="W78" s="88"/>
      <c r="X78" s="88"/>
      <c r="Y78" s="88"/>
      <c r="AB78" s="88"/>
      <c r="AC78" s="88"/>
      <c r="AD78" s="88"/>
      <c r="AE78" s="88"/>
      <c r="AF78" s="88"/>
      <c r="AG78" s="88"/>
      <c r="AH78" s="88"/>
      <c r="AI78" s="88"/>
      <c r="AJ78" s="88"/>
      <c r="AK78" s="88"/>
      <c r="AL78" s="88"/>
    </row>
    <row r="79" spans="2:42">
      <c r="B79" s="27" t="s">
        <v>23</v>
      </c>
      <c r="C79" s="113">
        <v>2924995756</v>
      </c>
      <c r="D79" s="113">
        <v>2931114965.3599997</v>
      </c>
      <c r="E79" s="113">
        <f>E80</f>
        <v>1126205.8700000001</v>
      </c>
      <c r="F79" s="113">
        <f t="shared" ref="F79:P80" si="30">F80</f>
        <v>1577237.36</v>
      </c>
      <c r="G79" s="113">
        <f t="shared" si="30"/>
        <v>911421.98</v>
      </c>
      <c r="H79" s="113">
        <f t="shared" si="30"/>
        <v>373561</v>
      </c>
      <c r="I79" s="113">
        <f t="shared" si="30"/>
        <v>547161</v>
      </c>
      <c r="J79" s="113">
        <f t="shared" si="30"/>
        <v>373561</v>
      </c>
      <c r="K79" s="113">
        <f t="shared" si="30"/>
        <v>5104321.79</v>
      </c>
      <c r="L79" s="113">
        <f t="shared" si="30"/>
        <v>1384050.4100000001</v>
      </c>
      <c r="M79" s="113">
        <f t="shared" si="30"/>
        <v>3499876.05</v>
      </c>
      <c r="N79" s="113">
        <f t="shared" si="30"/>
        <v>1300039.03</v>
      </c>
      <c r="O79" s="113">
        <f t="shared" si="30"/>
        <v>373561</v>
      </c>
      <c r="P79" s="113">
        <f t="shared" si="30"/>
        <v>0</v>
      </c>
      <c r="Q79" s="113">
        <f>SUM(E79:P79)</f>
        <v>16570996.49</v>
      </c>
      <c r="R79" s="11"/>
      <c r="S79" s="11"/>
      <c r="T79" s="11"/>
      <c r="U79" s="11"/>
      <c r="V79" s="11"/>
      <c r="W79" s="11"/>
      <c r="X79" s="11"/>
      <c r="Y79" s="11"/>
      <c r="Z79" s="11"/>
      <c r="AA79" s="11"/>
      <c r="AB79" s="88"/>
      <c r="AC79" s="88"/>
      <c r="AD79" s="88"/>
      <c r="AE79" s="88"/>
      <c r="AF79" s="88"/>
      <c r="AG79" s="88"/>
      <c r="AH79" s="88"/>
      <c r="AI79" s="88"/>
      <c r="AJ79" s="88"/>
      <c r="AK79" s="88"/>
      <c r="AL79" s="88"/>
    </row>
    <row r="80" spans="2:42">
      <c r="B80" s="28" t="s">
        <v>24</v>
      </c>
      <c r="C80" s="114">
        <v>2924995756</v>
      </c>
      <c r="D80" s="114">
        <v>2931114965.3599997</v>
      </c>
      <c r="E80" s="114">
        <f>E81</f>
        <v>1126205.8700000001</v>
      </c>
      <c r="F80" s="114">
        <f t="shared" si="30"/>
        <v>1577237.36</v>
      </c>
      <c r="G80" s="114">
        <f t="shared" si="30"/>
        <v>911421.98</v>
      </c>
      <c r="H80" s="114">
        <f t="shared" si="30"/>
        <v>373561</v>
      </c>
      <c r="I80" s="114">
        <f t="shared" si="30"/>
        <v>547161</v>
      </c>
      <c r="J80" s="114">
        <f t="shared" si="30"/>
        <v>373561</v>
      </c>
      <c r="K80" s="114">
        <f t="shared" si="30"/>
        <v>5104321.79</v>
      </c>
      <c r="L80" s="114">
        <f t="shared" si="30"/>
        <v>1384050.4100000001</v>
      </c>
      <c r="M80" s="114">
        <f t="shared" si="30"/>
        <v>3499876.05</v>
      </c>
      <c r="N80" s="114">
        <f t="shared" si="30"/>
        <v>1300039.03</v>
      </c>
      <c r="O80" s="114">
        <f t="shared" si="30"/>
        <v>373561</v>
      </c>
      <c r="P80" s="114">
        <f t="shared" si="30"/>
        <v>0</v>
      </c>
      <c r="Q80" s="114">
        <f t="shared" ref="Q80:Q89" si="31">SUM(E80:P80)</f>
        <v>16570996.49</v>
      </c>
      <c r="R80" s="11"/>
      <c r="S80" s="11"/>
      <c r="T80" s="11"/>
      <c r="U80" s="11"/>
      <c r="V80" s="11"/>
      <c r="W80" s="11"/>
      <c r="X80" s="11"/>
      <c r="Y80" s="11"/>
      <c r="Z80" s="11"/>
      <c r="AA80" s="11"/>
      <c r="AB80" s="88"/>
      <c r="AC80" s="88"/>
      <c r="AD80" s="88"/>
      <c r="AE80" s="88"/>
      <c r="AF80" s="88"/>
      <c r="AG80" s="88"/>
      <c r="AH80" s="88"/>
      <c r="AI80" s="88"/>
      <c r="AJ80" s="88"/>
      <c r="AK80" s="88"/>
      <c r="AL80" s="88"/>
    </row>
    <row r="81" spans="2:38">
      <c r="B81" s="29" t="s">
        <v>25</v>
      </c>
      <c r="C81" s="115">
        <v>2924995756</v>
      </c>
      <c r="D81" s="115">
        <v>2931114965.3599997</v>
      </c>
      <c r="E81" s="115">
        <v>1126205.8700000001</v>
      </c>
      <c r="F81" s="115">
        <v>1577237.36</v>
      </c>
      <c r="G81" s="115">
        <v>911421.98</v>
      </c>
      <c r="H81" s="115">
        <v>373561</v>
      </c>
      <c r="I81" s="115">
        <v>547161</v>
      </c>
      <c r="J81" s="115">
        <v>373561</v>
      </c>
      <c r="K81" s="115">
        <v>5104321.79</v>
      </c>
      <c r="L81" s="115">
        <v>1384050.4100000001</v>
      </c>
      <c r="M81" s="115">
        <v>3499876.05</v>
      </c>
      <c r="N81" s="115">
        <v>1300039.03</v>
      </c>
      <c r="O81" s="115">
        <v>373561</v>
      </c>
      <c r="P81" s="115">
        <v>0</v>
      </c>
      <c r="Q81" s="115">
        <f t="shared" si="31"/>
        <v>16570996.49</v>
      </c>
      <c r="R81" s="11"/>
      <c r="S81" s="11"/>
      <c r="T81" s="11"/>
      <c r="U81" s="11"/>
      <c r="V81" s="11"/>
      <c r="W81" s="11"/>
      <c r="X81" s="11"/>
      <c r="Y81" s="11"/>
      <c r="Z81" s="11"/>
      <c r="AA81" s="11"/>
      <c r="AB81" s="88"/>
      <c r="AC81" s="88"/>
      <c r="AD81" s="88"/>
      <c r="AE81" s="88"/>
      <c r="AF81" s="88"/>
      <c r="AG81" s="88"/>
      <c r="AH81" s="88"/>
      <c r="AI81" s="88"/>
      <c r="AJ81" s="88"/>
      <c r="AK81" s="88"/>
      <c r="AL81" s="88"/>
    </row>
    <row r="82" spans="2:38">
      <c r="B82" s="27" t="s">
        <v>130</v>
      </c>
      <c r="C82" s="119">
        <v>0</v>
      </c>
      <c r="D82" s="119">
        <v>2601149</v>
      </c>
      <c r="E82" s="119">
        <f>E83+E85</f>
        <v>0</v>
      </c>
      <c r="F82" s="119">
        <f t="shared" ref="F82:P82" si="32">F83+F85</f>
        <v>0</v>
      </c>
      <c r="G82" s="119">
        <f t="shared" si="32"/>
        <v>0</v>
      </c>
      <c r="H82" s="119">
        <f t="shared" si="32"/>
        <v>0</v>
      </c>
      <c r="I82" s="119">
        <f t="shared" si="32"/>
        <v>0</v>
      </c>
      <c r="J82" s="119">
        <f t="shared" si="32"/>
        <v>455400</v>
      </c>
      <c r="K82" s="119">
        <f t="shared" si="32"/>
        <v>0</v>
      </c>
      <c r="L82" s="119">
        <f t="shared" si="32"/>
        <v>0</v>
      </c>
      <c r="M82" s="119">
        <f t="shared" si="32"/>
        <v>0</v>
      </c>
      <c r="N82" s="119">
        <f t="shared" si="32"/>
        <v>0</v>
      </c>
      <c r="O82" s="119">
        <f t="shared" si="32"/>
        <v>0</v>
      </c>
      <c r="P82" s="119">
        <f t="shared" si="32"/>
        <v>0</v>
      </c>
      <c r="Q82" s="113">
        <f t="shared" si="31"/>
        <v>455400</v>
      </c>
      <c r="AB82" s="88"/>
      <c r="AC82" s="88"/>
      <c r="AD82" s="88"/>
      <c r="AE82" s="88"/>
      <c r="AF82" s="88"/>
      <c r="AG82" s="88"/>
      <c r="AH82" s="88"/>
      <c r="AI82" s="88"/>
      <c r="AJ82" s="88"/>
      <c r="AK82" s="88"/>
      <c r="AL82" s="88"/>
    </row>
    <row r="83" spans="2:38">
      <c r="B83" s="28" t="s">
        <v>39</v>
      </c>
      <c r="C83" s="115">
        <v>0</v>
      </c>
      <c r="D83" s="115">
        <v>2578899</v>
      </c>
      <c r="E83" s="115">
        <f>E84</f>
        <v>0</v>
      </c>
      <c r="F83" s="115">
        <f t="shared" ref="F83:P83" si="33">F84</f>
        <v>0</v>
      </c>
      <c r="G83" s="115">
        <f t="shared" si="33"/>
        <v>0</v>
      </c>
      <c r="H83" s="115">
        <f t="shared" si="33"/>
        <v>0</v>
      </c>
      <c r="I83" s="115">
        <f t="shared" si="33"/>
        <v>0</v>
      </c>
      <c r="J83" s="115">
        <f t="shared" si="33"/>
        <v>455400</v>
      </c>
      <c r="K83" s="115">
        <f t="shared" si="33"/>
        <v>0</v>
      </c>
      <c r="L83" s="115">
        <f t="shared" si="33"/>
        <v>0</v>
      </c>
      <c r="M83" s="115">
        <f t="shared" si="33"/>
        <v>0</v>
      </c>
      <c r="N83" s="115">
        <f t="shared" si="33"/>
        <v>0</v>
      </c>
      <c r="O83" s="115">
        <f t="shared" si="33"/>
        <v>0</v>
      </c>
      <c r="P83" s="115">
        <f t="shared" si="33"/>
        <v>0</v>
      </c>
      <c r="Q83" s="116">
        <f t="shared" si="31"/>
        <v>455400</v>
      </c>
      <c r="AB83" s="88"/>
      <c r="AC83" s="88"/>
      <c r="AD83" s="88"/>
      <c r="AE83" s="88"/>
      <c r="AF83" s="88"/>
      <c r="AG83" s="88"/>
      <c r="AH83" s="88"/>
      <c r="AI83" s="88"/>
      <c r="AJ83" s="88"/>
      <c r="AK83" s="88"/>
      <c r="AL83" s="88"/>
    </row>
    <row r="84" spans="2:38">
      <c r="B84" s="29" t="s">
        <v>40</v>
      </c>
      <c r="C84" s="115">
        <v>0</v>
      </c>
      <c r="D84" s="115">
        <v>2578899</v>
      </c>
      <c r="E84" s="115">
        <v>0</v>
      </c>
      <c r="F84" s="115">
        <v>0</v>
      </c>
      <c r="G84" s="115">
        <v>0</v>
      </c>
      <c r="H84" s="115">
        <v>0</v>
      </c>
      <c r="I84" s="115">
        <v>0</v>
      </c>
      <c r="J84" s="115">
        <v>455400</v>
      </c>
      <c r="K84" s="115">
        <v>0</v>
      </c>
      <c r="L84" s="115">
        <v>0</v>
      </c>
      <c r="M84" s="115">
        <v>0</v>
      </c>
      <c r="N84" s="115">
        <v>0</v>
      </c>
      <c r="O84" s="115">
        <v>0</v>
      </c>
      <c r="P84" s="115">
        <v>0</v>
      </c>
      <c r="Q84" s="116">
        <f t="shared" si="31"/>
        <v>455400</v>
      </c>
      <c r="AB84" s="88"/>
      <c r="AC84" s="88"/>
      <c r="AD84" s="88"/>
      <c r="AE84" s="88"/>
      <c r="AF84" s="88"/>
      <c r="AG84" s="88"/>
      <c r="AH84" s="88"/>
      <c r="AI84" s="88"/>
      <c r="AJ84" s="88"/>
      <c r="AK84" s="88"/>
      <c r="AL84" s="88"/>
    </row>
    <row r="85" spans="2:38">
      <c r="B85" s="28" t="s">
        <v>143</v>
      </c>
      <c r="C85" s="115">
        <v>0</v>
      </c>
      <c r="D85" s="115">
        <v>22250</v>
      </c>
      <c r="E85" s="115">
        <f t="shared" ref="E85:M85" si="34">E86</f>
        <v>0</v>
      </c>
      <c r="F85" s="115">
        <f t="shared" si="34"/>
        <v>0</v>
      </c>
      <c r="G85" s="115">
        <f t="shared" si="34"/>
        <v>0</v>
      </c>
      <c r="H85" s="115">
        <f t="shared" si="34"/>
        <v>0</v>
      </c>
      <c r="I85" s="115">
        <f t="shared" si="34"/>
        <v>0</v>
      </c>
      <c r="J85" s="115">
        <f t="shared" si="34"/>
        <v>0</v>
      </c>
      <c r="K85" s="115">
        <f t="shared" si="34"/>
        <v>0</v>
      </c>
      <c r="L85" s="115">
        <f t="shared" si="34"/>
        <v>0</v>
      </c>
      <c r="M85" s="115">
        <f t="shared" si="34"/>
        <v>0</v>
      </c>
      <c r="N85" s="115">
        <v>0</v>
      </c>
      <c r="O85" s="115">
        <v>0</v>
      </c>
      <c r="P85" s="115">
        <v>0</v>
      </c>
      <c r="Q85" s="114">
        <f t="shared" si="31"/>
        <v>0</v>
      </c>
      <c r="AB85" s="88"/>
      <c r="AC85" s="88"/>
      <c r="AD85" s="88"/>
      <c r="AE85" s="88"/>
      <c r="AF85" s="88"/>
      <c r="AG85" s="88"/>
      <c r="AH85" s="88"/>
      <c r="AI85" s="88"/>
      <c r="AJ85" s="88"/>
      <c r="AK85" s="88"/>
      <c r="AL85" s="88"/>
    </row>
    <row r="86" spans="2:38">
      <c r="B86" s="29" t="s">
        <v>114</v>
      </c>
      <c r="C86" s="115">
        <v>0</v>
      </c>
      <c r="D86" s="115">
        <v>22250</v>
      </c>
      <c r="E86" s="115">
        <v>0</v>
      </c>
      <c r="F86" s="115">
        <v>0</v>
      </c>
      <c r="G86" s="115">
        <v>0</v>
      </c>
      <c r="H86" s="115">
        <v>0</v>
      </c>
      <c r="I86" s="115">
        <v>0</v>
      </c>
      <c r="J86" s="115">
        <v>0</v>
      </c>
      <c r="K86" s="115">
        <v>0</v>
      </c>
      <c r="L86" s="115">
        <v>0</v>
      </c>
      <c r="M86" s="115">
        <v>0</v>
      </c>
      <c r="N86" s="115">
        <v>0</v>
      </c>
      <c r="O86" s="115">
        <v>0</v>
      </c>
      <c r="P86" s="115">
        <v>0</v>
      </c>
      <c r="Q86" s="114">
        <f t="shared" si="31"/>
        <v>0</v>
      </c>
      <c r="AB86" s="88"/>
      <c r="AC86" s="88"/>
      <c r="AD86" s="88"/>
      <c r="AE86" s="88"/>
      <c r="AF86" s="88"/>
      <c r="AG86" s="88"/>
      <c r="AH86" s="88"/>
      <c r="AI86" s="88"/>
      <c r="AJ86" s="88"/>
      <c r="AK86" s="88"/>
      <c r="AL86" s="88"/>
    </row>
    <row r="87" spans="2:38">
      <c r="B87" s="27" t="s">
        <v>56</v>
      </c>
      <c r="C87" s="119">
        <v>0</v>
      </c>
      <c r="D87" s="119">
        <v>250000</v>
      </c>
      <c r="E87" s="119">
        <f>E88</f>
        <v>0</v>
      </c>
      <c r="F87" s="119">
        <f t="shared" ref="F87:P88" si="35">F88</f>
        <v>0</v>
      </c>
      <c r="G87" s="119">
        <f t="shared" si="35"/>
        <v>104662.81</v>
      </c>
      <c r="H87" s="119">
        <f t="shared" si="35"/>
        <v>0</v>
      </c>
      <c r="I87" s="119">
        <f t="shared" si="35"/>
        <v>0</v>
      </c>
      <c r="J87" s="119">
        <f t="shared" si="35"/>
        <v>0</v>
      </c>
      <c r="K87" s="119">
        <f t="shared" si="35"/>
        <v>0</v>
      </c>
      <c r="L87" s="119">
        <f t="shared" si="35"/>
        <v>0</v>
      </c>
      <c r="M87" s="119">
        <f t="shared" si="35"/>
        <v>0</v>
      </c>
      <c r="N87" s="119">
        <f t="shared" si="35"/>
        <v>0</v>
      </c>
      <c r="O87" s="119">
        <f t="shared" si="35"/>
        <v>0</v>
      </c>
      <c r="P87" s="119">
        <f t="shared" si="35"/>
        <v>0</v>
      </c>
      <c r="Q87" s="113">
        <f t="shared" si="31"/>
        <v>104662.81</v>
      </c>
      <c r="AB87" s="88"/>
      <c r="AC87" s="88"/>
      <c r="AD87" s="88"/>
      <c r="AE87" s="88"/>
      <c r="AF87" s="88"/>
      <c r="AG87" s="88"/>
      <c r="AH87" s="88"/>
      <c r="AI87" s="88"/>
      <c r="AJ87" s="88"/>
      <c r="AK87" s="88"/>
      <c r="AL87" s="88"/>
    </row>
    <row r="88" spans="2:38">
      <c r="B88" s="28" t="s">
        <v>86</v>
      </c>
      <c r="C88" s="115">
        <v>0</v>
      </c>
      <c r="D88" s="115">
        <v>250000</v>
      </c>
      <c r="E88" s="115">
        <f>E89</f>
        <v>0</v>
      </c>
      <c r="F88" s="115">
        <f t="shared" si="35"/>
        <v>0</v>
      </c>
      <c r="G88" s="115">
        <f t="shared" si="35"/>
        <v>104662.81</v>
      </c>
      <c r="H88" s="115">
        <f t="shared" si="35"/>
        <v>0</v>
      </c>
      <c r="I88" s="115">
        <f t="shared" si="35"/>
        <v>0</v>
      </c>
      <c r="J88" s="115">
        <f t="shared" si="35"/>
        <v>0</v>
      </c>
      <c r="K88" s="115">
        <f t="shared" si="35"/>
        <v>0</v>
      </c>
      <c r="L88" s="115">
        <f t="shared" si="35"/>
        <v>0</v>
      </c>
      <c r="M88" s="115">
        <f t="shared" si="35"/>
        <v>0</v>
      </c>
      <c r="N88" s="115">
        <f t="shared" si="35"/>
        <v>0</v>
      </c>
      <c r="O88" s="115">
        <f t="shared" si="35"/>
        <v>0</v>
      </c>
      <c r="P88" s="115">
        <f t="shared" si="35"/>
        <v>0</v>
      </c>
      <c r="Q88" s="116">
        <f t="shared" si="31"/>
        <v>104662.81</v>
      </c>
      <c r="AB88" s="88"/>
      <c r="AC88" s="88"/>
      <c r="AD88" s="88"/>
      <c r="AE88" s="88"/>
      <c r="AF88" s="88"/>
      <c r="AG88" s="88"/>
      <c r="AH88" s="88"/>
      <c r="AI88" s="88"/>
      <c r="AJ88" s="88"/>
      <c r="AK88" s="88"/>
      <c r="AL88" s="88"/>
    </row>
    <row r="89" spans="2:38">
      <c r="B89" s="8" t="s">
        <v>60</v>
      </c>
      <c r="C89" s="115">
        <v>0</v>
      </c>
      <c r="D89" s="115">
        <v>250000</v>
      </c>
      <c r="E89" s="115">
        <v>0</v>
      </c>
      <c r="F89" s="115">
        <v>0</v>
      </c>
      <c r="G89" s="115">
        <v>104662.81</v>
      </c>
      <c r="H89" s="115">
        <v>0</v>
      </c>
      <c r="I89" s="115">
        <v>0</v>
      </c>
      <c r="J89" s="115">
        <v>0</v>
      </c>
      <c r="K89" s="115">
        <v>0</v>
      </c>
      <c r="L89" s="115">
        <v>0</v>
      </c>
      <c r="M89" s="115">
        <v>0</v>
      </c>
      <c r="N89" s="115">
        <v>0</v>
      </c>
      <c r="O89" s="115">
        <v>0</v>
      </c>
      <c r="P89" s="115">
        <v>0</v>
      </c>
      <c r="Q89" s="116">
        <f t="shared" si="31"/>
        <v>104662.81</v>
      </c>
      <c r="AB89" s="88"/>
      <c r="AC89" s="88"/>
      <c r="AD89" s="88"/>
      <c r="AE89" s="88"/>
      <c r="AF89" s="88"/>
      <c r="AG89" s="88"/>
      <c r="AH89" s="88"/>
      <c r="AI89" s="88"/>
      <c r="AJ89" s="88"/>
      <c r="AK89" s="88"/>
      <c r="AL89" s="88"/>
    </row>
    <row r="90" spans="2:38">
      <c r="B90" s="130" t="s">
        <v>87</v>
      </c>
      <c r="C90" s="120">
        <f>C79+C82+C87</f>
        <v>2924995756</v>
      </c>
      <c r="D90" s="120">
        <f t="shared" ref="D90:P90" si="36">D79+D82+D87</f>
        <v>2933966114.3599997</v>
      </c>
      <c r="E90" s="118">
        <f t="shared" si="36"/>
        <v>1126205.8700000001</v>
      </c>
      <c r="F90" s="118">
        <f t="shared" si="36"/>
        <v>1577237.36</v>
      </c>
      <c r="G90" s="118">
        <f t="shared" si="36"/>
        <v>1016084.79</v>
      </c>
      <c r="H90" s="118">
        <f t="shared" si="36"/>
        <v>373561</v>
      </c>
      <c r="I90" s="118">
        <f t="shared" si="36"/>
        <v>547161</v>
      </c>
      <c r="J90" s="118">
        <f t="shared" si="36"/>
        <v>828961</v>
      </c>
      <c r="K90" s="118">
        <f t="shared" si="36"/>
        <v>5104321.79</v>
      </c>
      <c r="L90" s="118">
        <f t="shared" si="36"/>
        <v>1384050.4100000001</v>
      </c>
      <c r="M90" s="118">
        <f t="shared" si="36"/>
        <v>3499876.05</v>
      </c>
      <c r="N90" s="118">
        <f t="shared" si="36"/>
        <v>1300039.03</v>
      </c>
      <c r="O90" s="118">
        <f t="shared" si="36"/>
        <v>373561</v>
      </c>
      <c r="P90" s="118">
        <f t="shared" si="36"/>
        <v>0</v>
      </c>
      <c r="Q90" s="118">
        <f>SUM(E90:P90)</f>
        <v>17131059.299999997</v>
      </c>
      <c r="R90" s="11"/>
      <c r="S90" s="11"/>
      <c r="T90" s="11"/>
      <c r="U90" s="11"/>
      <c r="V90" s="11"/>
      <c r="W90" s="11"/>
      <c r="X90" s="11"/>
      <c r="Y90" s="11"/>
      <c r="Z90" s="11"/>
      <c r="AA90" s="11"/>
      <c r="AB90" s="88"/>
      <c r="AC90" s="88"/>
      <c r="AD90" s="88"/>
      <c r="AE90" s="88"/>
      <c r="AF90" s="88"/>
      <c r="AG90" s="88"/>
      <c r="AH90" s="88"/>
      <c r="AI90" s="88"/>
      <c r="AJ90" s="88"/>
      <c r="AK90" s="88"/>
      <c r="AL90" s="88"/>
    </row>
    <row r="91" spans="2:38">
      <c r="B91" s="26"/>
      <c r="C91" s="11"/>
      <c r="D91" s="11"/>
      <c r="E91" s="115"/>
      <c r="F91" s="115"/>
      <c r="G91" s="115"/>
      <c r="H91" s="115"/>
      <c r="I91" s="115"/>
      <c r="J91" s="115"/>
      <c r="K91" s="115"/>
      <c r="L91" s="115"/>
      <c r="M91" s="115"/>
      <c r="N91" s="115"/>
      <c r="O91" s="115"/>
      <c r="P91" s="115"/>
      <c r="Q91" s="113"/>
      <c r="AB91" s="88"/>
      <c r="AC91" s="88"/>
      <c r="AD91" s="88"/>
      <c r="AE91" s="88"/>
      <c r="AF91" s="88"/>
      <c r="AG91" s="88"/>
      <c r="AH91" s="88"/>
      <c r="AI91" s="88"/>
      <c r="AJ91" s="88"/>
      <c r="AK91" s="88"/>
      <c r="AL91" s="88"/>
    </row>
    <row r="92" spans="2:38">
      <c r="B92" s="130" t="s">
        <v>88</v>
      </c>
      <c r="C92" s="120">
        <f>C76+C90</f>
        <v>2925113189.5634208</v>
      </c>
      <c r="D92" s="120">
        <f t="shared" ref="D92:P92" si="37">D76+D90</f>
        <v>138363216967.98999</v>
      </c>
      <c r="E92" s="118">
        <f t="shared" si="37"/>
        <v>4658377229.289999</v>
      </c>
      <c r="F92" s="118">
        <f t="shared" si="37"/>
        <v>4848813349.1699991</v>
      </c>
      <c r="G92" s="118">
        <f t="shared" si="37"/>
        <v>5351125259.3200006</v>
      </c>
      <c r="H92" s="118">
        <f t="shared" si="37"/>
        <v>5598416825.9200001</v>
      </c>
      <c r="I92" s="118">
        <f t="shared" si="37"/>
        <v>5512625368.1999989</v>
      </c>
      <c r="J92" s="118">
        <f t="shared" si="37"/>
        <v>6568463716.8500004</v>
      </c>
      <c r="K92" s="118">
        <f t="shared" si="37"/>
        <v>7405963512.789999</v>
      </c>
      <c r="L92" s="118">
        <f t="shared" si="37"/>
        <v>5847751140.0900002</v>
      </c>
      <c r="M92" s="118">
        <f t="shared" si="37"/>
        <v>5835676733.1999998</v>
      </c>
      <c r="N92" s="118">
        <f t="shared" si="37"/>
        <v>6665882330.5999994</v>
      </c>
      <c r="O92" s="118">
        <f t="shared" si="37"/>
        <v>6498558885.9500008</v>
      </c>
      <c r="P92" s="118">
        <f t="shared" si="37"/>
        <v>12406970223.639999</v>
      </c>
      <c r="Q92" s="118">
        <f>E92+F92+G92+H92+I92+J92+K92+L92+M92+O92+N92+P92</f>
        <v>77198624575.019989</v>
      </c>
      <c r="R92" s="11"/>
      <c r="S92" s="11"/>
      <c r="T92" s="11"/>
      <c r="U92" s="11"/>
      <c r="V92" s="11"/>
      <c r="W92" s="11"/>
      <c r="X92" s="11"/>
      <c r="Y92" s="11"/>
      <c r="Z92" s="11"/>
      <c r="AA92" s="11"/>
      <c r="AB92" s="88"/>
      <c r="AC92" s="88"/>
      <c r="AD92" s="88"/>
      <c r="AE92" s="88"/>
      <c r="AF92" s="88"/>
      <c r="AG92" s="88"/>
      <c r="AH92" s="88"/>
      <c r="AI92" s="88"/>
      <c r="AJ92" s="88"/>
      <c r="AK92" s="88"/>
      <c r="AL92" s="88"/>
    </row>
    <row r="93" spans="2:38">
      <c r="B93" s="283" t="s">
        <v>144</v>
      </c>
      <c r="C93" s="283"/>
      <c r="D93" s="123"/>
      <c r="E93" s="123"/>
      <c r="F93" s="123"/>
      <c r="G93" s="123"/>
      <c r="H93" s="123"/>
      <c r="I93" s="123"/>
      <c r="J93" s="123"/>
      <c r="K93" s="123"/>
      <c r="L93" s="123"/>
      <c r="M93" s="123"/>
      <c r="N93" s="123"/>
      <c r="O93" s="123"/>
      <c r="P93" s="123"/>
      <c r="Q93" s="103"/>
    </row>
    <row r="94" spans="2:38">
      <c r="B94" s="284" t="s">
        <v>145</v>
      </c>
      <c r="C94" s="284"/>
      <c r="D94" s="284"/>
      <c r="E94" s="284"/>
      <c r="F94" s="284"/>
      <c r="G94" s="124"/>
      <c r="H94" s="124"/>
      <c r="I94" s="124"/>
      <c r="J94" s="124"/>
      <c r="K94" s="124"/>
      <c r="L94" s="124"/>
      <c r="M94" s="124"/>
      <c r="N94" s="124"/>
      <c r="O94" s="124"/>
      <c r="P94" s="124"/>
      <c r="Q94" s="103"/>
    </row>
    <row r="95" spans="2:38" ht="30">
      <c r="B95" s="110" t="s">
        <v>146</v>
      </c>
      <c r="C95" s="111"/>
      <c r="D95" s="111"/>
      <c r="E95" s="111"/>
      <c r="F95" s="111"/>
      <c r="G95" s="111"/>
      <c r="H95" s="111"/>
      <c r="I95" s="111"/>
      <c r="J95" s="111"/>
      <c r="K95" s="111"/>
      <c r="L95" s="111"/>
      <c r="M95" s="111"/>
      <c r="N95" s="111"/>
      <c r="O95" s="111"/>
      <c r="P95" s="80"/>
      <c r="Q95" s="104"/>
      <c r="R95" s="11"/>
      <c r="S95" s="11"/>
      <c r="T95" s="11"/>
      <c r="U95" s="11"/>
    </row>
    <row r="96" spans="2:38">
      <c r="R96" s="11"/>
      <c r="S96" s="11"/>
      <c r="T96" s="11"/>
      <c r="U96" s="11"/>
    </row>
    <row r="97" spans="5:22">
      <c r="R97" s="11"/>
      <c r="S97" s="11"/>
      <c r="T97" s="11"/>
      <c r="U97" s="11"/>
      <c r="V97" s="11"/>
    </row>
    <row r="102" spans="5:22">
      <c r="E102" s="69"/>
      <c r="F102" s="69"/>
      <c r="G102" s="69"/>
      <c r="H102" s="69"/>
      <c r="I102" s="69"/>
      <c r="J102" s="69"/>
      <c r="K102" s="69"/>
      <c r="L102" s="69"/>
      <c r="M102" s="69"/>
      <c r="N102" s="69"/>
      <c r="O102" s="69"/>
      <c r="P102" s="69"/>
    </row>
    <row r="103" spans="5:22">
      <c r="E103" s="69"/>
      <c r="F103" s="69"/>
      <c r="G103" s="69"/>
      <c r="H103" s="69"/>
      <c r="I103" s="69"/>
      <c r="J103" s="69"/>
      <c r="K103" s="69"/>
      <c r="L103" s="69"/>
      <c r="M103" s="69"/>
      <c r="N103" s="69"/>
      <c r="O103" s="69"/>
      <c r="P103" s="69"/>
    </row>
    <row r="104" spans="5:22">
      <c r="E104" s="69"/>
      <c r="F104" s="69"/>
      <c r="G104" s="69"/>
      <c r="H104" s="69"/>
      <c r="I104" s="69"/>
      <c r="J104" s="69"/>
      <c r="K104" s="69"/>
      <c r="L104" s="69"/>
      <c r="M104" s="69"/>
      <c r="N104" s="69"/>
      <c r="O104" s="69"/>
      <c r="P104" s="69"/>
    </row>
    <row r="105" spans="5:22">
      <c r="E105" s="69"/>
      <c r="F105" s="69"/>
      <c r="G105" s="69"/>
      <c r="H105" s="69"/>
      <c r="I105" s="69"/>
      <c r="J105" s="69"/>
      <c r="K105" s="69"/>
      <c r="L105" s="69"/>
      <c r="M105" s="69"/>
      <c r="N105" s="69"/>
      <c r="O105" s="69"/>
      <c r="P105" s="69"/>
    </row>
    <row r="108" spans="5:22">
      <c r="E108" s="69"/>
      <c r="F108" s="69"/>
      <c r="G108" s="69"/>
      <c r="H108" s="69"/>
      <c r="I108" s="69"/>
      <c r="J108" s="69"/>
      <c r="K108" s="69"/>
      <c r="L108" s="69"/>
      <c r="M108" s="69"/>
      <c r="N108" s="69"/>
      <c r="O108" s="69"/>
      <c r="P108" s="69"/>
    </row>
    <row r="109" spans="5:22">
      <c r="E109" s="69"/>
      <c r="F109" s="69"/>
      <c r="G109" s="69"/>
      <c r="H109" s="69"/>
      <c r="I109" s="69"/>
      <c r="J109" s="69"/>
      <c r="K109" s="69"/>
      <c r="L109" s="69"/>
      <c r="M109" s="69"/>
      <c r="N109" s="69"/>
      <c r="O109" s="69"/>
      <c r="P109" s="69"/>
    </row>
    <row r="110" spans="5:22">
      <c r="E110" s="69"/>
      <c r="F110" s="69"/>
      <c r="G110" s="69"/>
      <c r="H110" s="69"/>
      <c r="I110" s="69"/>
      <c r="J110" s="69"/>
      <c r="K110" s="69"/>
      <c r="L110" s="69"/>
      <c r="M110" s="69"/>
      <c r="N110" s="69"/>
      <c r="O110" s="69"/>
      <c r="P110" s="69"/>
    </row>
    <row r="112" spans="5:22">
      <c r="E112" s="69"/>
      <c r="F112" s="69"/>
      <c r="G112" s="69"/>
      <c r="H112" s="69"/>
      <c r="I112" s="69"/>
      <c r="J112" s="69"/>
      <c r="K112" s="69"/>
      <c r="L112" s="69"/>
      <c r="M112" s="69"/>
      <c r="N112" s="69"/>
      <c r="O112" s="69"/>
      <c r="P112" s="69"/>
    </row>
    <row r="113" spans="5:16">
      <c r="E113" s="69"/>
      <c r="F113" s="69"/>
      <c r="G113" s="69"/>
      <c r="H113" s="69"/>
      <c r="I113" s="69"/>
      <c r="J113" s="69"/>
      <c r="K113" s="69"/>
      <c r="L113" s="69"/>
      <c r="M113" s="69"/>
      <c r="N113" s="69"/>
      <c r="O113" s="69"/>
      <c r="P113" s="69"/>
    </row>
    <row r="114" spans="5:16">
      <c r="E114" s="69"/>
      <c r="F114" s="69"/>
      <c r="G114" s="69"/>
      <c r="H114" s="69"/>
      <c r="I114" s="69"/>
      <c r="J114" s="69"/>
      <c r="K114" s="69"/>
      <c r="L114" s="69"/>
      <c r="M114" s="69"/>
      <c r="N114" s="69"/>
      <c r="O114" s="69"/>
      <c r="P114" s="69"/>
    </row>
    <row r="115" spans="5:16">
      <c r="E115" s="69"/>
      <c r="F115" s="69"/>
      <c r="G115" s="69"/>
      <c r="H115" s="69"/>
      <c r="I115" s="69"/>
      <c r="J115" s="69"/>
      <c r="K115" s="69"/>
      <c r="L115" s="69"/>
      <c r="M115" s="69"/>
      <c r="N115" s="69"/>
      <c r="O115" s="69"/>
      <c r="P115" s="69"/>
    </row>
    <row r="116" spans="5:16">
      <c r="E116" s="69"/>
      <c r="F116" s="69"/>
      <c r="G116" s="69"/>
      <c r="H116" s="69"/>
      <c r="I116" s="69"/>
      <c r="J116" s="69"/>
      <c r="K116" s="69"/>
      <c r="L116" s="69"/>
      <c r="M116" s="69"/>
      <c r="N116" s="69"/>
      <c r="O116" s="69"/>
      <c r="P116" s="69"/>
    </row>
    <row r="117" spans="5:16">
      <c r="E117" s="69"/>
      <c r="F117" s="69"/>
      <c r="G117" s="69"/>
      <c r="H117" s="69"/>
      <c r="I117" s="69"/>
      <c r="J117" s="69"/>
      <c r="K117" s="69"/>
      <c r="L117" s="69"/>
      <c r="M117" s="69"/>
      <c r="N117" s="69"/>
      <c r="O117" s="69"/>
      <c r="P117" s="69"/>
    </row>
    <row r="118" spans="5:16">
      <c r="E118" s="69"/>
      <c r="F118" s="69"/>
      <c r="G118" s="69"/>
      <c r="H118" s="69"/>
      <c r="I118" s="69"/>
      <c r="J118" s="69"/>
      <c r="K118" s="69"/>
      <c r="L118" s="69"/>
      <c r="M118" s="69"/>
      <c r="N118" s="69"/>
      <c r="O118" s="69"/>
      <c r="P118" s="69"/>
    </row>
    <row r="119" spans="5:16">
      <c r="E119" s="69"/>
      <c r="F119" s="69"/>
      <c r="G119" s="69"/>
      <c r="H119" s="69"/>
      <c r="I119" s="69"/>
      <c r="J119" s="69"/>
      <c r="K119" s="69"/>
      <c r="L119" s="69"/>
      <c r="M119" s="69"/>
      <c r="N119" s="69"/>
      <c r="O119" s="69"/>
      <c r="P119" s="69"/>
    </row>
    <row r="121" spans="5:16">
      <c r="E121" s="69"/>
      <c r="F121" s="69"/>
      <c r="G121" s="69"/>
      <c r="H121" s="69"/>
      <c r="I121" s="69"/>
      <c r="J121" s="69"/>
      <c r="K121" s="69"/>
      <c r="L121" s="69"/>
      <c r="M121" s="69"/>
      <c r="N121" s="69"/>
      <c r="O121" s="69"/>
      <c r="P121" s="69"/>
    </row>
    <row r="122" spans="5:16">
      <c r="E122" s="69"/>
      <c r="F122" s="69"/>
      <c r="G122" s="69"/>
      <c r="H122" s="69"/>
      <c r="I122" s="69"/>
      <c r="J122" s="69"/>
      <c r="K122" s="69"/>
      <c r="L122" s="69"/>
      <c r="M122" s="69"/>
      <c r="N122" s="69"/>
      <c r="O122" s="69"/>
      <c r="P122" s="69"/>
    </row>
    <row r="123" spans="5:16">
      <c r="E123" s="69"/>
      <c r="F123" s="69"/>
      <c r="G123" s="69"/>
      <c r="H123" s="69"/>
      <c r="I123" s="69"/>
      <c r="J123" s="69"/>
      <c r="K123" s="69"/>
      <c r="L123" s="69"/>
      <c r="M123" s="69"/>
      <c r="N123" s="69"/>
      <c r="O123" s="69"/>
      <c r="P123" s="69"/>
    </row>
    <row r="124" spans="5:16">
      <c r="E124" s="69"/>
      <c r="F124" s="69"/>
      <c r="G124" s="69"/>
      <c r="H124" s="69"/>
      <c r="I124" s="69"/>
      <c r="J124" s="69"/>
      <c r="K124" s="69"/>
      <c r="L124" s="69"/>
      <c r="M124" s="69"/>
      <c r="N124" s="69"/>
      <c r="O124" s="69"/>
      <c r="P124" s="69"/>
    </row>
    <row r="125" spans="5:16">
      <c r="E125" s="69"/>
      <c r="F125" s="69"/>
      <c r="G125" s="69"/>
      <c r="H125" s="69"/>
      <c r="I125" s="69"/>
      <c r="J125" s="69"/>
      <c r="K125" s="69"/>
      <c r="L125" s="69"/>
      <c r="M125" s="69"/>
      <c r="N125" s="69"/>
      <c r="O125" s="69"/>
      <c r="P125" s="69"/>
    </row>
    <row r="129" spans="5:16">
      <c r="E129" s="69"/>
      <c r="F129" s="69"/>
      <c r="G129" s="69"/>
      <c r="H129" s="69"/>
      <c r="I129" s="69"/>
      <c r="J129" s="69"/>
      <c r="K129" s="69"/>
      <c r="L129" s="69"/>
      <c r="M129" s="69"/>
      <c r="N129" s="69"/>
      <c r="O129" s="69"/>
      <c r="P129" s="69"/>
    </row>
    <row r="130" spans="5:16">
      <c r="E130" s="69"/>
      <c r="F130" s="69"/>
      <c r="G130" s="69"/>
      <c r="H130" s="69"/>
      <c r="I130" s="69"/>
      <c r="J130" s="69"/>
      <c r="K130" s="69"/>
      <c r="L130" s="69"/>
      <c r="M130" s="69"/>
      <c r="N130" s="69"/>
      <c r="O130" s="69"/>
      <c r="P130" s="69"/>
    </row>
    <row r="131" spans="5:16">
      <c r="E131" s="69"/>
      <c r="F131" s="69"/>
      <c r="G131" s="69"/>
      <c r="H131" s="69"/>
      <c r="I131" s="69"/>
      <c r="J131" s="69"/>
      <c r="K131" s="69"/>
      <c r="L131" s="69"/>
      <c r="M131" s="69"/>
      <c r="N131" s="69"/>
      <c r="O131" s="69"/>
      <c r="P131" s="69"/>
    </row>
    <row r="132" spans="5:16">
      <c r="E132" s="69"/>
      <c r="F132" s="69"/>
      <c r="G132" s="69"/>
      <c r="H132" s="69"/>
      <c r="I132" s="69"/>
      <c r="J132" s="69"/>
      <c r="K132" s="69"/>
      <c r="L132" s="69"/>
      <c r="M132" s="69"/>
      <c r="N132" s="69"/>
      <c r="O132" s="69"/>
      <c r="P132" s="69"/>
    </row>
    <row r="133" spans="5:16">
      <c r="E133" s="69"/>
      <c r="F133" s="69"/>
      <c r="G133" s="69"/>
      <c r="H133" s="69"/>
      <c r="I133" s="69"/>
      <c r="J133" s="69"/>
      <c r="K133" s="69"/>
      <c r="L133" s="69"/>
      <c r="M133" s="69"/>
      <c r="N133" s="69"/>
      <c r="O133" s="69"/>
      <c r="P133" s="69"/>
    </row>
    <row r="134" spans="5:16">
      <c r="E134" s="69"/>
      <c r="F134" s="69"/>
      <c r="G134" s="69"/>
      <c r="H134" s="69"/>
      <c r="I134" s="69"/>
      <c r="J134" s="69"/>
      <c r="K134" s="69"/>
      <c r="L134" s="69"/>
      <c r="M134" s="69"/>
      <c r="N134" s="69"/>
      <c r="O134" s="69"/>
      <c r="P134" s="69"/>
    </row>
    <row r="135" spans="5:16">
      <c r="E135" s="69"/>
      <c r="F135" s="69"/>
      <c r="G135" s="69"/>
      <c r="H135" s="69"/>
      <c r="I135" s="69"/>
      <c r="J135" s="69"/>
      <c r="K135" s="69"/>
      <c r="L135" s="69"/>
      <c r="M135" s="69"/>
      <c r="N135" s="69"/>
      <c r="O135" s="69"/>
      <c r="P135" s="69"/>
    </row>
    <row r="148" spans="5:16">
      <c r="E148" s="69"/>
      <c r="F148" s="69"/>
      <c r="G148" s="69"/>
      <c r="H148" s="69"/>
      <c r="I148" s="69"/>
      <c r="J148" s="69"/>
      <c r="K148" s="69"/>
      <c r="L148" s="69"/>
      <c r="M148" s="69"/>
      <c r="N148" s="69"/>
      <c r="O148" s="69"/>
      <c r="P148" s="69"/>
    </row>
    <row r="151" spans="5:16">
      <c r="E151" s="69"/>
      <c r="F151" s="69"/>
      <c r="G151" s="69"/>
      <c r="H151" s="69"/>
      <c r="I151" s="69"/>
      <c r="J151" s="69"/>
      <c r="K151" s="69"/>
      <c r="L151" s="69"/>
      <c r="M151" s="69"/>
      <c r="N151" s="69"/>
      <c r="O151" s="69"/>
      <c r="P151" s="69"/>
    </row>
    <row r="152" spans="5:16">
      <c r="E152" s="69"/>
      <c r="F152" s="69"/>
      <c r="G152" s="69"/>
      <c r="H152" s="69"/>
      <c r="I152" s="69"/>
      <c r="J152" s="69"/>
      <c r="K152" s="69"/>
      <c r="L152" s="69"/>
      <c r="M152" s="69"/>
      <c r="N152" s="69"/>
      <c r="O152" s="69"/>
      <c r="P152" s="69"/>
    </row>
    <row r="153" spans="5:16">
      <c r="E153" s="69"/>
      <c r="F153" s="69"/>
      <c r="G153" s="69"/>
      <c r="H153" s="69"/>
      <c r="I153" s="69"/>
      <c r="J153" s="69"/>
      <c r="K153" s="69"/>
      <c r="L153" s="69"/>
      <c r="M153" s="69"/>
      <c r="N153" s="69"/>
      <c r="O153" s="69"/>
      <c r="P153" s="69"/>
    </row>
    <row r="154" spans="5:16">
      <c r="E154" s="69"/>
      <c r="F154" s="69"/>
      <c r="G154" s="69"/>
      <c r="H154" s="69"/>
      <c r="I154" s="69"/>
      <c r="J154" s="69"/>
      <c r="K154" s="69"/>
      <c r="L154" s="69"/>
      <c r="M154" s="69"/>
      <c r="N154" s="69"/>
      <c r="O154" s="69"/>
      <c r="P154" s="69"/>
    </row>
    <row r="155" spans="5:16">
      <c r="E155" s="69"/>
      <c r="F155" s="69"/>
      <c r="G155" s="69"/>
      <c r="H155" s="69"/>
      <c r="I155" s="69"/>
      <c r="J155" s="69"/>
      <c r="K155" s="69"/>
      <c r="L155" s="69"/>
      <c r="M155" s="69"/>
      <c r="N155" s="69"/>
      <c r="O155" s="69"/>
      <c r="P155" s="69"/>
    </row>
    <row r="156" spans="5:16">
      <c r="E156" s="69"/>
      <c r="F156" s="69"/>
      <c r="G156" s="69"/>
      <c r="H156" s="69"/>
      <c r="I156" s="69"/>
      <c r="J156" s="69"/>
      <c r="K156" s="69"/>
      <c r="L156" s="69"/>
      <c r="M156" s="69"/>
      <c r="N156" s="69"/>
      <c r="O156" s="69"/>
      <c r="P156" s="69"/>
    </row>
    <row r="157" spans="5:16">
      <c r="E157" s="69"/>
      <c r="F157" s="69"/>
      <c r="G157" s="69"/>
      <c r="H157" s="69"/>
      <c r="I157" s="69"/>
      <c r="J157" s="69"/>
      <c r="K157" s="69"/>
      <c r="L157" s="69"/>
      <c r="M157" s="69"/>
      <c r="N157" s="69"/>
      <c r="O157" s="69"/>
      <c r="P157" s="69"/>
    </row>
    <row r="158" spans="5:16">
      <c r="E158" s="69"/>
      <c r="F158" s="69"/>
      <c r="G158" s="69"/>
      <c r="H158" s="69"/>
      <c r="I158" s="69"/>
      <c r="J158" s="69"/>
      <c r="K158" s="69"/>
      <c r="L158" s="69"/>
      <c r="M158" s="69"/>
      <c r="N158" s="69"/>
      <c r="O158" s="69"/>
      <c r="P158" s="69"/>
    </row>
    <row r="159" spans="5:16">
      <c r="E159" s="69"/>
      <c r="F159" s="69"/>
      <c r="G159" s="69"/>
      <c r="H159" s="69"/>
      <c r="I159" s="69"/>
      <c r="J159" s="69"/>
      <c r="K159" s="69"/>
      <c r="L159" s="69"/>
      <c r="M159" s="69"/>
      <c r="N159" s="69"/>
      <c r="O159" s="69"/>
      <c r="P159" s="69"/>
    </row>
  </sheetData>
  <mergeCells count="11">
    <mergeCell ref="B93:C93"/>
    <mergeCell ref="B94:F94"/>
    <mergeCell ref="B2:Q2"/>
    <mergeCell ref="B3:Q3"/>
    <mergeCell ref="B4:Q4"/>
    <mergeCell ref="B5:Q5"/>
    <mergeCell ref="B6:Q6"/>
    <mergeCell ref="B8:B9"/>
    <mergeCell ref="C8:C9"/>
    <mergeCell ref="D8:D9"/>
    <mergeCell ref="E8:Q8"/>
  </mergeCells>
  <pageMargins left="0.25" right="0.25" top="0.75" bottom="0.75" header="0.3" footer="0.3"/>
  <pageSetup scale="24" fitToHeight="0" orientation="landscape" r:id="rId1"/>
  <ignoredErrors>
    <ignoredError sqref="O11:Q8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8F643-4283-49C7-81B6-608B53DD5B2A}">
  <sheetPr codeName="Hoja8">
    <pageSetUpPr fitToPage="1"/>
  </sheetPr>
  <dimension ref="A2:AP157"/>
  <sheetViews>
    <sheetView showGridLines="0" zoomScale="70" zoomScaleNormal="70" workbookViewId="0">
      <selection activeCell="D50" sqref="D50"/>
    </sheetView>
  </sheetViews>
  <sheetFormatPr defaultColWidth="11.42578125" defaultRowHeight="15"/>
  <cols>
    <col min="1" max="1" width="10.7109375" customWidth="1"/>
    <col min="2" max="2" width="82.42578125" customWidth="1"/>
    <col min="3" max="3" width="21.5703125" style="69" customWidth="1"/>
    <col min="4" max="4" width="18.85546875" style="11" customWidth="1"/>
    <col min="5" max="16" width="14.140625" style="11" customWidth="1"/>
    <col min="17" max="17" width="14.140625" customWidth="1"/>
    <col min="18" max="18" width="18.140625" bestFit="1" customWidth="1"/>
    <col min="19" max="23" width="20.7109375" bestFit="1" customWidth="1"/>
    <col min="24" max="24" width="17.85546875" bestFit="1" customWidth="1"/>
  </cols>
  <sheetData>
    <row r="2" spans="1:38" ht="28.5">
      <c r="B2" s="271" t="s">
        <v>0</v>
      </c>
      <c r="C2" s="260"/>
      <c r="D2" s="260"/>
      <c r="E2" s="260"/>
      <c r="F2" s="260"/>
      <c r="G2" s="260"/>
      <c r="H2" s="260"/>
      <c r="I2" s="260"/>
      <c r="J2" s="260"/>
      <c r="K2" s="260"/>
      <c r="L2" s="260"/>
      <c r="M2" s="260"/>
      <c r="N2" s="260"/>
      <c r="O2" s="260"/>
      <c r="P2" s="260"/>
      <c r="Q2" s="1"/>
    </row>
    <row r="3" spans="1:38" ht="21">
      <c r="A3" s="2"/>
      <c r="B3" s="272" t="s">
        <v>1</v>
      </c>
      <c r="C3" s="261"/>
      <c r="D3" s="261"/>
      <c r="E3" s="261"/>
      <c r="F3" s="261"/>
      <c r="G3" s="261"/>
      <c r="H3" s="261"/>
      <c r="I3" s="261"/>
      <c r="J3" s="261"/>
      <c r="K3" s="261"/>
      <c r="L3" s="261"/>
      <c r="M3" s="261"/>
      <c r="N3" s="261"/>
      <c r="O3" s="261"/>
      <c r="P3" s="261"/>
      <c r="Q3" s="3"/>
    </row>
    <row r="4" spans="1:38" ht="15.75">
      <c r="A4" s="2"/>
      <c r="B4" s="273" t="s">
        <v>138</v>
      </c>
      <c r="C4" s="262"/>
      <c r="D4" s="262"/>
      <c r="E4" s="262"/>
      <c r="F4" s="262"/>
      <c r="G4" s="262"/>
      <c r="H4" s="262"/>
      <c r="I4" s="262"/>
      <c r="J4" s="262"/>
      <c r="K4" s="262"/>
      <c r="L4" s="262"/>
      <c r="M4" s="262"/>
      <c r="N4" s="262"/>
      <c r="O4" s="262"/>
      <c r="P4" s="262"/>
      <c r="Q4" s="3"/>
    </row>
    <row r="5" spans="1:38" ht="15.75">
      <c r="A5" s="2"/>
      <c r="B5" s="273" t="s">
        <v>3</v>
      </c>
      <c r="C5" s="262"/>
      <c r="D5" s="262"/>
      <c r="E5" s="262"/>
      <c r="F5" s="262"/>
      <c r="G5" s="262"/>
      <c r="H5" s="262"/>
      <c r="I5" s="262"/>
      <c r="J5" s="262"/>
      <c r="K5" s="262"/>
      <c r="L5" s="262"/>
      <c r="M5" s="262"/>
      <c r="N5" s="262"/>
      <c r="O5" s="262"/>
      <c r="P5" s="262"/>
      <c r="Q5" s="3"/>
    </row>
    <row r="6" spans="1:38">
      <c r="A6" s="2"/>
      <c r="B6" s="269"/>
      <c r="C6" s="270"/>
      <c r="D6" s="270"/>
      <c r="E6" s="270"/>
      <c r="F6" s="270"/>
      <c r="G6" s="270"/>
      <c r="H6" s="270"/>
      <c r="I6" s="270"/>
      <c r="J6" s="270"/>
      <c r="K6" s="270"/>
      <c r="L6" s="270"/>
      <c r="M6" s="270"/>
      <c r="N6" s="270"/>
      <c r="O6" s="270"/>
      <c r="P6" s="270"/>
      <c r="Q6" s="3"/>
    </row>
    <row r="7" spans="1:38">
      <c r="A7" s="2"/>
      <c r="B7" s="4" t="s">
        <v>147</v>
      </c>
      <c r="C7" s="68"/>
      <c r="P7" s="15" t="s">
        <v>5</v>
      </c>
    </row>
    <row r="8" spans="1:38" ht="36.6" customHeight="1">
      <c r="B8" s="285" t="s">
        <v>6</v>
      </c>
      <c r="C8" s="136" t="s">
        <v>148</v>
      </c>
      <c r="D8" s="136" t="s">
        <v>149</v>
      </c>
      <c r="E8" s="289" t="s">
        <v>9</v>
      </c>
      <c r="F8" s="290"/>
      <c r="G8" s="290"/>
      <c r="H8" s="290"/>
      <c r="I8" s="290"/>
      <c r="J8" s="290"/>
      <c r="K8" s="290"/>
      <c r="L8" s="290"/>
      <c r="M8" s="290"/>
      <c r="N8" s="290"/>
      <c r="O8" s="290"/>
      <c r="P8" s="290"/>
      <c r="Q8" s="291"/>
    </row>
    <row r="9" spans="1:38">
      <c r="B9" s="286"/>
      <c r="C9" s="133" t="s">
        <v>150</v>
      </c>
      <c r="D9" s="133" t="s">
        <v>151</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c r="B10" s="254" t="s">
        <v>23</v>
      </c>
      <c r="C10" s="255">
        <v>0</v>
      </c>
      <c r="D10" s="255">
        <v>0</v>
      </c>
      <c r="E10" s="256">
        <v>0</v>
      </c>
      <c r="F10" s="256"/>
      <c r="G10" s="256">
        <v>0</v>
      </c>
      <c r="H10" s="256"/>
      <c r="I10" s="256"/>
      <c r="J10" s="256">
        <v>58500</v>
      </c>
      <c r="K10" s="256">
        <v>0</v>
      </c>
      <c r="L10" s="256"/>
      <c r="M10" s="256">
        <v>-58500</v>
      </c>
      <c r="N10" s="256"/>
      <c r="O10" s="256"/>
      <c r="P10" s="256">
        <v>0</v>
      </c>
      <c r="Q10" s="253">
        <f t="shared" ref="Q10:Q12" si="0">SUM(E10:P10)</f>
        <v>0</v>
      </c>
      <c r="U10" s="69"/>
    </row>
    <row r="11" spans="1:38">
      <c r="B11" s="254" t="s">
        <v>24</v>
      </c>
      <c r="C11" s="255">
        <v>0</v>
      </c>
      <c r="D11" s="255">
        <v>0</v>
      </c>
      <c r="E11" s="256">
        <v>0</v>
      </c>
      <c r="F11" s="256"/>
      <c r="G11" s="256">
        <v>0</v>
      </c>
      <c r="H11" s="256"/>
      <c r="I11" s="256"/>
      <c r="J11" s="256">
        <v>58500</v>
      </c>
      <c r="K11" s="256">
        <v>0</v>
      </c>
      <c r="L11" s="256"/>
      <c r="M11" s="256">
        <v>-58500</v>
      </c>
      <c r="N11" s="256"/>
      <c r="O11" s="256"/>
      <c r="P11" s="256">
        <v>0</v>
      </c>
      <c r="Q11" s="253">
        <f t="shared" si="0"/>
        <v>0</v>
      </c>
      <c r="U11" s="69"/>
    </row>
    <row r="12" spans="1:38">
      <c r="B12" s="254" t="s">
        <v>25</v>
      </c>
      <c r="C12" s="255">
        <v>0</v>
      </c>
      <c r="D12" s="255">
        <v>0</v>
      </c>
      <c r="E12" s="256">
        <v>0</v>
      </c>
      <c r="F12" s="256"/>
      <c r="G12" s="256">
        <v>0</v>
      </c>
      <c r="H12" s="256"/>
      <c r="I12" s="256"/>
      <c r="J12" s="256">
        <v>58500</v>
      </c>
      <c r="K12" s="256">
        <v>0</v>
      </c>
      <c r="L12" s="256"/>
      <c r="M12" s="256">
        <v>-58500</v>
      </c>
      <c r="N12" s="256"/>
      <c r="O12" s="256"/>
      <c r="P12" s="256">
        <v>0</v>
      </c>
      <c r="Q12" s="253">
        <f t="shared" si="0"/>
        <v>0</v>
      </c>
      <c r="U12" s="69"/>
    </row>
    <row r="13" spans="1:38">
      <c r="B13" s="22" t="s">
        <v>26</v>
      </c>
      <c r="C13" s="113">
        <v>16462148652</v>
      </c>
      <c r="D13" s="113">
        <v>21979529887</v>
      </c>
      <c r="E13" s="113">
        <v>277461308.63999999</v>
      </c>
      <c r="F13" s="113">
        <v>305139389.96000004</v>
      </c>
      <c r="G13" s="113">
        <v>412121907.32000005</v>
      </c>
      <c r="H13" s="113">
        <v>367109847.03999996</v>
      </c>
      <c r="I13" s="113">
        <v>667918487.56999993</v>
      </c>
      <c r="J13" s="113">
        <v>447041588.13</v>
      </c>
      <c r="K13" s="113">
        <v>463624023.48000002</v>
      </c>
      <c r="L13" s="113">
        <v>373203062.98000014</v>
      </c>
      <c r="M13" s="113">
        <v>515252546.16000009</v>
      </c>
      <c r="N13" s="113">
        <v>422202790.66999996</v>
      </c>
      <c r="O13" s="113">
        <v>549907501.69999993</v>
      </c>
      <c r="P13" s="113">
        <v>899037502.23000002</v>
      </c>
      <c r="Q13" s="113">
        <f>SUM(E13:P13)</f>
        <v>5700019955.8799992</v>
      </c>
      <c r="R13" s="5"/>
      <c r="S13" s="5"/>
      <c r="T13" s="5"/>
      <c r="U13" s="5"/>
      <c r="V13" s="5"/>
      <c r="W13" s="5"/>
      <c r="X13" s="5"/>
      <c r="Y13" s="5"/>
      <c r="Z13" s="5"/>
      <c r="AA13" s="5"/>
      <c r="AB13" s="5"/>
      <c r="AC13" s="5"/>
      <c r="AD13" s="5"/>
      <c r="AE13" s="5"/>
      <c r="AF13" s="88"/>
      <c r="AG13" s="88"/>
      <c r="AH13" s="88"/>
      <c r="AI13" s="88"/>
      <c r="AJ13" s="88"/>
      <c r="AK13" s="88"/>
      <c r="AL13" s="88"/>
    </row>
    <row r="14" spans="1:38">
      <c r="B14" s="23" t="s">
        <v>27</v>
      </c>
      <c r="C14" s="114">
        <v>15627238629</v>
      </c>
      <c r="D14" s="114">
        <v>21051494870</v>
      </c>
      <c r="E14" s="114">
        <v>236240108.30000001</v>
      </c>
      <c r="F14" s="114">
        <v>245288702.87</v>
      </c>
      <c r="G14" s="114">
        <v>357476542.34000003</v>
      </c>
      <c r="H14" s="114">
        <v>314950490.79999995</v>
      </c>
      <c r="I14" s="114">
        <v>609767702.38999999</v>
      </c>
      <c r="J14" s="114">
        <v>390466464.54000002</v>
      </c>
      <c r="K14" s="114">
        <v>409375744.92000002</v>
      </c>
      <c r="L14" s="114">
        <v>321178406.47000009</v>
      </c>
      <c r="M14" s="114">
        <v>458647995.78000009</v>
      </c>
      <c r="N14" s="114">
        <v>361034416.19</v>
      </c>
      <c r="O14" s="114">
        <v>444639881.64999992</v>
      </c>
      <c r="P14" s="114">
        <v>792505441</v>
      </c>
      <c r="Q14" s="114">
        <f>SUM(E14:P14)</f>
        <v>4941571897.25</v>
      </c>
      <c r="R14" s="5"/>
      <c r="S14" s="5"/>
      <c r="T14" s="5"/>
      <c r="U14" s="5"/>
      <c r="V14" s="5"/>
      <c r="W14" s="5"/>
      <c r="X14" s="5"/>
      <c r="Y14" s="5"/>
      <c r="Z14" s="5"/>
      <c r="AA14" s="5"/>
      <c r="AB14" s="5"/>
      <c r="AC14" s="5"/>
      <c r="AD14" s="5"/>
      <c r="AE14" s="5"/>
      <c r="AF14" s="88"/>
      <c r="AG14" s="88"/>
      <c r="AH14" s="88"/>
      <c r="AI14" s="88"/>
      <c r="AJ14" s="88"/>
      <c r="AK14" s="88"/>
      <c r="AL14" s="88"/>
    </row>
    <row r="15" spans="1:38">
      <c r="B15" s="26" t="s">
        <v>96</v>
      </c>
      <c r="C15" s="115">
        <v>1400000</v>
      </c>
      <c r="D15" s="115">
        <v>1400000</v>
      </c>
      <c r="E15" s="115">
        <v>0</v>
      </c>
      <c r="F15" s="115"/>
      <c r="G15" s="115"/>
      <c r="H15" s="115"/>
      <c r="I15" s="115"/>
      <c r="J15" s="115"/>
      <c r="K15" s="115"/>
      <c r="L15" s="115"/>
      <c r="M15" s="115"/>
      <c r="N15" s="115"/>
      <c r="O15" s="115"/>
      <c r="P15" s="115"/>
      <c r="Q15" s="115">
        <f t="shared" ref="Q15:Q78" si="1">SUM(E15:P15)</f>
        <v>0</v>
      </c>
      <c r="R15" s="5"/>
      <c r="S15" s="5"/>
      <c r="T15" s="5"/>
      <c r="U15" s="5"/>
      <c r="V15" s="5"/>
      <c r="W15" s="5"/>
      <c r="X15" s="5"/>
      <c r="Y15" s="5"/>
      <c r="Z15" s="5"/>
      <c r="AA15" s="5"/>
      <c r="AB15" s="5"/>
      <c r="AC15" s="5"/>
      <c r="AD15" s="5"/>
      <c r="AE15" s="5"/>
      <c r="AF15" s="88"/>
      <c r="AG15" s="88"/>
      <c r="AH15" s="88"/>
      <c r="AI15" s="88"/>
      <c r="AJ15" s="88"/>
      <c r="AK15" s="88"/>
      <c r="AL15" s="88"/>
    </row>
    <row r="16" spans="1:38">
      <c r="B16" s="26" t="s">
        <v>28</v>
      </c>
      <c r="C16" s="115">
        <v>14897637712</v>
      </c>
      <c r="D16" s="115">
        <v>16221893953</v>
      </c>
      <c r="E16" s="115">
        <v>236240108.30000001</v>
      </c>
      <c r="F16" s="115">
        <v>245288702.87</v>
      </c>
      <c r="G16" s="115">
        <v>357476542.34000003</v>
      </c>
      <c r="H16" s="115">
        <v>314950490.79999995</v>
      </c>
      <c r="I16" s="115">
        <v>609767702.38999999</v>
      </c>
      <c r="J16" s="115">
        <v>390466464.54000002</v>
      </c>
      <c r="K16" s="115">
        <v>409375744.92000002</v>
      </c>
      <c r="L16" s="115">
        <v>321178406.47000009</v>
      </c>
      <c r="M16" s="115">
        <v>458647995.78000009</v>
      </c>
      <c r="N16" s="115">
        <v>361034416.19</v>
      </c>
      <c r="O16" s="115">
        <v>444639881.64999992</v>
      </c>
      <c r="P16" s="115">
        <v>792505441</v>
      </c>
      <c r="Q16" s="115">
        <f t="shared" si="1"/>
        <v>4941571897.25</v>
      </c>
      <c r="R16" s="5"/>
      <c r="S16" s="5"/>
      <c r="T16" s="5"/>
      <c r="U16" s="5"/>
      <c r="V16" s="5"/>
      <c r="W16" s="5"/>
      <c r="X16" s="5"/>
      <c r="Y16" s="5"/>
      <c r="Z16" s="5"/>
      <c r="AA16" s="5"/>
      <c r="AB16" s="5"/>
      <c r="AC16" s="5"/>
      <c r="AD16" s="5"/>
      <c r="AE16" s="5"/>
      <c r="AF16" s="88"/>
      <c r="AG16" s="88"/>
      <c r="AH16" s="88"/>
      <c r="AI16" s="88"/>
      <c r="AJ16" s="88"/>
      <c r="AK16" s="88"/>
      <c r="AL16" s="88"/>
    </row>
    <row r="17" spans="2:41">
      <c r="B17" s="26" t="s">
        <v>84</v>
      </c>
      <c r="C17" s="115">
        <v>728200917</v>
      </c>
      <c r="D17" s="115">
        <v>4828200917</v>
      </c>
      <c r="E17" s="115">
        <v>0</v>
      </c>
      <c r="F17" s="115"/>
      <c r="G17" s="115"/>
      <c r="H17" s="115"/>
      <c r="I17" s="115"/>
      <c r="J17" s="115"/>
      <c r="K17" s="115"/>
      <c r="L17" s="115"/>
      <c r="M17" s="115"/>
      <c r="N17" s="115"/>
      <c r="O17" s="115"/>
      <c r="P17" s="115">
        <v>0</v>
      </c>
      <c r="Q17" s="115">
        <f t="shared" si="1"/>
        <v>0</v>
      </c>
      <c r="R17" s="5"/>
      <c r="S17" s="5"/>
      <c r="T17" s="5"/>
      <c r="U17" s="5"/>
      <c r="V17" s="5"/>
      <c r="W17" s="5"/>
      <c r="X17" s="5"/>
      <c r="Y17" s="5"/>
      <c r="Z17" s="5"/>
      <c r="AA17" s="5"/>
      <c r="AB17" s="5"/>
      <c r="AC17" s="5"/>
      <c r="AD17" s="5"/>
      <c r="AE17" s="5"/>
      <c r="AF17" s="88"/>
      <c r="AG17" s="88"/>
      <c r="AH17" s="88"/>
      <c r="AI17" s="88"/>
      <c r="AJ17" s="88"/>
      <c r="AK17" s="88"/>
      <c r="AL17" s="88"/>
    </row>
    <row r="18" spans="2:41">
      <c r="B18" s="23" t="s">
        <v>30</v>
      </c>
      <c r="C18" s="114">
        <v>13375000</v>
      </c>
      <c r="D18" s="114">
        <v>13075000</v>
      </c>
      <c r="E18" s="114">
        <v>0</v>
      </c>
      <c r="F18" s="114">
        <v>893717.12</v>
      </c>
      <c r="G18" s="114">
        <v>0</v>
      </c>
      <c r="H18" s="114">
        <v>698446.56</v>
      </c>
      <c r="I18" s="114">
        <v>398536.07999999996</v>
      </c>
      <c r="J18" s="114">
        <v>0</v>
      </c>
      <c r="K18" s="114">
        <v>20019.2</v>
      </c>
      <c r="L18" s="114">
        <v>0</v>
      </c>
      <c r="M18" s="114">
        <v>465534.35</v>
      </c>
      <c r="N18" s="114">
        <v>142765.26999999999</v>
      </c>
      <c r="O18" s="114">
        <v>5672.44</v>
      </c>
      <c r="P18" s="114">
        <v>7000000</v>
      </c>
      <c r="Q18" s="114">
        <f t="shared" si="1"/>
        <v>9624691.0199999996</v>
      </c>
      <c r="R18" s="5"/>
      <c r="S18" s="5"/>
      <c r="T18" s="5"/>
      <c r="U18" s="5"/>
      <c r="V18" s="5"/>
      <c r="W18" s="5"/>
      <c r="X18" s="5"/>
      <c r="Y18" s="5"/>
      <c r="Z18" s="5"/>
      <c r="AA18" s="5"/>
      <c r="AB18" s="5"/>
      <c r="AC18" s="5"/>
      <c r="AD18" s="5"/>
      <c r="AE18" s="5"/>
      <c r="AF18" s="88"/>
      <c r="AG18" s="88"/>
      <c r="AH18" s="88"/>
      <c r="AI18" s="88"/>
      <c r="AJ18" s="88"/>
      <c r="AK18" s="88"/>
      <c r="AL18" s="88"/>
    </row>
    <row r="19" spans="2:41">
      <c r="B19" s="26" t="s">
        <v>92</v>
      </c>
      <c r="C19" s="115">
        <v>3850000</v>
      </c>
      <c r="D19" s="115">
        <v>3550000</v>
      </c>
      <c r="E19" s="115">
        <v>0</v>
      </c>
      <c r="F19" s="115">
        <v>893717.12</v>
      </c>
      <c r="G19" s="115">
        <v>0</v>
      </c>
      <c r="H19" s="115">
        <v>698446.56</v>
      </c>
      <c r="I19" s="115">
        <v>0</v>
      </c>
      <c r="J19" s="115">
        <v>0</v>
      </c>
      <c r="K19" s="115">
        <v>20019.2</v>
      </c>
      <c r="L19" s="115"/>
      <c r="M19" s="115">
        <v>465534.35</v>
      </c>
      <c r="N19" s="115">
        <v>142765.26999999999</v>
      </c>
      <c r="O19" s="115">
        <v>0</v>
      </c>
      <c r="P19" s="115"/>
      <c r="Q19" s="115">
        <f t="shared" si="1"/>
        <v>2220482.5</v>
      </c>
      <c r="R19" s="5"/>
      <c r="S19" s="5"/>
      <c r="T19" s="5"/>
      <c r="U19" s="5"/>
      <c r="V19" s="5"/>
      <c r="W19" s="5"/>
      <c r="X19" s="5"/>
      <c r="Y19" s="5"/>
      <c r="Z19" s="5"/>
      <c r="AA19" s="5"/>
      <c r="AB19" s="5"/>
      <c r="AC19" s="5"/>
      <c r="AD19" s="5"/>
      <c r="AE19" s="5"/>
      <c r="AF19" s="88"/>
      <c r="AG19" s="88"/>
      <c r="AH19" s="88"/>
      <c r="AI19" s="88"/>
      <c r="AJ19" s="88"/>
      <c r="AK19" s="88"/>
      <c r="AL19" s="88"/>
    </row>
    <row r="20" spans="2:41">
      <c r="B20" s="26" t="s">
        <v>113</v>
      </c>
      <c r="C20" s="115">
        <v>9525000</v>
      </c>
      <c r="D20" s="115">
        <v>9525000</v>
      </c>
      <c r="E20" s="115">
        <v>0</v>
      </c>
      <c r="F20" s="115"/>
      <c r="G20" s="115">
        <v>0</v>
      </c>
      <c r="H20" s="115"/>
      <c r="I20" s="115">
        <v>398536.07999999996</v>
      </c>
      <c r="J20" s="115">
        <v>0</v>
      </c>
      <c r="K20" s="115"/>
      <c r="L20" s="115">
        <v>0</v>
      </c>
      <c r="M20" s="115"/>
      <c r="N20" s="115">
        <v>0</v>
      </c>
      <c r="O20" s="115">
        <v>5672.44</v>
      </c>
      <c r="P20" s="115">
        <v>7000000</v>
      </c>
      <c r="Q20" s="115">
        <f t="shared" si="1"/>
        <v>7404208.5199999996</v>
      </c>
      <c r="R20" s="5"/>
      <c r="S20" s="5"/>
      <c r="T20" s="5"/>
      <c r="U20" s="5"/>
      <c r="V20" s="5"/>
      <c r="W20" s="5"/>
      <c r="X20" s="5"/>
      <c r="Y20" s="5"/>
      <c r="Z20" s="5"/>
      <c r="AA20" s="5"/>
      <c r="AB20" s="5"/>
      <c r="AC20" s="5"/>
      <c r="AD20" s="5"/>
      <c r="AE20" s="5"/>
      <c r="AF20" s="88"/>
      <c r="AG20" s="88"/>
      <c r="AH20" s="88"/>
      <c r="AI20" s="88"/>
      <c r="AJ20" s="88"/>
      <c r="AK20" s="88"/>
      <c r="AL20" s="88"/>
    </row>
    <row r="21" spans="2:41">
      <c r="B21" s="23" t="s">
        <v>32</v>
      </c>
      <c r="C21" s="114">
        <v>224615540</v>
      </c>
      <c r="D21" s="114">
        <v>232207675</v>
      </c>
      <c r="E21" s="114">
        <v>6075369.6599999992</v>
      </c>
      <c r="F21" s="114">
        <v>19361818.970000003</v>
      </c>
      <c r="G21" s="114">
        <v>15131960.110000001</v>
      </c>
      <c r="H21" s="114">
        <v>13565091.49</v>
      </c>
      <c r="I21" s="114">
        <v>13417411.92</v>
      </c>
      <c r="J21" s="114">
        <v>12469057.589999998</v>
      </c>
      <c r="K21" s="114">
        <v>14588609.299999999</v>
      </c>
      <c r="L21" s="114">
        <v>11829142.23</v>
      </c>
      <c r="M21" s="114">
        <v>14946889.579999998</v>
      </c>
      <c r="N21" s="114">
        <v>14497939.219999999</v>
      </c>
      <c r="O21" s="114">
        <v>20926650.269999996</v>
      </c>
      <c r="P21" s="114">
        <v>28228011.030000001</v>
      </c>
      <c r="Q21" s="114">
        <f t="shared" si="1"/>
        <v>185037951.36999997</v>
      </c>
      <c r="R21" s="5"/>
      <c r="S21" s="5"/>
      <c r="T21" s="5"/>
      <c r="U21" s="5"/>
      <c r="V21" s="5"/>
      <c r="W21" s="5"/>
      <c r="X21" s="5"/>
      <c r="Y21" s="5"/>
      <c r="Z21" s="5"/>
      <c r="AA21" s="5"/>
      <c r="AB21" s="5"/>
      <c r="AC21" s="5"/>
      <c r="AD21" s="5"/>
      <c r="AE21" s="5"/>
      <c r="AF21" s="88"/>
      <c r="AG21" s="88"/>
      <c r="AH21" s="88"/>
      <c r="AI21" s="88"/>
      <c r="AJ21" s="88"/>
      <c r="AK21" s="88"/>
      <c r="AL21" s="88"/>
    </row>
    <row r="22" spans="2:41">
      <c r="B22" s="26" t="s">
        <v>126</v>
      </c>
      <c r="C22" s="115">
        <v>45000000</v>
      </c>
      <c r="D22" s="115">
        <v>45000000</v>
      </c>
      <c r="E22" s="115">
        <v>0</v>
      </c>
      <c r="F22" s="115"/>
      <c r="G22" s="115"/>
      <c r="H22" s="115"/>
      <c r="I22" s="115"/>
      <c r="J22" s="115"/>
      <c r="K22" s="115"/>
      <c r="L22" s="115"/>
      <c r="M22" s="115"/>
      <c r="N22" s="115"/>
      <c r="O22" s="115"/>
      <c r="P22" s="115"/>
      <c r="Q22" s="115">
        <f t="shared" si="1"/>
        <v>0</v>
      </c>
      <c r="R22" s="5"/>
      <c r="S22" s="5"/>
      <c r="T22" s="5"/>
      <c r="U22" s="5"/>
      <c r="V22" s="5"/>
      <c r="W22" s="5"/>
      <c r="X22" s="5"/>
      <c r="Y22" s="5"/>
      <c r="Z22" s="5"/>
      <c r="AA22" s="5"/>
      <c r="AB22" s="5"/>
      <c r="AC22" s="5"/>
      <c r="AD22" s="5"/>
      <c r="AE22" s="5"/>
      <c r="AF22" s="88"/>
      <c r="AG22" s="88"/>
      <c r="AH22" s="88"/>
      <c r="AI22" s="88"/>
      <c r="AJ22" s="88"/>
      <c r="AK22" s="88"/>
      <c r="AL22" s="88"/>
    </row>
    <row r="23" spans="2:41">
      <c r="B23" s="26" t="s">
        <v>152</v>
      </c>
      <c r="C23" s="115">
        <v>179615540</v>
      </c>
      <c r="D23" s="115">
        <v>187207675</v>
      </c>
      <c r="E23" s="115">
        <v>6075369.6599999992</v>
      </c>
      <c r="F23" s="115">
        <v>19361818.970000003</v>
      </c>
      <c r="G23" s="115">
        <v>15131960.110000001</v>
      </c>
      <c r="H23" s="115">
        <v>13565091.49</v>
      </c>
      <c r="I23" s="115">
        <v>13417411.92</v>
      </c>
      <c r="J23" s="115">
        <v>12469057.589999998</v>
      </c>
      <c r="K23" s="115">
        <v>14588609.299999999</v>
      </c>
      <c r="L23" s="115">
        <v>11829142.23</v>
      </c>
      <c r="M23" s="115">
        <v>14946889.579999998</v>
      </c>
      <c r="N23" s="115">
        <v>14497939.219999999</v>
      </c>
      <c r="O23" s="115">
        <v>20926650.269999996</v>
      </c>
      <c r="P23" s="115">
        <v>28228011.030000001</v>
      </c>
      <c r="Q23" s="115">
        <f t="shared" si="1"/>
        <v>185037951.36999997</v>
      </c>
      <c r="R23" s="5"/>
      <c r="S23" s="5"/>
      <c r="T23" s="5"/>
      <c r="U23" s="5"/>
      <c r="V23" s="5"/>
      <c r="W23" s="5"/>
      <c r="X23" s="5"/>
      <c r="Y23" s="5"/>
      <c r="Z23" s="5"/>
      <c r="AA23" s="5"/>
      <c r="AB23" s="5"/>
      <c r="AC23" s="5"/>
      <c r="AD23" s="5"/>
      <c r="AE23" s="5"/>
      <c r="AF23" s="88"/>
      <c r="AG23" s="88"/>
      <c r="AH23" s="88"/>
      <c r="AI23" s="88"/>
      <c r="AJ23" s="88"/>
      <c r="AK23" s="88"/>
      <c r="AL23" s="88"/>
    </row>
    <row r="24" spans="2:41">
      <c r="B24" s="23" t="s">
        <v>34</v>
      </c>
      <c r="C24" s="114">
        <v>596919483</v>
      </c>
      <c r="D24" s="114">
        <v>682752343</v>
      </c>
      <c r="E24" s="114">
        <v>35145830.68</v>
      </c>
      <c r="F24" s="114">
        <v>39595151</v>
      </c>
      <c r="G24" s="114">
        <v>39513404.869999997</v>
      </c>
      <c r="H24" s="114">
        <v>37895818.18999999</v>
      </c>
      <c r="I24" s="114">
        <v>44334837.18</v>
      </c>
      <c r="J24" s="114">
        <v>44106066</v>
      </c>
      <c r="K24" s="114">
        <v>39639650.060000002</v>
      </c>
      <c r="L24" s="114">
        <v>40195514.280000001</v>
      </c>
      <c r="M24" s="114">
        <v>41192126.449999996</v>
      </c>
      <c r="N24" s="114">
        <v>46527669.990000002</v>
      </c>
      <c r="O24" s="114">
        <v>84335297.340000004</v>
      </c>
      <c r="P24" s="114">
        <v>71304050.200000003</v>
      </c>
      <c r="Q24" s="114">
        <f t="shared" si="1"/>
        <v>563785416.24000001</v>
      </c>
      <c r="R24" s="5"/>
      <c r="S24" s="5"/>
      <c r="T24" s="5"/>
      <c r="U24" s="5"/>
      <c r="V24" s="5"/>
      <c r="W24" s="5"/>
      <c r="X24" s="5"/>
      <c r="Y24" s="5"/>
      <c r="Z24" s="5"/>
      <c r="AA24" s="5"/>
      <c r="AB24" s="5"/>
      <c r="AC24" s="5"/>
      <c r="AD24" s="5"/>
      <c r="AE24" s="5"/>
      <c r="AF24" s="88"/>
      <c r="AG24" s="88"/>
      <c r="AH24" s="88"/>
      <c r="AI24" s="88"/>
      <c r="AJ24" s="88"/>
      <c r="AK24" s="88"/>
      <c r="AL24" s="88"/>
    </row>
    <row r="25" spans="2:41">
      <c r="B25" s="26" t="s">
        <v>35</v>
      </c>
      <c r="C25" s="115">
        <v>551669483</v>
      </c>
      <c r="D25" s="115">
        <v>637502343</v>
      </c>
      <c r="E25" s="115">
        <v>35145830.68</v>
      </c>
      <c r="F25" s="115">
        <v>39595151</v>
      </c>
      <c r="G25" s="115">
        <v>39513404.869999997</v>
      </c>
      <c r="H25" s="115">
        <v>37895818.18999999</v>
      </c>
      <c r="I25" s="115">
        <v>44334837.18</v>
      </c>
      <c r="J25" s="115">
        <v>44106066</v>
      </c>
      <c r="K25" s="115">
        <v>39639650.060000002</v>
      </c>
      <c r="L25" s="115">
        <v>40195514.280000001</v>
      </c>
      <c r="M25" s="115">
        <v>41192126.449999996</v>
      </c>
      <c r="N25" s="115">
        <v>46527669.990000002</v>
      </c>
      <c r="O25" s="115">
        <v>84335297.340000004</v>
      </c>
      <c r="P25" s="115">
        <v>71304050.200000003</v>
      </c>
      <c r="Q25" s="115">
        <f t="shared" si="1"/>
        <v>563785416.24000001</v>
      </c>
      <c r="R25" s="5"/>
      <c r="S25" s="5"/>
      <c r="T25" s="5"/>
      <c r="U25" s="5"/>
      <c r="V25" s="5"/>
      <c r="W25" s="5"/>
      <c r="X25" s="5"/>
      <c r="Y25" s="5"/>
      <c r="Z25" s="5"/>
      <c r="AA25" s="5"/>
      <c r="AB25" s="5"/>
      <c r="AC25" s="5"/>
      <c r="AD25" s="5"/>
      <c r="AE25" s="5"/>
      <c r="AF25" s="88"/>
      <c r="AG25" s="88"/>
      <c r="AH25" s="88"/>
      <c r="AI25" s="88"/>
      <c r="AJ25" s="88"/>
      <c r="AK25" s="88"/>
      <c r="AL25" s="88"/>
    </row>
    <row r="26" spans="2:41">
      <c r="B26" s="26" t="s">
        <v>153</v>
      </c>
      <c r="C26" s="115">
        <v>45250000</v>
      </c>
      <c r="D26" s="115">
        <v>45250000</v>
      </c>
      <c r="E26" s="115">
        <v>0</v>
      </c>
      <c r="F26" s="115"/>
      <c r="G26" s="115"/>
      <c r="H26" s="115"/>
      <c r="I26" s="115"/>
      <c r="J26" s="115"/>
      <c r="K26" s="115"/>
      <c r="L26" s="115"/>
      <c r="M26" s="115"/>
      <c r="N26" s="115"/>
      <c r="O26" s="115"/>
      <c r="P26" s="115"/>
      <c r="Q26" s="115">
        <f t="shared" si="1"/>
        <v>0</v>
      </c>
      <c r="R26" s="5"/>
      <c r="S26" s="5"/>
      <c r="T26" s="5"/>
      <c r="U26" s="5"/>
      <c r="V26" s="5"/>
      <c r="W26" s="5"/>
      <c r="X26" s="5"/>
      <c r="Y26" s="5"/>
      <c r="Z26" s="5"/>
      <c r="AA26" s="5"/>
      <c r="AB26" s="5"/>
      <c r="AC26" s="5"/>
      <c r="AD26" s="5"/>
      <c r="AE26" s="5"/>
      <c r="AF26" s="88"/>
      <c r="AG26" s="88"/>
      <c r="AH26" s="88"/>
      <c r="AI26" s="88"/>
      <c r="AJ26" s="88"/>
      <c r="AK26" s="88"/>
      <c r="AL26" s="88"/>
    </row>
    <row r="27" spans="2:41">
      <c r="B27" s="22" t="s">
        <v>36</v>
      </c>
      <c r="C27" s="113">
        <v>24120447098</v>
      </c>
      <c r="D27" s="113">
        <v>26800896620</v>
      </c>
      <c r="E27" s="113">
        <v>760529764.62</v>
      </c>
      <c r="F27" s="113">
        <v>930323485.49000001</v>
      </c>
      <c r="G27" s="113">
        <v>1204229009.25</v>
      </c>
      <c r="H27" s="113">
        <v>1773155519.9000001</v>
      </c>
      <c r="I27" s="113">
        <v>1048324631.6599998</v>
      </c>
      <c r="J27" s="113">
        <v>1540129412.5300002</v>
      </c>
      <c r="K27" s="113">
        <v>1379781288.4400001</v>
      </c>
      <c r="L27" s="113">
        <v>1337234400.0600002</v>
      </c>
      <c r="M27" s="113">
        <v>1963371012.6099999</v>
      </c>
      <c r="N27" s="113">
        <v>1827705368.8499997</v>
      </c>
      <c r="O27" s="113">
        <v>1732018496.29</v>
      </c>
      <c r="P27" s="113">
        <v>3406062160.6999993</v>
      </c>
      <c r="Q27" s="113">
        <f>SUM(E27:P27)</f>
        <v>18902864550.400002</v>
      </c>
      <c r="R27" s="5"/>
      <c r="S27" s="5"/>
      <c r="T27" s="5"/>
      <c r="U27" s="5"/>
      <c r="V27" s="5"/>
      <c r="W27" s="5"/>
      <c r="X27" s="5"/>
      <c r="Y27" s="5"/>
      <c r="Z27" s="5"/>
      <c r="AA27" s="5"/>
      <c r="AB27" s="5"/>
      <c r="AC27" s="5"/>
      <c r="AD27" s="5"/>
      <c r="AE27" s="5"/>
      <c r="AF27" s="88"/>
      <c r="AG27" s="88"/>
      <c r="AH27" s="88"/>
      <c r="AI27" s="88"/>
      <c r="AJ27" s="88"/>
      <c r="AK27" s="88"/>
      <c r="AL27" s="88"/>
      <c r="AM27" s="88"/>
      <c r="AN27" s="88"/>
      <c r="AO27" s="88"/>
    </row>
    <row r="28" spans="2:41">
      <c r="B28" s="25" t="s">
        <v>85</v>
      </c>
      <c r="C28" s="114">
        <v>2408627276</v>
      </c>
      <c r="D28" s="114">
        <v>2742737225</v>
      </c>
      <c r="E28" s="114">
        <v>93258565.079999998</v>
      </c>
      <c r="F28" s="114">
        <v>137452251.05000001</v>
      </c>
      <c r="G28" s="114">
        <v>173072830.96999997</v>
      </c>
      <c r="H28" s="114">
        <v>177845967.35999998</v>
      </c>
      <c r="I28" s="114">
        <v>141984662.18999997</v>
      </c>
      <c r="J28" s="114">
        <v>168797339.14000002</v>
      </c>
      <c r="K28" s="114">
        <v>181818472.44999999</v>
      </c>
      <c r="L28" s="114">
        <v>186674359.72999996</v>
      </c>
      <c r="M28" s="114">
        <v>186523867.38999999</v>
      </c>
      <c r="N28" s="114">
        <v>162550899.32999998</v>
      </c>
      <c r="O28" s="114">
        <v>290094168.01999992</v>
      </c>
      <c r="P28" s="114">
        <v>339534608.64000005</v>
      </c>
      <c r="Q28" s="114">
        <f t="shared" si="1"/>
        <v>2239607991.3499994</v>
      </c>
      <c r="R28" s="5"/>
      <c r="S28" s="5"/>
      <c r="T28" s="5"/>
      <c r="U28" s="5"/>
      <c r="V28" s="5"/>
      <c r="W28" s="5"/>
      <c r="X28" s="5"/>
      <c r="Y28" s="5"/>
      <c r="Z28" s="5"/>
      <c r="AA28" s="5"/>
      <c r="AB28" s="5"/>
      <c r="AC28" s="5"/>
      <c r="AD28" s="5"/>
      <c r="AE28" s="5"/>
      <c r="AF28" s="88"/>
      <c r="AG28" s="88"/>
      <c r="AH28" s="88"/>
      <c r="AI28" s="88"/>
      <c r="AJ28" s="88"/>
      <c r="AK28" s="88"/>
      <c r="AL28" s="88"/>
      <c r="AM28" s="88"/>
      <c r="AN28" s="88"/>
      <c r="AO28" s="88"/>
    </row>
    <row r="29" spans="2:41">
      <c r="B29" s="26" t="s">
        <v>38</v>
      </c>
      <c r="C29" s="115">
        <v>2408627276</v>
      </c>
      <c r="D29" s="115">
        <v>2742737225</v>
      </c>
      <c r="E29" s="115">
        <v>93258565.079999998</v>
      </c>
      <c r="F29" s="115">
        <v>137452251.05000001</v>
      </c>
      <c r="G29" s="115">
        <v>173072830.96999997</v>
      </c>
      <c r="H29" s="115">
        <v>177845967.35999998</v>
      </c>
      <c r="I29" s="115">
        <v>141984662.18999997</v>
      </c>
      <c r="J29" s="115">
        <v>168797339.14000002</v>
      </c>
      <c r="K29" s="115">
        <v>181818472.44999999</v>
      </c>
      <c r="L29" s="115">
        <v>186674359.72999996</v>
      </c>
      <c r="M29" s="115">
        <v>186523867.38999999</v>
      </c>
      <c r="N29" s="115">
        <v>162550899.32999998</v>
      </c>
      <c r="O29" s="115">
        <v>290094168.01999992</v>
      </c>
      <c r="P29" s="115">
        <v>339534608.64000005</v>
      </c>
      <c r="Q29" s="115">
        <f t="shared" si="1"/>
        <v>2239607991.3499994</v>
      </c>
      <c r="R29" s="5"/>
      <c r="S29" s="5"/>
      <c r="T29" s="5"/>
      <c r="U29" s="5"/>
      <c r="V29" s="5"/>
      <c r="W29" s="5"/>
      <c r="X29" s="5"/>
      <c r="Y29" s="5"/>
      <c r="Z29" s="5"/>
      <c r="AA29" s="5"/>
      <c r="AB29" s="5"/>
      <c r="AC29" s="5"/>
      <c r="AD29" s="5"/>
      <c r="AE29" s="5"/>
      <c r="AF29" s="88"/>
      <c r="AG29" s="88"/>
      <c r="AH29" s="88"/>
      <c r="AI29" s="88"/>
      <c r="AJ29" s="88"/>
      <c r="AK29" s="88"/>
      <c r="AL29" s="88"/>
      <c r="AM29" s="88"/>
      <c r="AN29" s="88"/>
      <c r="AO29" s="88"/>
    </row>
    <row r="30" spans="2:41">
      <c r="B30" s="25" t="s">
        <v>39</v>
      </c>
      <c r="C30" s="114">
        <v>3933152170</v>
      </c>
      <c r="D30" s="114">
        <v>4782394817</v>
      </c>
      <c r="E30" s="114">
        <v>151617537.06000003</v>
      </c>
      <c r="F30" s="114">
        <v>199442779.72999999</v>
      </c>
      <c r="G30" s="114">
        <v>217308887.46999997</v>
      </c>
      <c r="H30" s="114">
        <v>208683041.95999998</v>
      </c>
      <c r="I30" s="114">
        <v>224066551.63</v>
      </c>
      <c r="J30" s="114">
        <v>158569091.08999997</v>
      </c>
      <c r="K30" s="114">
        <v>373608129.70000005</v>
      </c>
      <c r="L30" s="114">
        <v>309408286.89999998</v>
      </c>
      <c r="M30" s="114">
        <v>291903717.54999995</v>
      </c>
      <c r="N30" s="114">
        <v>277174306.23999995</v>
      </c>
      <c r="O30" s="114">
        <v>372302932.61999989</v>
      </c>
      <c r="P30" s="114">
        <v>503981104.93999994</v>
      </c>
      <c r="Q30" s="114">
        <f t="shared" si="1"/>
        <v>3288066366.8899999</v>
      </c>
      <c r="R30" s="5"/>
      <c r="S30" s="5"/>
      <c r="T30" s="5"/>
      <c r="U30" s="5"/>
      <c r="V30" s="5"/>
      <c r="W30" s="5"/>
      <c r="X30" s="5"/>
      <c r="Y30" s="5"/>
      <c r="Z30" s="5"/>
      <c r="AA30" s="5"/>
      <c r="AB30" s="5"/>
      <c r="AC30" s="5"/>
      <c r="AD30" s="5"/>
      <c r="AE30" s="5"/>
      <c r="AF30" s="88"/>
      <c r="AG30" s="88"/>
      <c r="AH30" s="88"/>
      <c r="AI30" s="88"/>
      <c r="AJ30" s="88"/>
      <c r="AK30" s="88"/>
      <c r="AL30" s="88"/>
      <c r="AM30" s="88"/>
      <c r="AN30" s="88"/>
      <c r="AO30" s="88"/>
    </row>
    <row r="31" spans="2:41">
      <c r="B31" s="26" t="s">
        <v>40</v>
      </c>
      <c r="C31" s="115">
        <v>3771772669</v>
      </c>
      <c r="D31" s="115">
        <v>4560580853</v>
      </c>
      <c r="E31" s="115">
        <v>145789133.01000002</v>
      </c>
      <c r="F31" s="115">
        <v>189417899.75</v>
      </c>
      <c r="G31" s="115">
        <v>201951998.51999998</v>
      </c>
      <c r="H31" s="115">
        <v>196585336.51999998</v>
      </c>
      <c r="I31" s="115">
        <v>215460298.13999999</v>
      </c>
      <c r="J31" s="134">
        <v>141144178.82999998</v>
      </c>
      <c r="K31" s="134">
        <v>356103653.63000005</v>
      </c>
      <c r="L31" s="134">
        <v>294351028.82999998</v>
      </c>
      <c r="M31" s="134">
        <v>270121097.36999995</v>
      </c>
      <c r="N31" s="115">
        <v>258954855.49999997</v>
      </c>
      <c r="O31" s="115">
        <v>342868430.4199999</v>
      </c>
      <c r="P31" s="115">
        <v>472939549.96999997</v>
      </c>
      <c r="Q31" s="115">
        <f t="shared" si="1"/>
        <v>3085687460.4899998</v>
      </c>
      <c r="R31" s="5"/>
      <c r="S31" s="5"/>
      <c r="T31" s="5"/>
      <c r="U31" s="5"/>
      <c r="V31" s="5"/>
      <c r="W31" s="5"/>
      <c r="X31" s="5"/>
      <c r="Y31" s="5"/>
      <c r="Z31" s="5"/>
      <c r="AA31" s="5"/>
      <c r="AB31" s="5"/>
      <c r="AC31" s="5"/>
      <c r="AD31" s="5"/>
      <c r="AE31" s="5"/>
      <c r="AF31" s="88"/>
      <c r="AG31" s="88"/>
      <c r="AH31" s="88"/>
      <c r="AI31" s="88"/>
      <c r="AJ31" s="88"/>
      <c r="AK31" s="88"/>
      <c r="AL31" s="88"/>
      <c r="AM31" s="88"/>
      <c r="AN31" s="88"/>
      <c r="AO31" s="88"/>
    </row>
    <row r="32" spans="2:41">
      <c r="B32" s="26" t="s">
        <v>41</v>
      </c>
      <c r="C32" s="115">
        <v>161379501</v>
      </c>
      <c r="D32" s="115">
        <v>221813964</v>
      </c>
      <c r="E32" s="115">
        <v>5828404.0499999998</v>
      </c>
      <c r="F32" s="115">
        <v>10024879.979999999</v>
      </c>
      <c r="G32" s="115">
        <v>15356888.949999999</v>
      </c>
      <c r="H32" s="115">
        <v>12097705.440000001</v>
      </c>
      <c r="I32" s="115">
        <v>8606253.4899999984</v>
      </c>
      <c r="J32" s="134">
        <v>17424912.259999998</v>
      </c>
      <c r="K32" s="134">
        <v>17504476.07</v>
      </c>
      <c r="L32" s="134">
        <v>15057258.07</v>
      </c>
      <c r="M32" s="134">
        <v>21782620.179999996</v>
      </c>
      <c r="N32" s="115">
        <v>18219450.740000002</v>
      </c>
      <c r="O32" s="115">
        <v>29434502.200000003</v>
      </c>
      <c r="P32" s="115">
        <v>31041554.969999999</v>
      </c>
      <c r="Q32" s="115">
        <f t="shared" si="1"/>
        <v>202378906.39999995</v>
      </c>
      <c r="R32" s="5"/>
      <c r="S32" s="5"/>
      <c r="T32" s="5"/>
      <c r="U32" s="5"/>
      <c r="V32" s="5"/>
      <c r="W32" s="5"/>
      <c r="X32" s="5"/>
      <c r="Y32" s="5"/>
      <c r="Z32" s="5"/>
      <c r="AA32" s="5"/>
      <c r="AB32" s="5"/>
      <c r="AC32" s="5"/>
      <c r="AD32" s="5"/>
      <c r="AE32" s="5"/>
      <c r="AF32" s="88"/>
      <c r="AG32" s="88"/>
      <c r="AH32" s="88"/>
      <c r="AI32" s="88"/>
      <c r="AJ32" s="88"/>
      <c r="AK32" s="88"/>
      <c r="AL32" s="88"/>
      <c r="AM32" s="88"/>
      <c r="AN32" s="88"/>
      <c r="AO32" s="88"/>
    </row>
    <row r="33" spans="2:41">
      <c r="B33" s="25" t="s">
        <v>42</v>
      </c>
      <c r="C33" s="114">
        <v>7731561024</v>
      </c>
      <c r="D33" s="114">
        <v>8625346832</v>
      </c>
      <c r="E33" s="114">
        <v>74337221.310000002</v>
      </c>
      <c r="F33" s="114">
        <v>90186900.969999999</v>
      </c>
      <c r="G33" s="114">
        <v>264690789.03000003</v>
      </c>
      <c r="H33" s="114">
        <v>898684920.54999995</v>
      </c>
      <c r="I33" s="114">
        <v>189938653.25999999</v>
      </c>
      <c r="J33" s="114">
        <v>629691933.4000001</v>
      </c>
      <c r="K33" s="114">
        <v>247230647</v>
      </c>
      <c r="L33" s="114">
        <v>309773392.30000001</v>
      </c>
      <c r="M33" s="114">
        <v>971175734.17000008</v>
      </c>
      <c r="N33" s="114">
        <v>736054669.63999987</v>
      </c>
      <c r="O33" s="114">
        <v>539687215.17999995</v>
      </c>
      <c r="P33" s="114">
        <v>1703446603.5999999</v>
      </c>
      <c r="Q33" s="114">
        <f t="shared" si="1"/>
        <v>6654898680.4100018</v>
      </c>
      <c r="R33" s="5"/>
      <c r="S33" s="5"/>
      <c r="T33" s="5"/>
      <c r="U33" s="5"/>
      <c r="V33" s="5"/>
      <c r="W33" s="5"/>
      <c r="X33" s="5"/>
      <c r="Y33" s="5"/>
      <c r="Z33" s="5"/>
      <c r="AA33" s="5"/>
      <c r="AB33" s="5"/>
      <c r="AC33" s="5"/>
      <c r="AD33" s="5"/>
      <c r="AE33" s="5"/>
      <c r="AF33" s="88"/>
      <c r="AG33" s="88"/>
      <c r="AH33" s="88"/>
      <c r="AI33" s="88"/>
      <c r="AJ33" s="88"/>
      <c r="AK33" s="88"/>
      <c r="AL33" s="88"/>
      <c r="AM33" s="88"/>
      <c r="AN33" s="88"/>
      <c r="AO33" s="88"/>
    </row>
    <row r="34" spans="2:41">
      <c r="B34" s="26" t="s">
        <v>43</v>
      </c>
      <c r="C34" s="115">
        <v>7731561024</v>
      </c>
      <c r="D34" s="115">
        <v>8625346832</v>
      </c>
      <c r="E34" s="115">
        <v>74337221.310000002</v>
      </c>
      <c r="F34" s="115">
        <v>90186900.969999999</v>
      </c>
      <c r="G34" s="115">
        <v>264690789.03000003</v>
      </c>
      <c r="H34" s="115">
        <v>898684920.54999995</v>
      </c>
      <c r="I34" s="115">
        <v>189938653.25999999</v>
      </c>
      <c r="J34" s="115">
        <v>629691933.4000001</v>
      </c>
      <c r="K34" s="115">
        <v>247230647</v>
      </c>
      <c r="L34" s="115">
        <v>309773392.30000001</v>
      </c>
      <c r="M34" s="115">
        <v>971175734.17000008</v>
      </c>
      <c r="N34" s="115">
        <v>736054669.63999987</v>
      </c>
      <c r="O34" s="115">
        <v>539687215.17999995</v>
      </c>
      <c r="P34" s="115">
        <v>1703446603.5999999</v>
      </c>
      <c r="Q34" s="115">
        <f t="shared" si="1"/>
        <v>6654898680.4100018</v>
      </c>
      <c r="R34" s="5"/>
      <c r="S34" s="5"/>
      <c r="T34" s="5"/>
      <c r="U34" s="5"/>
      <c r="V34" s="5"/>
      <c r="W34" s="5"/>
      <c r="X34" s="5"/>
      <c r="Y34" s="5"/>
      <c r="Z34" s="5"/>
      <c r="AA34" s="5"/>
      <c r="AB34" s="5"/>
      <c r="AC34" s="5"/>
      <c r="AD34" s="5"/>
      <c r="AE34" s="5"/>
      <c r="AF34" s="88"/>
      <c r="AG34" s="88"/>
      <c r="AH34" s="88"/>
      <c r="AI34" s="88"/>
      <c r="AJ34" s="88"/>
      <c r="AK34" s="88"/>
      <c r="AL34" s="88"/>
      <c r="AM34" s="88"/>
      <c r="AN34" s="88"/>
      <c r="AO34" s="88"/>
    </row>
    <row r="35" spans="2:41">
      <c r="B35" s="25" t="s">
        <v>118</v>
      </c>
      <c r="C35" s="114">
        <v>1517628525</v>
      </c>
      <c r="D35" s="114">
        <v>1538866606</v>
      </c>
      <c r="E35" s="114">
        <v>37200342.129999995</v>
      </c>
      <c r="F35" s="114">
        <v>48284330.789999999</v>
      </c>
      <c r="G35" s="114">
        <v>49740615.129999988</v>
      </c>
      <c r="H35" s="114">
        <v>48344440.169999994</v>
      </c>
      <c r="I35" s="114">
        <v>47531667.299999997</v>
      </c>
      <c r="J35" s="114">
        <v>49588080.489999995</v>
      </c>
      <c r="K35" s="114">
        <v>46483778.280000001</v>
      </c>
      <c r="L35" s="114">
        <v>46771624.840000004</v>
      </c>
      <c r="M35" s="114">
        <v>51278195.460000008</v>
      </c>
      <c r="N35" s="114">
        <v>52645057.07</v>
      </c>
      <c r="O35" s="114">
        <v>70225383.599999994</v>
      </c>
      <c r="P35" s="114">
        <v>76545706.030000001</v>
      </c>
      <c r="Q35" s="114">
        <f t="shared" si="1"/>
        <v>624639221.28999996</v>
      </c>
      <c r="R35" s="5"/>
      <c r="S35" s="5"/>
      <c r="T35" s="5"/>
      <c r="U35" s="5"/>
      <c r="V35" s="5"/>
      <c r="W35" s="5"/>
      <c r="X35" s="5"/>
      <c r="Y35" s="5"/>
      <c r="Z35" s="5"/>
      <c r="AA35" s="5"/>
      <c r="AB35" s="5"/>
      <c r="AC35" s="5"/>
      <c r="AD35" s="5"/>
      <c r="AE35" s="5"/>
      <c r="AF35" s="88"/>
      <c r="AG35" s="88"/>
      <c r="AH35" s="88"/>
      <c r="AI35" s="88"/>
      <c r="AJ35" s="88"/>
      <c r="AK35" s="88"/>
      <c r="AL35" s="88"/>
      <c r="AM35" s="88"/>
      <c r="AN35" s="88"/>
      <c r="AO35" s="88"/>
    </row>
    <row r="36" spans="2:41">
      <c r="B36" s="26" t="s">
        <v>45</v>
      </c>
      <c r="C36" s="115">
        <v>1517628525</v>
      </c>
      <c r="D36" s="115">
        <v>1538866606</v>
      </c>
      <c r="E36" s="115">
        <v>37200342.129999995</v>
      </c>
      <c r="F36" s="115">
        <v>48284330.789999999</v>
      </c>
      <c r="G36" s="115">
        <v>49740615.129999988</v>
      </c>
      <c r="H36" s="115">
        <v>48344440.169999994</v>
      </c>
      <c r="I36" s="115">
        <v>47531667.299999997</v>
      </c>
      <c r="J36" s="115">
        <v>49588080.489999995</v>
      </c>
      <c r="K36" s="115">
        <v>46483778.280000001</v>
      </c>
      <c r="L36" s="115">
        <v>46771624.840000004</v>
      </c>
      <c r="M36" s="115">
        <v>51278195.460000008</v>
      </c>
      <c r="N36" s="115">
        <v>52645057.07</v>
      </c>
      <c r="O36" s="115">
        <v>70225383.599999994</v>
      </c>
      <c r="P36" s="115">
        <v>76545706.030000001</v>
      </c>
      <c r="Q36" s="115">
        <f t="shared" si="1"/>
        <v>624639221.28999996</v>
      </c>
      <c r="R36" s="5"/>
      <c r="S36" s="5"/>
      <c r="T36" s="5"/>
      <c r="U36" s="5"/>
      <c r="V36" s="5"/>
      <c r="W36" s="5"/>
      <c r="X36" s="5"/>
      <c r="Y36" s="5"/>
      <c r="Z36" s="5"/>
      <c r="AA36" s="5"/>
      <c r="AB36" s="5"/>
      <c r="AC36" s="5"/>
      <c r="AD36" s="5"/>
      <c r="AE36" s="5"/>
      <c r="AF36" s="88"/>
      <c r="AG36" s="88"/>
      <c r="AH36" s="88"/>
      <c r="AI36" s="88"/>
      <c r="AJ36" s="88"/>
      <c r="AK36" s="88"/>
      <c r="AL36" s="88"/>
      <c r="AM36" s="88"/>
      <c r="AN36" s="88"/>
      <c r="AO36" s="88"/>
    </row>
    <row r="37" spans="2:41">
      <c r="B37" s="25" t="s">
        <v>143</v>
      </c>
      <c r="C37" s="114">
        <v>5955505723</v>
      </c>
      <c r="D37" s="114">
        <v>6363556968</v>
      </c>
      <c r="E37" s="114">
        <v>225397526.69</v>
      </c>
      <c r="F37" s="114">
        <v>242471823.06999999</v>
      </c>
      <c r="G37" s="114">
        <v>312633258.49000001</v>
      </c>
      <c r="H37" s="114">
        <v>277649863.15000004</v>
      </c>
      <c r="I37" s="114">
        <v>270223003.44</v>
      </c>
      <c r="J37" s="114">
        <v>288017927.39000005</v>
      </c>
      <c r="K37" s="114">
        <v>363000859.03000009</v>
      </c>
      <c r="L37" s="114">
        <v>311217684.39000005</v>
      </c>
      <c r="M37" s="114">
        <v>283878909.52999997</v>
      </c>
      <c r="N37" s="114">
        <v>521276715.96000004</v>
      </c>
      <c r="O37" s="114">
        <v>358683222.00000006</v>
      </c>
      <c r="P37" s="114">
        <v>635791649.45000005</v>
      </c>
      <c r="Q37" s="114">
        <f t="shared" si="1"/>
        <v>4090242442.5900002</v>
      </c>
      <c r="R37" s="5"/>
      <c r="S37" s="5"/>
      <c r="T37" s="5"/>
      <c r="U37" s="5"/>
      <c r="V37" s="5"/>
      <c r="W37" s="5"/>
      <c r="X37" s="5"/>
      <c r="Y37" s="5"/>
      <c r="Z37" s="5"/>
      <c r="AA37" s="5"/>
      <c r="AB37" s="5"/>
      <c r="AC37" s="5"/>
      <c r="AD37" s="5"/>
      <c r="AE37" s="5"/>
      <c r="AF37" s="88"/>
      <c r="AG37" s="88"/>
      <c r="AH37" s="88"/>
      <c r="AI37" s="88"/>
      <c r="AJ37" s="88"/>
      <c r="AK37" s="88"/>
      <c r="AL37" s="88"/>
      <c r="AM37" s="88"/>
      <c r="AN37" s="88"/>
      <c r="AO37" s="88"/>
    </row>
    <row r="38" spans="2:41">
      <c r="B38" s="26" t="s">
        <v>114</v>
      </c>
      <c r="C38" s="115">
        <v>1733518743</v>
      </c>
      <c r="D38" s="115">
        <v>2146569988</v>
      </c>
      <c r="E38" s="115">
        <v>40578864.230000004</v>
      </c>
      <c r="F38" s="115">
        <v>44408027.739999995</v>
      </c>
      <c r="G38" s="115">
        <v>92742182.88000001</v>
      </c>
      <c r="H38" s="115">
        <v>62998574.190000005</v>
      </c>
      <c r="I38" s="115">
        <v>90618361.399999991</v>
      </c>
      <c r="J38" s="115">
        <v>51251372.819999993</v>
      </c>
      <c r="K38" s="115">
        <v>58636105.880000003</v>
      </c>
      <c r="L38" s="115">
        <v>79474089.5</v>
      </c>
      <c r="M38" s="115">
        <v>63777156.93</v>
      </c>
      <c r="N38" s="115">
        <v>186662681.34999999</v>
      </c>
      <c r="O38" s="115">
        <v>70760628.689999998</v>
      </c>
      <c r="P38" s="115">
        <v>150686525.16000003</v>
      </c>
      <c r="Q38" s="116">
        <f t="shared" si="1"/>
        <v>992594570.76999998</v>
      </c>
      <c r="R38" s="5"/>
      <c r="S38" s="5"/>
      <c r="T38" s="5"/>
      <c r="U38" s="5"/>
      <c r="V38" s="5"/>
      <c r="W38" s="5"/>
      <c r="X38" s="5"/>
      <c r="Y38" s="5"/>
      <c r="Z38" s="5"/>
      <c r="AA38" s="5"/>
      <c r="AB38" s="5"/>
      <c r="AC38" s="5"/>
      <c r="AD38" s="5"/>
      <c r="AE38" s="5"/>
      <c r="AF38" s="88"/>
      <c r="AG38" s="88"/>
      <c r="AH38" s="88"/>
      <c r="AI38" s="88"/>
      <c r="AJ38" s="88"/>
      <c r="AK38" s="88"/>
      <c r="AL38" s="88"/>
      <c r="AM38" s="88"/>
      <c r="AN38" s="88"/>
      <c r="AO38" s="88"/>
    </row>
    <row r="39" spans="2:41" ht="15.75" customHeight="1">
      <c r="B39" s="26" t="s">
        <v>97</v>
      </c>
      <c r="C39" s="115">
        <v>4221986980</v>
      </c>
      <c r="D39" s="115">
        <v>4216986980</v>
      </c>
      <c r="E39" s="115">
        <v>184818662.46000001</v>
      </c>
      <c r="F39" s="115">
        <v>198063795.32999998</v>
      </c>
      <c r="G39" s="115">
        <v>219891075.61000001</v>
      </c>
      <c r="H39" s="115">
        <v>214651288.96000001</v>
      </c>
      <c r="I39" s="115">
        <v>179604642.03999999</v>
      </c>
      <c r="J39" s="115">
        <v>236766554.57000005</v>
      </c>
      <c r="K39" s="115">
        <v>304364753.1500001</v>
      </c>
      <c r="L39" s="115">
        <v>231743594.89000005</v>
      </c>
      <c r="M39" s="115">
        <v>220101752.59999996</v>
      </c>
      <c r="N39" s="115">
        <v>334614034.61000007</v>
      </c>
      <c r="O39" s="115">
        <v>287922593.31000006</v>
      </c>
      <c r="P39" s="115">
        <v>485105124.29000002</v>
      </c>
      <c r="Q39" s="115">
        <f t="shared" si="1"/>
        <v>3097647871.8200002</v>
      </c>
      <c r="R39" s="5"/>
      <c r="S39" s="5"/>
      <c r="T39" s="5"/>
      <c r="U39" s="5"/>
      <c r="V39" s="5"/>
      <c r="W39" s="5"/>
      <c r="X39" s="5"/>
      <c r="Y39" s="5"/>
      <c r="Z39" s="5"/>
      <c r="AA39" s="5"/>
      <c r="AB39" s="5"/>
      <c r="AC39" s="5"/>
      <c r="AD39" s="5"/>
      <c r="AE39" s="5"/>
      <c r="AF39" s="88"/>
      <c r="AG39" s="88"/>
      <c r="AH39" s="88"/>
      <c r="AI39" s="88"/>
      <c r="AJ39" s="88"/>
      <c r="AK39" s="88"/>
      <c r="AL39" s="88"/>
      <c r="AM39" s="88"/>
      <c r="AN39" s="88"/>
      <c r="AO39" s="88"/>
    </row>
    <row r="40" spans="2:41">
      <c r="B40" s="25" t="s">
        <v>115</v>
      </c>
      <c r="C40" s="114">
        <v>1811227339</v>
      </c>
      <c r="D40" s="114">
        <v>1810952334</v>
      </c>
      <c r="E40" s="114">
        <v>137301251.40999997</v>
      </c>
      <c r="F40" s="114">
        <v>144958770.06</v>
      </c>
      <c r="G40" s="114">
        <v>112670225.10000001</v>
      </c>
      <c r="H40" s="114">
        <v>110744495.3</v>
      </c>
      <c r="I40" s="114">
        <v>117997966.65999998</v>
      </c>
      <c r="J40" s="114">
        <v>147000486.32000002</v>
      </c>
      <c r="K40" s="114">
        <v>117004363.82000001</v>
      </c>
      <c r="L40" s="114">
        <v>109128538.63000001</v>
      </c>
      <c r="M40" s="114">
        <v>128720426.34999999</v>
      </c>
      <c r="N40" s="114">
        <v>1293851.7999999998</v>
      </c>
      <c r="O40" s="114">
        <v>10612178.4</v>
      </c>
      <c r="P40" s="114">
        <v>0</v>
      </c>
      <c r="Q40" s="114">
        <f t="shared" si="1"/>
        <v>1137432553.8500001</v>
      </c>
      <c r="R40" s="5"/>
      <c r="S40" s="5"/>
      <c r="T40" s="5"/>
      <c r="U40" s="5"/>
      <c r="V40" s="5"/>
      <c r="W40" s="5"/>
      <c r="X40" s="5"/>
      <c r="Y40" s="5"/>
      <c r="Z40" s="5"/>
      <c r="AA40" s="5"/>
      <c r="AB40" s="5"/>
      <c r="AC40" s="5"/>
      <c r="AD40" s="5"/>
      <c r="AE40" s="5"/>
      <c r="AF40" s="88"/>
      <c r="AG40" s="88"/>
      <c r="AH40" s="88"/>
      <c r="AI40" s="88"/>
      <c r="AJ40" s="88"/>
      <c r="AK40" s="88"/>
      <c r="AL40" s="88"/>
      <c r="AM40" s="88"/>
      <c r="AN40" s="88"/>
      <c r="AO40" s="88"/>
    </row>
    <row r="41" spans="2:41">
      <c r="B41" s="26" t="s">
        <v>154</v>
      </c>
      <c r="C41" s="115">
        <v>1811227339</v>
      </c>
      <c r="D41" s="115">
        <v>1810952334</v>
      </c>
      <c r="E41" s="115">
        <v>137301251.40999997</v>
      </c>
      <c r="F41" s="115">
        <v>144958770.06</v>
      </c>
      <c r="G41" s="115">
        <v>112670225.10000001</v>
      </c>
      <c r="H41" s="115">
        <v>110744495.3</v>
      </c>
      <c r="I41" s="115">
        <v>117997966.65999998</v>
      </c>
      <c r="J41" s="115">
        <v>147000486.32000002</v>
      </c>
      <c r="K41" s="115">
        <v>117004363.82000001</v>
      </c>
      <c r="L41" s="115">
        <v>109128538.63000001</v>
      </c>
      <c r="M41" s="115">
        <v>128720426.34999999</v>
      </c>
      <c r="N41" s="115">
        <v>1293851.7999999998</v>
      </c>
      <c r="O41" s="115">
        <v>10612178.4</v>
      </c>
      <c r="P41" s="115">
        <v>0</v>
      </c>
      <c r="Q41" s="115">
        <f t="shared" si="1"/>
        <v>1137432553.8500001</v>
      </c>
      <c r="R41" s="5"/>
      <c r="S41" s="5"/>
      <c r="T41" s="5"/>
      <c r="U41" s="5"/>
      <c r="V41" s="5"/>
      <c r="W41" s="5"/>
      <c r="X41" s="5"/>
      <c r="Y41" s="5"/>
      <c r="Z41" s="5"/>
      <c r="AA41" s="5"/>
      <c r="AB41" s="5"/>
      <c r="AC41" s="5"/>
      <c r="AD41" s="5"/>
      <c r="AE41" s="5"/>
      <c r="AF41" s="88"/>
      <c r="AG41" s="88"/>
      <c r="AH41" s="88"/>
      <c r="AI41" s="88"/>
      <c r="AJ41" s="88"/>
      <c r="AK41" s="88"/>
      <c r="AL41" s="88"/>
      <c r="AM41" s="88"/>
      <c r="AN41" s="88"/>
      <c r="AO41" s="88"/>
    </row>
    <row r="42" spans="2:41">
      <c r="B42" s="25" t="s">
        <v>50</v>
      </c>
      <c r="C42" s="114">
        <v>604073784</v>
      </c>
      <c r="D42" s="114">
        <v>734073784</v>
      </c>
      <c r="E42" s="114">
        <v>34162198.369999997</v>
      </c>
      <c r="F42" s="114">
        <v>58323786.340000004</v>
      </c>
      <c r="G42" s="114">
        <v>64170189.75</v>
      </c>
      <c r="H42" s="114">
        <v>41439798.730000004</v>
      </c>
      <c r="I42" s="114">
        <v>43882479.160000004</v>
      </c>
      <c r="J42" s="114">
        <v>83395281.820000008</v>
      </c>
      <c r="K42" s="114">
        <v>38761664.100000001</v>
      </c>
      <c r="L42" s="114">
        <v>50650014.730000004</v>
      </c>
      <c r="M42" s="114">
        <v>37334603.640000001</v>
      </c>
      <c r="N42" s="114">
        <v>61421987.210000008</v>
      </c>
      <c r="O42" s="114">
        <v>67053080.840000004</v>
      </c>
      <c r="P42" s="114">
        <v>131861479.37</v>
      </c>
      <c r="Q42" s="114">
        <f t="shared" si="1"/>
        <v>712456564.06000006</v>
      </c>
      <c r="R42" s="5"/>
      <c r="S42" s="5"/>
      <c r="T42" s="5"/>
      <c r="U42" s="5"/>
      <c r="V42" s="5"/>
      <c r="W42" s="5"/>
      <c r="X42" s="5"/>
      <c r="Y42" s="5"/>
      <c r="Z42" s="5"/>
      <c r="AA42" s="5"/>
      <c r="AB42" s="5"/>
      <c r="AC42" s="5"/>
      <c r="AD42" s="5"/>
      <c r="AE42" s="5"/>
      <c r="AF42" s="88"/>
      <c r="AG42" s="88"/>
      <c r="AH42" s="88"/>
      <c r="AI42" s="88"/>
      <c r="AJ42" s="88"/>
      <c r="AK42" s="88"/>
      <c r="AL42" s="88"/>
      <c r="AM42" s="88"/>
      <c r="AN42" s="88"/>
      <c r="AO42" s="88"/>
    </row>
    <row r="43" spans="2:41">
      <c r="B43" s="26" t="s">
        <v>51</v>
      </c>
      <c r="C43" s="115">
        <v>604073784</v>
      </c>
      <c r="D43" s="115">
        <v>734073784</v>
      </c>
      <c r="E43" s="115">
        <v>34162198.369999997</v>
      </c>
      <c r="F43" s="115">
        <v>58323786.340000004</v>
      </c>
      <c r="G43" s="115">
        <v>64170189.75</v>
      </c>
      <c r="H43" s="115">
        <v>41439798.730000004</v>
      </c>
      <c r="I43" s="115">
        <v>43882479.160000004</v>
      </c>
      <c r="J43" s="115">
        <v>83395281.820000008</v>
      </c>
      <c r="K43" s="115">
        <v>38761664.100000001</v>
      </c>
      <c r="L43" s="115">
        <v>50650014.730000004</v>
      </c>
      <c r="M43" s="115">
        <v>37334603.640000001</v>
      </c>
      <c r="N43" s="115">
        <v>61421987.210000008</v>
      </c>
      <c r="O43" s="115">
        <v>67053080.840000004</v>
      </c>
      <c r="P43" s="115">
        <v>131861479.37</v>
      </c>
      <c r="Q43" s="116">
        <f t="shared" si="1"/>
        <v>712456564.06000006</v>
      </c>
      <c r="R43" s="5"/>
      <c r="S43" s="5"/>
      <c r="T43" s="5"/>
      <c r="U43" s="5"/>
      <c r="V43" s="5"/>
      <c r="W43" s="5"/>
      <c r="X43" s="5"/>
      <c r="Y43" s="5"/>
      <c r="Z43" s="5"/>
      <c r="AA43" s="5"/>
      <c r="AB43" s="5"/>
      <c r="AC43" s="5"/>
      <c r="AD43" s="5"/>
      <c r="AE43" s="5"/>
      <c r="AF43" s="88"/>
      <c r="AG43" s="88"/>
      <c r="AH43" s="88"/>
      <c r="AI43" s="88"/>
      <c r="AJ43" s="88"/>
      <c r="AK43" s="88"/>
      <c r="AL43" s="88"/>
      <c r="AM43" s="88"/>
      <c r="AN43" s="88"/>
      <c r="AO43" s="88"/>
    </row>
    <row r="44" spans="2:41">
      <c r="B44" s="25" t="s">
        <v>53</v>
      </c>
      <c r="C44" s="117">
        <v>158671257</v>
      </c>
      <c r="D44" s="117">
        <v>202968055</v>
      </c>
      <c r="E44" s="117">
        <v>7255122.5700000003</v>
      </c>
      <c r="F44" s="117">
        <v>9202843.4800000023</v>
      </c>
      <c r="G44" s="117">
        <v>9942213.3100000005</v>
      </c>
      <c r="H44" s="117">
        <v>9762992.6799999997</v>
      </c>
      <c r="I44" s="117">
        <v>12699648.02</v>
      </c>
      <c r="J44" s="117">
        <v>15069272.880000001</v>
      </c>
      <c r="K44" s="117">
        <v>11873374.059999999</v>
      </c>
      <c r="L44" s="117">
        <v>13610498.540000001</v>
      </c>
      <c r="M44" s="117">
        <v>12555558.520000001</v>
      </c>
      <c r="N44" s="117">
        <v>15287881.6</v>
      </c>
      <c r="O44" s="117">
        <v>23360315.630000003</v>
      </c>
      <c r="P44" s="117">
        <v>14901008.67</v>
      </c>
      <c r="Q44" s="114">
        <f t="shared" si="1"/>
        <v>155520729.95999998</v>
      </c>
      <c r="R44" s="5"/>
      <c r="S44" s="5"/>
      <c r="T44" s="5"/>
      <c r="U44" s="5"/>
      <c r="V44" s="5"/>
      <c r="W44" s="5"/>
      <c r="X44" s="5"/>
      <c r="Y44" s="5"/>
      <c r="Z44" s="5"/>
      <c r="AA44" s="5"/>
      <c r="AB44" s="5"/>
      <c r="AC44" s="5"/>
      <c r="AD44" s="5"/>
      <c r="AE44" s="5"/>
      <c r="AF44" s="88"/>
      <c r="AG44" s="88"/>
      <c r="AH44" s="88"/>
      <c r="AI44" s="88"/>
      <c r="AJ44" s="88"/>
      <c r="AK44" s="88"/>
      <c r="AL44" s="88"/>
      <c r="AM44" s="88"/>
      <c r="AN44" s="88"/>
      <c r="AO44" s="88"/>
    </row>
    <row r="45" spans="2:41">
      <c r="B45" s="7" t="s">
        <v>55</v>
      </c>
      <c r="C45" s="115">
        <v>158671257</v>
      </c>
      <c r="D45" s="115">
        <v>202968055</v>
      </c>
      <c r="E45" s="115">
        <v>7255122.5700000003</v>
      </c>
      <c r="F45" s="115">
        <v>9202843.4800000023</v>
      </c>
      <c r="G45" s="115">
        <v>9942213.3100000005</v>
      </c>
      <c r="H45" s="115">
        <v>9762992.6799999997</v>
      </c>
      <c r="I45" s="115">
        <v>12699648.02</v>
      </c>
      <c r="J45" s="115">
        <v>15069272.880000001</v>
      </c>
      <c r="K45" s="115">
        <v>11873374.059999999</v>
      </c>
      <c r="L45" s="115">
        <v>13610498.540000001</v>
      </c>
      <c r="M45" s="115">
        <v>12555558.520000001</v>
      </c>
      <c r="N45" s="115">
        <v>15287881.6</v>
      </c>
      <c r="O45" s="115">
        <v>23360315.630000003</v>
      </c>
      <c r="P45" s="115">
        <v>14901008.67</v>
      </c>
      <c r="Q45" s="116">
        <f t="shared" si="1"/>
        <v>155520729.95999998</v>
      </c>
      <c r="R45" s="5"/>
      <c r="S45" s="5"/>
      <c r="T45" s="5"/>
      <c r="U45" s="5"/>
      <c r="V45" s="5"/>
      <c r="W45" s="5"/>
      <c r="X45" s="5"/>
      <c r="Y45" s="5"/>
      <c r="Z45" s="5"/>
      <c r="AA45" s="5"/>
      <c r="AB45" s="5"/>
      <c r="AC45" s="5"/>
      <c r="AD45" s="5"/>
      <c r="AE45" s="5"/>
      <c r="AF45" s="88"/>
      <c r="AG45" s="88"/>
      <c r="AH45" s="88"/>
      <c r="AI45" s="88"/>
      <c r="AJ45" s="88"/>
      <c r="AK45" s="88"/>
      <c r="AL45" s="88"/>
      <c r="AM45" s="88"/>
      <c r="AN45" s="88"/>
      <c r="AO45" s="88"/>
    </row>
    <row r="46" spans="2:41">
      <c r="B46" s="22" t="s">
        <v>56</v>
      </c>
      <c r="C46" s="113">
        <v>874195071</v>
      </c>
      <c r="D46" s="113">
        <v>458573440</v>
      </c>
      <c r="E46" s="113">
        <v>15416147.610000003</v>
      </c>
      <c r="F46" s="113">
        <v>18060222.5</v>
      </c>
      <c r="G46" s="113">
        <v>22977678.449999999</v>
      </c>
      <c r="H46" s="113">
        <v>18463135.989999998</v>
      </c>
      <c r="I46" s="113">
        <v>21736265.030000001</v>
      </c>
      <c r="J46" s="113">
        <v>21109310.68</v>
      </c>
      <c r="K46" s="113">
        <v>21144337.73</v>
      </c>
      <c r="L46" s="113">
        <v>21640933.849999998</v>
      </c>
      <c r="M46" s="113">
        <v>24887117.370000005</v>
      </c>
      <c r="N46" s="113">
        <v>26006644.830000002</v>
      </c>
      <c r="O46" s="113">
        <v>36656848.219999999</v>
      </c>
      <c r="P46" s="113">
        <v>45877599.729999997</v>
      </c>
      <c r="Q46" s="113">
        <f t="shared" si="1"/>
        <v>293976241.99000001</v>
      </c>
      <c r="R46" s="5"/>
      <c r="S46" s="5"/>
      <c r="T46" s="5"/>
      <c r="U46" s="5"/>
      <c r="V46" s="5"/>
      <c r="W46" s="5"/>
      <c r="X46" s="5"/>
      <c r="Y46" s="5"/>
      <c r="Z46" s="5"/>
      <c r="AA46" s="5"/>
      <c r="AB46" s="5"/>
      <c r="AC46" s="5"/>
      <c r="AD46" s="5"/>
      <c r="AE46" s="5"/>
      <c r="AF46" s="88"/>
      <c r="AG46" s="88"/>
      <c r="AH46" s="88"/>
      <c r="AI46" s="88"/>
      <c r="AJ46" s="88"/>
      <c r="AK46" s="88"/>
      <c r="AL46" s="88"/>
      <c r="AM46" s="88"/>
      <c r="AN46" s="88"/>
    </row>
    <row r="47" spans="2:41">
      <c r="B47" s="25" t="s">
        <v>155</v>
      </c>
      <c r="C47" s="114">
        <v>12104000</v>
      </c>
      <c r="D47" s="114">
        <v>21361313</v>
      </c>
      <c r="E47" s="114">
        <v>945741.87999999989</v>
      </c>
      <c r="F47" s="114">
        <v>945741.88</v>
      </c>
      <c r="G47" s="114">
        <v>1250690.31</v>
      </c>
      <c r="H47" s="114">
        <v>1087289.8399999999</v>
      </c>
      <c r="I47" s="114">
        <v>1300615.94</v>
      </c>
      <c r="J47" s="114">
        <v>1448425.5699999998</v>
      </c>
      <c r="K47" s="114">
        <v>1278483.8399999999</v>
      </c>
      <c r="L47" s="114">
        <v>1091981.3799999999</v>
      </c>
      <c r="M47" s="114">
        <v>1238473.92</v>
      </c>
      <c r="N47" s="114">
        <v>1909939.34</v>
      </c>
      <c r="O47" s="114">
        <v>2169011.54</v>
      </c>
      <c r="P47" s="114">
        <v>1604964.89</v>
      </c>
      <c r="Q47" s="114">
        <f t="shared" si="1"/>
        <v>16271360.330000002</v>
      </c>
      <c r="R47" s="5"/>
      <c r="S47" s="5"/>
      <c r="T47" s="5"/>
      <c r="U47" s="5"/>
      <c r="V47" s="5"/>
      <c r="W47" s="5"/>
      <c r="X47" s="5"/>
      <c r="Y47" s="5"/>
      <c r="Z47" s="5"/>
      <c r="AA47" s="5"/>
      <c r="AB47" s="5"/>
      <c r="AC47" s="5"/>
      <c r="AD47" s="5"/>
      <c r="AE47" s="5"/>
      <c r="AF47" s="88"/>
      <c r="AG47" s="88"/>
      <c r="AH47" s="88"/>
      <c r="AI47" s="88"/>
      <c r="AJ47" s="88"/>
      <c r="AK47" s="88"/>
      <c r="AL47" s="88"/>
      <c r="AM47" s="88"/>
      <c r="AN47" s="88"/>
    </row>
    <row r="48" spans="2:41">
      <c r="B48" s="26" t="s">
        <v>156</v>
      </c>
      <c r="C48" s="115">
        <v>12104000</v>
      </c>
      <c r="D48" s="115">
        <v>21361313</v>
      </c>
      <c r="E48" s="115">
        <v>945741.87999999989</v>
      </c>
      <c r="F48" s="115">
        <v>945741.88</v>
      </c>
      <c r="G48" s="115">
        <v>1250690.31</v>
      </c>
      <c r="H48" s="115">
        <v>1087289.8399999999</v>
      </c>
      <c r="I48" s="115">
        <v>1300615.94</v>
      </c>
      <c r="J48" s="115">
        <v>1448425.5699999998</v>
      </c>
      <c r="K48" s="115">
        <v>1278483.8399999999</v>
      </c>
      <c r="L48" s="115">
        <v>1091981.3799999999</v>
      </c>
      <c r="M48" s="115">
        <v>1238473.92</v>
      </c>
      <c r="N48" s="115">
        <v>1909939.34</v>
      </c>
      <c r="O48" s="115">
        <v>2169011.54</v>
      </c>
      <c r="P48" s="115">
        <v>1604964.89</v>
      </c>
      <c r="Q48" s="115">
        <f t="shared" si="1"/>
        <v>16271360.330000002</v>
      </c>
      <c r="R48" s="5"/>
      <c r="S48" s="5"/>
      <c r="T48" s="5"/>
      <c r="U48" s="5"/>
      <c r="V48" s="5"/>
      <c r="W48" s="5"/>
      <c r="X48" s="5"/>
      <c r="Y48" s="5"/>
      <c r="Z48" s="5"/>
      <c r="AA48" s="5"/>
      <c r="AB48" s="5"/>
      <c r="AC48" s="5"/>
      <c r="AD48" s="5"/>
      <c r="AE48" s="5"/>
      <c r="AF48" s="88"/>
      <c r="AG48" s="88"/>
      <c r="AH48" s="88"/>
      <c r="AI48" s="88"/>
      <c r="AJ48" s="88"/>
      <c r="AK48" s="88"/>
      <c r="AL48" s="88"/>
      <c r="AM48" s="88"/>
      <c r="AN48" s="88"/>
    </row>
    <row r="49" spans="2:40">
      <c r="B49" s="25" t="s">
        <v>86</v>
      </c>
      <c r="C49" s="114">
        <v>862091071</v>
      </c>
      <c r="D49" s="114">
        <v>437212127</v>
      </c>
      <c r="E49" s="114">
        <v>14470405.730000002</v>
      </c>
      <c r="F49" s="114">
        <v>17114480.620000001</v>
      </c>
      <c r="G49" s="114">
        <v>21726988.140000001</v>
      </c>
      <c r="H49" s="114">
        <v>17375846.149999999</v>
      </c>
      <c r="I49" s="114">
        <v>20435649.09</v>
      </c>
      <c r="J49" s="114">
        <v>19660885.109999999</v>
      </c>
      <c r="K49" s="114">
        <v>19865853.890000001</v>
      </c>
      <c r="L49" s="114">
        <v>20548952.469999999</v>
      </c>
      <c r="M49" s="114">
        <v>23648643.450000003</v>
      </c>
      <c r="N49" s="114">
        <v>24096705.490000002</v>
      </c>
      <c r="O49" s="114">
        <v>34487836.68</v>
      </c>
      <c r="P49" s="114">
        <v>44272634.839999996</v>
      </c>
      <c r="Q49" s="114">
        <f t="shared" si="1"/>
        <v>277704881.65999997</v>
      </c>
      <c r="R49" s="5"/>
      <c r="S49" s="5"/>
      <c r="T49" s="5"/>
      <c r="U49" s="5"/>
      <c r="V49" s="5"/>
      <c r="W49" s="5"/>
      <c r="X49" s="5"/>
      <c r="Y49" s="5"/>
      <c r="Z49" s="5"/>
      <c r="AA49" s="5"/>
      <c r="AB49" s="5"/>
      <c r="AC49" s="5"/>
      <c r="AD49" s="5"/>
      <c r="AE49" s="5"/>
      <c r="AF49" s="88"/>
      <c r="AG49" s="88"/>
      <c r="AH49" s="88"/>
      <c r="AI49" s="88"/>
      <c r="AJ49" s="88"/>
      <c r="AK49" s="88"/>
      <c r="AL49" s="88"/>
      <c r="AM49" s="88"/>
      <c r="AN49" s="88"/>
    </row>
    <row r="50" spans="2:40">
      <c r="B50" s="26" t="s">
        <v>60</v>
      </c>
      <c r="C50" s="115">
        <v>362091071</v>
      </c>
      <c r="D50" s="115">
        <v>437212127</v>
      </c>
      <c r="E50" s="115">
        <v>14470405.730000002</v>
      </c>
      <c r="F50" s="115">
        <v>17114480.620000001</v>
      </c>
      <c r="G50" s="115">
        <v>21726988.140000001</v>
      </c>
      <c r="H50" s="115">
        <v>17375846.149999999</v>
      </c>
      <c r="I50" s="115">
        <v>20435649.09</v>
      </c>
      <c r="J50" s="115">
        <v>19660885.109999999</v>
      </c>
      <c r="K50" s="115">
        <v>19865853.890000001</v>
      </c>
      <c r="L50" s="115">
        <v>20548952.469999999</v>
      </c>
      <c r="M50" s="115">
        <v>23648643.450000003</v>
      </c>
      <c r="N50" s="115">
        <v>24096705.490000002</v>
      </c>
      <c r="O50" s="115">
        <v>34487836.68</v>
      </c>
      <c r="P50" s="115">
        <v>44272634.839999996</v>
      </c>
      <c r="Q50" s="115">
        <f t="shared" si="1"/>
        <v>277704881.65999997</v>
      </c>
      <c r="R50" s="5"/>
      <c r="S50" s="5"/>
      <c r="T50" s="5"/>
      <c r="U50" s="5"/>
      <c r="V50" s="5"/>
      <c r="W50" s="5"/>
      <c r="X50" s="5"/>
      <c r="Y50" s="5"/>
      <c r="Z50" s="5"/>
      <c r="AA50" s="5"/>
      <c r="AB50" s="5"/>
      <c r="AC50" s="5"/>
      <c r="AD50" s="5"/>
      <c r="AE50" s="5"/>
      <c r="AF50" s="88"/>
      <c r="AG50" s="88"/>
      <c r="AH50" s="88"/>
      <c r="AI50" s="88"/>
      <c r="AJ50" s="88"/>
      <c r="AK50" s="88"/>
      <c r="AL50" s="88"/>
      <c r="AM50" s="88"/>
      <c r="AN50" s="88"/>
    </row>
    <row r="51" spans="2:40">
      <c r="B51" s="26" t="s">
        <v>135</v>
      </c>
      <c r="C51" s="115">
        <v>500000000</v>
      </c>
      <c r="D51" s="115">
        <v>0</v>
      </c>
      <c r="E51" s="115">
        <v>0</v>
      </c>
      <c r="F51" s="115"/>
      <c r="G51" s="115"/>
      <c r="H51" s="115"/>
      <c r="I51" s="115"/>
      <c r="J51" s="115"/>
      <c r="K51" s="115"/>
      <c r="L51" s="115"/>
      <c r="M51" s="115"/>
      <c r="N51" s="115"/>
      <c r="O51" s="115"/>
      <c r="P51" s="115">
        <v>0</v>
      </c>
      <c r="Q51" s="115">
        <f t="shared" si="1"/>
        <v>0</v>
      </c>
      <c r="R51" s="5"/>
      <c r="S51" s="5"/>
      <c r="T51" s="5"/>
      <c r="U51" s="5"/>
      <c r="V51" s="5"/>
      <c r="W51" s="5"/>
      <c r="X51" s="5"/>
      <c r="Y51" s="5"/>
      <c r="Z51" s="5"/>
      <c r="AA51" s="5"/>
      <c r="AB51" s="5"/>
      <c r="AC51" s="5"/>
      <c r="AD51" s="5"/>
      <c r="AE51" s="5"/>
      <c r="AF51" s="88"/>
      <c r="AG51" s="88"/>
      <c r="AH51" s="88"/>
      <c r="AI51" s="88"/>
      <c r="AJ51" s="88"/>
      <c r="AK51" s="88"/>
      <c r="AL51" s="88"/>
      <c r="AM51" s="88"/>
      <c r="AN51" s="88"/>
    </row>
    <row r="52" spans="2:40">
      <c r="B52" s="22" t="s">
        <v>61</v>
      </c>
      <c r="C52" s="113">
        <v>80795976687</v>
      </c>
      <c r="D52" s="113">
        <v>96992637332</v>
      </c>
      <c r="E52" s="113">
        <v>3493763366.23</v>
      </c>
      <c r="F52" s="113">
        <v>4417787916.8999996</v>
      </c>
      <c r="G52" s="113">
        <v>4995513810.4499989</v>
      </c>
      <c r="H52" s="113">
        <v>4169037929.1900005</v>
      </c>
      <c r="I52" s="113">
        <v>4439394163.0999994</v>
      </c>
      <c r="J52" s="113">
        <v>5179724444.7599993</v>
      </c>
      <c r="K52" s="113">
        <v>5643967254.079999</v>
      </c>
      <c r="L52" s="113">
        <v>4964252360.5700016</v>
      </c>
      <c r="M52" s="113">
        <v>5373853330.3699999</v>
      </c>
      <c r="N52" s="113">
        <v>5270041138.3099995</v>
      </c>
      <c r="O52" s="113">
        <v>5999095239.7699995</v>
      </c>
      <c r="P52" s="113">
        <v>9572577839.9599972</v>
      </c>
      <c r="Q52" s="113">
        <f t="shared" si="1"/>
        <v>63519008793.689995</v>
      </c>
      <c r="R52" s="5"/>
      <c r="S52" s="5"/>
      <c r="T52" s="5"/>
      <c r="U52" s="5"/>
      <c r="V52" s="5"/>
      <c r="W52" s="5"/>
      <c r="X52" s="5"/>
      <c r="Y52" s="5"/>
      <c r="Z52" s="5"/>
      <c r="AA52" s="5"/>
      <c r="AB52" s="5"/>
      <c r="AC52" s="5"/>
      <c r="AD52" s="5"/>
      <c r="AE52" s="5"/>
      <c r="AF52" s="88"/>
      <c r="AG52" s="88"/>
      <c r="AH52" s="88"/>
      <c r="AI52" s="88"/>
      <c r="AJ52" s="88"/>
      <c r="AK52" s="88"/>
      <c r="AL52" s="88"/>
      <c r="AM52" s="88"/>
    </row>
    <row r="53" spans="2:40">
      <c r="B53" s="25" t="s">
        <v>62</v>
      </c>
      <c r="C53" s="114">
        <v>4624171569</v>
      </c>
      <c r="D53" s="114">
        <v>4693381262</v>
      </c>
      <c r="E53" s="114">
        <v>10678998.140000001</v>
      </c>
      <c r="F53" s="114">
        <v>11947236.74</v>
      </c>
      <c r="G53" s="114">
        <v>13837811.279999999</v>
      </c>
      <c r="H53" s="114">
        <v>11487638.859999999</v>
      </c>
      <c r="I53" s="114">
        <v>11121700.220000001</v>
      </c>
      <c r="J53" s="114">
        <v>9167667.6500000004</v>
      </c>
      <c r="K53" s="114">
        <v>12953739.23</v>
      </c>
      <c r="L53" s="114">
        <v>9301033.7300000004</v>
      </c>
      <c r="M53" s="114">
        <v>8951257.0500000007</v>
      </c>
      <c r="N53" s="114">
        <v>3497667.76</v>
      </c>
      <c r="O53" s="114">
        <v>18057534.699999999</v>
      </c>
      <c r="P53" s="114">
        <v>27430202.07</v>
      </c>
      <c r="Q53" s="114">
        <f t="shared" si="1"/>
        <v>148432487.43000001</v>
      </c>
      <c r="R53" s="5"/>
      <c r="S53" s="5"/>
      <c r="T53" s="5"/>
      <c r="U53" s="5"/>
      <c r="V53" s="5"/>
      <c r="W53" s="5"/>
      <c r="X53" s="5"/>
      <c r="Y53" s="5"/>
      <c r="Z53" s="5"/>
      <c r="AA53" s="5"/>
      <c r="AB53" s="5"/>
      <c r="AC53" s="5"/>
      <c r="AD53" s="5"/>
      <c r="AE53" s="5"/>
      <c r="AF53" s="88"/>
      <c r="AG53" s="88"/>
      <c r="AH53" s="88"/>
      <c r="AI53" s="88"/>
      <c r="AJ53" s="88"/>
      <c r="AK53" s="88"/>
      <c r="AL53" s="88"/>
    </row>
    <row r="54" spans="2:40">
      <c r="B54" s="26" t="s">
        <v>63</v>
      </c>
      <c r="C54" s="115">
        <v>144144665</v>
      </c>
      <c r="D54" s="115">
        <v>210597665</v>
      </c>
      <c r="E54" s="115">
        <v>9671210</v>
      </c>
      <c r="F54" s="115">
        <v>10455792</v>
      </c>
      <c r="G54" s="115">
        <v>12235544</v>
      </c>
      <c r="H54" s="115">
        <v>9886934</v>
      </c>
      <c r="I54" s="115">
        <v>9523043.2400000002</v>
      </c>
      <c r="J54" s="115">
        <v>7110467</v>
      </c>
      <c r="K54" s="115">
        <v>10950271</v>
      </c>
      <c r="L54" s="115">
        <v>7904230</v>
      </c>
      <c r="M54" s="115">
        <v>7205258</v>
      </c>
      <c r="N54" s="115">
        <v>1886293</v>
      </c>
      <c r="O54" s="115">
        <v>15676046.119999999</v>
      </c>
      <c r="P54" s="115">
        <v>25283136.109999999</v>
      </c>
      <c r="Q54" s="115">
        <f t="shared" si="1"/>
        <v>127788224.47000001</v>
      </c>
      <c r="R54" s="5"/>
      <c r="S54" s="5"/>
      <c r="T54" s="5"/>
      <c r="U54" s="5"/>
      <c r="V54" s="5"/>
      <c r="W54" s="5"/>
      <c r="X54" s="5"/>
      <c r="Y54" s="5"/>
      <c r="Z54" s="5"/>
      <c r="AA54" s="5"/>
      <c r="AB54" s="5"/>
      <c r="AC54" s="5"/>
      <c r="AD54" s="5"/>
      <c r="AE54" s="5"/>
      <c r="AF54" s="88"/>
      <c r="AG54" s="88"/>
      <c r="AH54" s="88"/>
      <c r="AI54" s="88"/>
      <c r="AJ54" s="88"/>
      <c r="AK54" s="88"/>
      <c r="AL54" s="88"/>
    </row>
    <row r="55" spans="2:40">
      <c r="B55" s="26" t="s">
        <v>64</v>
      </c>
      <c r="C55" s="115">
        <v>4480026904</v>
      </c>
      <c r="D55" s="115">
        <v>4482783597</v>
      </c>
      <c r="E55" s="115">
        <v>1007788.14</v>
      </c>
      <c r="F55" s="115">
        <v>1491444.7400000002</v>
      </c>
      <c r="G55" s="115">
        <v>1602267.28</v>
      </c>
      <c r="H55" s="115">
        <v>1600704.8599999999</v>
      </c>
      <c r="I55" s="115">
        <v>1598656.98</v>
      </c>
      <c r="J55" s="115">
        <v>2057200.6500000001</v>
      </c>
      <c r="K55" s="115">
        <v>2003468.23</v>
      </c>
      <c r="L55" s="115">
        <v>1396803.73</v>
      </c>
      <c r="M55" s="115">
        <v>1745999.0499999998</v>
      </c>
      <c r="N55" s="115">
        <v>1611374.76</v>
      </c>
      <c r="O55" s="115">
        <v>2381488.58</v>
      </c>
      <c r="P55" s="115">
        <v>2147065.9600000004</v>
      </c>
      <c r="Q55" s="115">
        <f t="shared" si="1"/>
        <v>20644262.960000001</v>
      </c>
      <c r="R55" s="5"/>
      <c r="S55" s="5"/>
      <c r="T55" s="5"/>
      <c r="U55" s="5"/>
      <c r="V55" s="5"/>
      <c r="W55" s="5"/>
      <c r="X55" s="5"/>
      <c r="Y55" s="5"/>
      <c r="Z55" s="5"/>
      <c r="AA55" s="5"/>
      <c r="AB55" s="5"/>
      <c r="AC55" s="5"/>
      <c r="AD55" s="5"/>
      <c r="AE55" s="5"/>
      <c r="AF55" s="88"/>
      <c r="AG55" s="88"/>
      <c r="AH55" s="88"/>
      <c r="AI55" s="88"/>
      <c r="AJ55" s="88"/>
      <c r="AK55" s="88"/>
      <c r="AL55" s="88"/>
    </row>
    <row r="56" spans="2:40">
      <c r="B56" s="25" t="s">
        <v>65</v>
      </c>
      <c r="C56" s="114">
        <v>60098336925</v>
      </c>
      <c r="D56" s="114">
        <v>73608237509</v>
      </c>
      <c r="E56" s="114">
        <v>3405711046.9900002</v>
      </c>
      <c r="F56" s="114">
        <v>4312790832.7999992</v>
      </c>
      <c r="G56" s="114">
        <v>4841936006.0699997</v>
      </c>
      <c r="H56" s="114">
        <v>3985616217.0400004</v>
      </c>
      <c r="I56" s="114">
        <v>4287111028.6300006</v>
      </c>
      <c r="J56" s="114">
        <v>5051038691.21</v>
      </c>
      <c r="K56" s="114">
        <v>5496439714.3999996</v>
      </c>
      <c r="L56" s="114">
        <v>4833308240.2000008</v>
      </c>
      <c r="M56" s="114">
        <v>5247855016.3800001</v>
      </c>
      <c r="N56" s="114">
        <v>5140808812.7099991</v>
      </c>
      <c r="O56" s="114">
        <v>5742954624.5700006</v>
      </c>
      <c r="P56" s="114">
        <v>9248926998.4299984</v>
      </c>
      <c r="Q56" s="114">
        <f t="shared" si="1"/>
        <v>61594497229.429993</v>
      </c>
      <c r="R56" s="5"/>
      <c r="S56" s="5"/>
      <c r="T56" s="5"/>
      <c r="U56" s="5"/>
      <c r="V56" s="5"/>
      <c r="W56" s="5"/>
      <c r="X56" s="5"/>
      <c r="Y56" s="5"/>
      <c r="Z56" s="5"/>
      <c r="AA56" s="5"/>
      <c r="AB56" s="5"/>
      <c r="AC56" s="5"/>
      <c r="AD56" s="5"/>
      <c r="AE56" s="5"/>
      <c r="AF56" s="88"/>
      <c r="AG56" s="88"/>
      <c r="AH56" s="88"/>
      <c r="AI56" s="88"/>
      <c r="AJ56" s="88"/>
      <c r="AK56" s="88"/>
      <c r="AL56" s="88"/>
    </row>
    <row r="57" spans="2:40">
      <c r="B57" s="26" t="s">
        <v>98</v>
      </c>
      <c r="C57" s="115">
        <v>571365163</v>
      </c>
      <c r="D57" s="115">
        <v>535620988</v>
      </c>
      <c r="E57" s="115">
        <v>0</v>
      </c>
      <c r="F57" s="115"/>
      <c r="G57" s="115">
        <v>5320023.9799999986</v>
      </c>
      <c r="H57" s="115">
        <v>53071928.929999992</v>
      </c>
      <c r="I57" s="115">
        <v>51685642.68</v>
      </c>
      <c r="J57" s="115">
        <v>45205652.349999994</v>
      </c>
      <c r="K57" s="115">
        <v>53139744.230000004</v>
      </c>
      <c r="L57" s="115">
        <v>49937832.469999999</v>
      </c>
      <c r="M57" s="115">
        <v>40443200.110000014</v>
      </c>
      <c r="N57" s="115">
        <v>44600475.789999992</v>
      </c>
      <c r="O57" s="115">
        <v>54556138.299999997</v>
      </c>
      <c r="P57" s="115">
        <v>93377413.049999997</v>
      </c>
      <c r="Q57" s="115">
        <f t="shared" si="1"/>
        <v>491338051.88999999</v>
      </c>
      <c r="R57" s="5"/>
      <c r="S57" s="5"/>
      <c r="T57" s="5"/>
      <c r="U57" s="5"/>
      <c r="V57" s="5"/>
      <c r="W57" s="5"/>
      <c r="X57" s="5"/>
      <c r="Y57" s="5"/>
      <c r="Z57" s="5"/>
      <c r="AA57" s="5"/>
      <c r="AB57" s="5"/>
      <c r="AC57" s="5"/>
      <c r="AD57" s="5"/>
      <c r="AE57" s="5"/>
      <c r="AF57" s="88"/>
      <c r="AG57" s="88"/>
      <c r="AH57" s="88"/>
      <c r="AI57" s="88"/>
      <c r="AJ57" s="88"/>
      <c r="AK57" s="88"/>
      <c r="AL57" s="88"/>
    </row>
    <row r="58" spans="2:40">
      <c r="B58" s="26" t="s">
        <v>99</v>
      </c>
      <c r="C58" s="115">
        <v>9796673417</v>
      </c>
      <c r="D58" s="115">
        <v>9906873731</v>
      </c>
      <c r="E58" s="115">
        <v>376492863.06</v>
      </c>
      <c r="F58" s="115">
        <v>584065829.18000007</v>
      </c>
      <c r="G58" s="115">
        <v>536188732.35999995</v>
      </c>
      <c r="H58" s="115">
        <v>622583764.25000012</v>
      </c>
      <c r="I58" s="115">
        <v>562052295.31000006</v>
      </c>
      <c r="J58" s="115">
        <v>639701645.87</v>
      </c>
      <c r="K58" s="115">
        <v>723439397.50000024</v>
      </c>
      <c r="L58" s="115">
        <v>687863091.89999998</v>
      </c>
      <c r="M58" s="115">
        <v>761797192.69999993</v>
      </c>
      <c r="N58" s="115">
        <v>687955570.29000008</v>
      </c>
      <c r="O58" s="115">
        <v>837346405.14999998</v>
      </c>
      <c r="P58" s="115">
        <v>958194855.44999981</v>
      </c>
      <c r="Q58" s="115">
        <f t="shared" si="1"/>
        <v>7977681643.0199986</v>
      </c>
      <c r="R58" s="5"/>
      <c r="S58" s="5"/>
      <c r="T58" s="5"/>
      <c r="U58" s="5"/>
      <c r="V58" s="5"/>
      <c r="W58" s="5"/>
      <c r="X58" s="5"/>
      <c r="Y58" s="5"/>
      <c r="Z58" s="5"/>
      <c r="AA58" s="5"/>
      <c r="AB58" s="5"/>
      <c r="AC58" s="5"/>
      <c r="AD58" s="5"/>
      <c r="AE58" s="5"/>
      <c r="AF58" s="88"/>
      <c r="AG58" s="88"/>
      <c r="AH58" s="88"/>
      <c r="AI58" s="88"/>
      <c r="AJ58" s="88"/>
      <c r="AK58" s="88"/>
      <c r="AL58" s="88"/>
    </row>
    <row r="59" spans="2:40">
      <c r="B59" s="26" t="s">
        <v>66</v>
      </c>
      <c r="C59" s="115">
        <v>4015687278</v>
      </c>
      <c r="D59" s="115">
        <v>4988296306</v>
      </c>
      <c r="E59" s="115">
        <v>149220507.63000003</v>
      </c>
      <c r="F59" s="115">
        <v>196810241.94</v>
      </c>
      <c r="G59" s="115">
        <v>231749365.69000003</v>
      </c>
      <c r="H59" s="115">
        <v>184166698.88999996</v>
      </c>
      <c r="I59" s="115">
        <v>176978001.08999994</v>
      </c>
      <c r="J59" s="115">
        <v>343031990.47999996</v>
      </c>
      <c r="K59" s="115">
        <v>459924837.71999997</v>
      </c>
      <c r="L59" s="115">
        <v>237788359.11999995</v>
      </c>
      <c r="M59" s="115">
        <v>269707786.28999996</v>
      </c>
      <c r="N59" s="115">
        <v>212862560.54000002</v>
      </c>
      <c r="O59" s="115">
        <v>267419311.98000002</v>
      </c>
      <c r="P59" s="115">
        <v>600814874.05999994</v>
      </c>
      <c r="Q59" s="115">
        <f t="shared" si="1"/>
        <v>3330474535.4299998</v>
      </c>
      <c r="R59" s="5"/>
      <c r="S59" s="5"/>
      <c r="T59" s="5"/>
      <c r="U59" s="5"/>
      <c r="V59" s="5"/>
      <c r="W59" s="5"/>
      <c r="X59" s="5"/>
      <c r="Y59" s="5"/>
      <c r="Z59" s="5"/>
      <c r="AA59" s="5"/>
      <c r="AB59" s="5"/>
      <c r="AC59" s="5"/>
      <c r="AD59" s="5"/>
      <c r="AE59" s="5"/>
      <c r="AF59" s="88"/>
      <c r="AG59" s="88"/>
      <c r="AH59" s="88"/>
      <c r="AI59" s="88"/>
      <c r="AJ59" s="88"/>
      <c r="AK59" s="88"/>
      <c r="AL59" s="88"/>
    </row>
    <row r="60" spans="2:40">
      <c r="B60" s="26" t="s">
        <v>67</v>
      </c>
      <c r="C60" s="115">
        <v>45714611067</v>
      </c>
      <c r="D60" s="115">
        <v>58177446484</v>
      </c>
      <c r="E60" s="115">
        <v>2879997676.3000002</v>
      </c>
      <c r="F60" s="115">
        <v>3531914761.6799998</v>
      </c>
      <c r="G60" s="115">
        <v>4068677884.0400004</v>
      </c>
      <c r="H60" s="115">
        <v>3125793824.9700007</v>
      </c>
      <c r="I60" s="115">
        <v>3496395089.5500007</v>
      </c>
      <c r="J60" s="115">
        <v>4023099402.5100002</v>
      </c>
      <c r="K60" s="115">
        <v>4259935734.9499993</v>
      </c>
      <c r="L60" s="115">
        <v>3857718956.7100005</v>
      </c>
      <c r="M60" s="115">
        <v>4175906837.2799997</v>
      </c>
      <c r="N60" s="115">
        <v>4195390206.0899992</v>
      </c>
      <c r="O60" s="115">
        <v>4583632769.1400003</v>
      </c>
      <c r="P60" s="115">
        <v>7596539855.8699999</v>
      </c>
      <c r="Q60" s="115">
        <f t="shared" si="1"/>
        <v>49795002999.090004</v>
      </c>
      <c r="R60" s="5"/>
      <c r="S60" s="5"/>
      <c r="T60" s="5"/>
      <c r="U60" s="5"/>
      <c r="V60" s="5"/>
      <c r="W60" s="5"/>
      <c r="X60" s="5"/>
      <c r="Y60" s="5"/>
      <c r="Z60" s="5"/>
      <c r="AA60" s="5"/>
      <c r="AB60" s="5"/>
      <c r="AC60" s="5"/>
      <c r="AD60" s="5"/>
      <c r="AE60" s="5"/>
      <c r="AF60" s="88"/>
      <c r="AG60" s="88"/>
      <c r="AH60" s="88"/>
      <c r="AI60" s="88"/>
      <c r="AJ60" s="88"/>
      <c r="AK60" s="88"/>
      <c r="AL60" s="88"/>
    </row>
    <row r="61" spans="2:40">
      <c r="B61" s="25" t="s">
        <v>68</v>
      </c>
      <c r="C61" s="114">
        <v>487623630</v>
      </c>
      <c r="D61" s="114">
        <v>624007998</v>
      </c>
      <c r="E61" s="114">
        <v>18310878.849999998</v>
      </c>
      <c r="F61" s="114">
        <v>20064510.140000001</v>
      </c>
      <c r="G61" s="114">
        <v>37549656.740000002</v>
      </c>
      <c r="H61" s="114">
        <v>33886716.530000001</v>
      </c>
      <c r="I61" s="114">
        <v>45087852.960000001</v>
      </c>
      <c r="J61" s="114">
        <v>36082512.989999995</v>
      </c>
      <c r="K61" s="114">
        <v>32520264.43</v>
      </c>
      <c r="L61" s="114">
        <v>28325883.779999997</v>
      </c>
      <c r="M61" s="114">
        <v>33575920</v>
      </c>
      <c r="N61" s="114">
        <v>37273003.519999996</v>
      </c>
      <c r="O61" s="114">
        <v>57594463.479999997</v>
      </c>
      <c r="P61" s="114">
        <v>82273998.029999986</v>
      </c>
      <c r="Q61" s="114">
        <f t="shared" si="1"/>
        <v>462545661.44999993</v>
      </c>
      <c r="R61" s="5"/>
      <c r="S61" s="5"/>
      <c r="T61" s="5"/>
      <c r="U61" s="5"/>
      <c r="V61" s="5"/>
      <c r="W61" s="5"/>
      <c r="X61" s="5"/>
      <c r="Y61" s="5"/>
      <c r="Z61" s="5"/>
      <c r="AA61" s="5"/>
      <c r="AB61" s="5"/>
      <c r="AC61" s="5"/>
      <c r="AD61" s="5"/>
      <c r="AE61" s="5"/>
      <c r="AF61" s="88"/>
      <c r="AG61" s="88"/>
      <c r="AH61" s="88"/>
      <c r="AI61" s="88"/>
      <c r="AJ61" s="88"/>
      <c r="AK61" s="88"/>
      <c r="AL61" s="88"/>
    </row>
    <row r="62" spans="2:40">
      <c r="B62" s="26" t="s">
        <v>100</v>
      </c>
      <c r="C62" s="115">
        <v>1000000</v>
      </c>
      <c r="D62" s="115">
        <v>1000000</v>
      </c>
      <c r="E62" s="115">
        <v>0</v>
      </c>
      <c r="F62" s="115"/>
      <c r="G62" s="115"/>
      <c r="H62" s="115"/>
      <c r="I62" s="115"/>
      <c r="J62" s="115"/>
      <c r="K62" s="115"/>
      <c r="L62" s="115"/>
      <c r="M62" s="115"/>
      <c r="N62" s="115"/>
      <c r="O62" s="115"/>
      <c r="P62" s="115"/>
      <c r="Q62" s="115">
        <f t="shared" si="1"/>
        <v>0</v>
      </c>
      <c r="R62" s="5"/>
      <c r="S62" s="5"/>
      <c r="T62" s="5"/>
      <c r="U62" s="5"/>
      <c r="V62" s="5"/>
      <c r="W62" s="5"/>
      <c r="X62" s="5"/>
      <c r="Y62" s="5"/>
      <c r="Z62" s="5"/>
      <c r="AA62" s="5"/>
      <c r="AB62" s="5"/>
      <c r="AC62" s="5"/>
      <c r="AD62" s="5"/>
      <c r="AE62" s="5"/>
      <c r="AF62" s="88"/>
      <c r="AG62" s="88"/>
      <c r="AH62" s="88"/>
      <c r="AI62" s="88"/>
      <c r="AJ62" s="88"/>
      <c r="AK62" s="88"/>
      <c r="AL62" s="88"/>
    </row>
    <row r="63" spans="2:40">
      <c r="B63" s="26" t="s">
        <v>101</v>
      </c>
      <c r="C63" s="115">
        <v>476023630</v>
      </c>
      <c r="D63" s="115">
        <v>612407998</v>
      </c>
      <c r="E63" s="115">
        <v>18310878.849999998</v>
      </c>
      <c r="F63" s="115">
        <v>20064510.140000001</v>
      </c>
      <c r="G63" s="115">
        <v>37549656.740000002</v>
      </c>
      <c r="H63" s="115">
        <v>33886716.530000001</v>
      </c>
      <c r="I63" s="115">
        <v>45087852.960000001</v>
      </c>
      <c r="J63" s="115">
        <v>36082512.989999995</v>
      </c>
      <c r="K63" s="115">
        <v>32520264.43</v>
      </c>
      <c r="L63" s="115">
        <v>28325883.779999997</v>
      </c>
      <c r="M63" s="115">
        <v>33575920</v>
      </c>
      <c r="N63" s="115">
        <v>37273003.519999996</v>
      </c>
      <c r="O63" s="115">
        <v>57594463.479999997</v>
      </c>
      <c r="P63" s="115">
        <v>82273998.029999986</v>
      </c>
      <c r="Q63" s="115">
        <f t="shared" si="1"/>
        <v>462545661.44999993</v>
      </c>
      <c r="R63" s="5"/>
      <c r="S63" s="5"/>
      <c r="T63" s="5"/>
      <c r="U63" s="5"/>
      <c r="V63" s="5"/>
      <c r="W63" s="5"/>
      <c r="X63" s="5"/>
      <c r="Y63" s="5"/>
      <c r="Z63" s="5"/>
      <c r="AA63" s="5"/>
      <c r="AB63" s="5"/>
      <c r="AC63" s="5"/>
      <c r="AD63" s="5"/>
      <c r="AE63" s="5"/>
      <c r="AF63" s="88"/>
      <c r="AG63" s="88"/>
      <c r="AH63" s="88"/>
      <c r="AI63" s="88"/>
      <c r="AJ63" s="88"/>
      <c r="AK63" s="88"/>
      <c r="AL63" s="88"/>
    </row>
    <row r="64" spans="2:40">
      <c r="B64" s="26" t="s">
        <v>102</v>
      </c>
      <c r="C64" s="115">
        <v>5000000</v>
      </c>
      <c r="D64" s="115">
        <v>5000000</v>
      </c>
      <c r="E64" s="115">
        <v>0</v>
      </c>
      <c r="F64" s="115"/>
      <c r="G64" s="115"/>
      <c r="H64" s="115"/>
      <c r="I64" s="115"/>
      <c r="J64" s="115"/>
      <c r="K64" s="115"/>
      <c r="L64" s="115"/>
      <c r="M64" s="115"/>
      <c r="N64" s="115"/>
      <c r="O64" s="115"/>
      <c r="P64" s="115"/>
      <c r="Q64" s="115">
        <f t="shared" si="1"/>
        <v>0</v>
      </c>
      <c r="R64" s="5"/>
      <c r="S64" s="5"/>
      <c r="T64" s="5"/>
      <c r="U64" s="5"/>
      <c r="V64" s="5"/>
      <c r="W64" s="5"/>
      <c r="X64" s="5"/>
      <c r="Y64" s="5"/>
      <c r="Z64" s="5"/>
      <c r="AA64" s="5"/>
      <c r="AB64" s="5"/>
      <c r="AC64" s="5"/>
      <c r="AD64" s="5"/>
      <c r="AE64" s="5"/>
      <c r="AF64" s="88"/>
      <c r="AG64" s="88"/>
      <c r="AH64" s="88"/>
      <c r="AI64" s="88"/>
      <c r="AJ64" s="88"/>
      <c r="AK64" s="88"/>
      <c r="AL64" s="88"/>
    </row>
    <row r="65" spans="2:42">
      <c r="B65" s="26" t="s">
        <v>70</v>
      </c>
      <c r="C65" s="115">
        <v>5600000</v>
      </c>
      <c r="D65" s="115">
        <v>5600000</v>
      </c>
      <c r="E65" s="115">
        <v>0</v>
      </c>
      <c r="F65" s="115"/>
      <c r="G65" s="115"/>
      <c r="H65" s="115"/>
      <c r="I65" s="115"/>
      <c r="J65" s="115"/>
      <c r="K65" s="115"/>
      <c r="L65" s="115"/>
      <c r="M65" s="115"/>
      <c r="N65" s="115"/>
      <c r="O65" s="115"/>
      <c r="P65" s="115"/>
      <c r="Q65" s="115">
        <f t="shared" si="1"/>
        <v>0</v>
      </c>
      <c r="R65" s="5"/>
      <c r="S65" s="5"/>
      <c r="T65" s="5"/>
      <c r="U65" s="5"/>
      <c r="V65" s="5"/>
      <c r="W65" s="5"/>
      <c r="X65" s="5"/>
      <c r="Y65" s="5"/>
      <c r="Z65" s="5"/>
      <c r="AA65" s="5"/>
      <c r="AB65" s="5"/>
      <c r="AC65" s="5"/>
      <c r="AD65" s="5"/>
      <c r="AE65" s="5"/>
      <c r="AF65" s="88"/>
      <c r="AG65" s="88"/>
      <c r="AH65" s="88"/>
      <c r="AI65" s="88"/>
      <c r="AJ65" s="88"/>
      <c r="AK65" s="88"/>
      <c r="AL65" s="88"/>
    </row>
    <row r="66" spans="2:42">
      <c r="B66" s="25" t="s">
        <v>71</v>
      </c>
      <c r="C66" s="114">
        <v>13854094937</v>
      </c>
      <c r="D66" s="114">
        <v>15800228691</v>
      </c>
      <c r="E66" s="114">
        <v>0</v>
      </c>
      <c r="F66" s="114">
        <v>94555</v>
      </c>
      <c r="G66" s="114">
        <v>25000</v>
      </c>
      <c r="H66" s="114">
        <v>29830</v>
      </c>
      <c r="I66" s="114">
        <v>7900</v>
      </c>
      <c r="J66" s="114">
        <v>146812.5</v>
      </c>
      <c r="K66" s="114">
        <v>373931.32</v>
      </c>
      <c r="L66" s="114">
        <v>59658.6</v>
      </c>
      <c r="M66" s="114">
        <v>157532.18</v>
      </c>
      <c r="N66" s="114">
        <v>88081.25</v>
      </c>
      <c r="O66" s="114">
        <v>24612.71</v>
      </c>
      <c r="P66" s="114">
        <v>11736.25</v>
      </c>
      <c r="Q66" s="114">
        <f t="shared" si="1"/>
        <v>1019649.81</v>
      </c>
      <c r="R66" s="5"/>
      <c r="S66" s="5"/>
      <c r="T66" s="5"/>
      <c r="U66" s="5"/>
      <c r="V66" s="5"/>
      <c r="W66" s="5"/>
      <c r="X66" s="5"/>
      <c r="Y66" s="5"/>
      <c r="Z66" s="5"/>
      <c r="AA66" s="5"/>
      <c r="AB66" s="5"/>
      <c r="AC66" s="5"/>
      <c r="AD66" s="5"/>
      <c r="AE66" s="5"/>
      <c r="AF66" s="88"/>
      <c r="AG66" s="88"/>
      <c r="AH66" s="88"/>
      <c r="AI66" s="88"/>
      <c r="AJ66" s="88"/>
      <c r="AK66" s="88"/>
      <c r="AL66" s="88"/>
      <c r="AM66" s="93"/>
      <c r="AN66" s="93"/>
    </row>
    <row r="67" spans="2:42">
      <c r="B67" s="26" t="s">
        <v>72</v>
      </c>
      <c r="C67" s="115">
        <v>10092183043</v>
      </c>
      <c r="D67" s="115">
        <v>11980885410</v>
      </c>
      <c r="E67" s="115">
        <v>0</v>
      </c>
      <c r="F67" s="115"/>
      <c r="G67" s="115"/>
      <c r="H67" s="115"/>
      <c r="I67" s="115"/>
      <c r="J67" s="115"/>
      <c r="K67" s="115"/>
      <c r="L67" s="115"/>
      <c r="M67" s="115"/>
      <c r="N67" s="115"/>
      <c r="O67" s="115"/>
      <c r="P67" s="115">
        <v>0</v>
      </c>
      <c r="Q67" s="115">
        <f t="shared" si="1"/>
        <v>0</v>
      </c>
      <c r="R67" s="5"/>
      <c r="S67" s="5"/>
      <c r="T67" s="5"/>
      <c r="U67" s="5"/>
      <c r="V67" s="5"/>
      <c r="W67" s="5"/>
      <c r="X67" s="5"/>
      <c r="Y67" s="5"/>
      <c r="Z67" s="5"/>
      <c r="AA67" s="5"/>
      <c r="AB67" s="5"/>
      <c r="AC67" s="5"/>
      <c r="AD67" s="5"/>
      <c r="AE67" s="5"/>
      <c r="AF67" s="88"/>
      <c r="AG67" s="88"/>
      <c r="AH67" s="88"/>
      <c r="AI67" s="88"/>
      <c r="AJ67" s="88"/>
      <c r="AK67" s="88"/>
      <c r="AL67" s="88"/>
      <c r="AM67" s="93"/>
      <c r="AN67" s="93"/>
    </row>
    <row r="68" spans="2:42">
      <c r="B68" s="26" t="s">
        <v>73</v>
      </c>
      <c r="C68" s="115">
        <v>3577271422</v>
      </c>
      <c r="D68" s="115">
        <v>3634702809</v>
      </c>
      <c r="E68" s="115">
        <v>0</v>
      </c>
      <c r="F68" s="115"/>
      <c r="G68" s="115"/>
      <c r="H68" s="115"/>
      <c r="I68" s="115"/>
      <c r="J68" s="115">
        <v>0</v>
      </c>
      <c r="K68" s="115"/>
      <c r="L68" s="115"/>
      <c r="M68" s="115"/>
      <c r="N68" s="115"/>
      <c r="O68" s="115"/>
      <c r="P68" s="115"/>
      <c r="Q68" s="115">
        <f t="shared" si="1"/>
        <v>0</v>
      </c>
      <c r="R68" s="5"/>
      <c r="S68" s="5"/>
      <c r="T68" s="5"/>
      <c r="U68" s="5"/>
      <c r="V68" s="5"/>
      <c r="W68" s="5"/>
      <c r="X68" s="5"/>
      <c r="Y68" s="5"/>
      <c r="Z68" s="5"/>
      <c r="AA68" s="5"/>
      <c r="AB68" s="5"/>
      <c r="AC68" s="5"/>
      <c r="AD68" s="5"/>
      <c r="AE68" s="5"/>
      <c r="AF68" s="88"/>
      <c r="AG68" s="88"/>
      <c r="AH68" s="88"/>
      <c r="AI68" s="88"/>
      <c r="AJ68" s="88"/>
      <c r="AK68" s="88"/>
      <c r="AL68" s="88"/>
      <c r="AM68" s="93"/>
      <c r="AN68" s="93"/>
    </row>
    <row r="69" spans="2:42">
      <c r="B69" s="26" t="s">
        <v>136</v>
      </c>
      <c r="C69" s="115">
        <v>1400000</v>
      </c>
      <c r="D69" s="115">
        <v>1400000</v>
      </c>
      <c r="E69" s="115">
        <v>0</v>
      </c>
      <c r="F69" s="115"/>
      <c r="G69" s="115"/>
      <c r="H69" s="115">
        <v>0</v>
      </c>
      <c r="I69" s="115"/>
      <c r="J69" s="115">
        <v>60000</v>
      </c>
      <c r="K69" s="115">
        <v>197675.32</v>
      </c>
      <c r="L69" s="115">
        <v>24000</v>
      </c>
      <c r="M69" s="115">
        <v>108535</v>
      </c>
      <c r="N69" s="115">
        <v>57195</v>
      </c>
      <c r="O69" s="115">
        <v>5725</v>
      </c>
      <c r="P69" s="115">
        <v>5725</v>
      </c>
      <c r="Q69" s="115">
        <f t="shared" si="1"/>
        <v>458855.32</v>
      </c>
      <c r="R69" s="5"/>
      <c r="S69" s="5"/>
      <c r="T69" s="5"/>
      <c r="U69" s="5"/>
      <c r="V69" s="5"/>
      <c r="W69" s="5"/>
      <c r="X69" s="5"/>
      <c r="Y69" s="5"/>
      <c r="Z69" s="5"/>
      <c r="AA69" s="5"/>
      <c r="AB69" s="5"/>
      <c r="AC69" s="5"/>
      <c r="AD69" s="5"/>
      <c r="AE69" s="5"/>
      <c r="AF69" s="88"/>
      <c r="AG69" s="88"/>
      <c r="AH69" s="88"/>
      <c r="AI69" s="88"/>
      <c r="AJ69" s="88"/>
      <c r="AK69" s="88"/>
      <c r="AL69" s="88"/>
      <c r="AM69" s="93"/>
      <c r="AN69" s="93"/>
    </row>
    <row r="70" spans="2:42">
      <c r="B70" s="26" t="s">
        <v>117</v>
      </c>
      <c r="C70" s="115">
        <v>165550000</v>
      </c>
      <c r="D70" s="115">
        <v>165550000</v>
      </c>
      <c r="E70" s="115">
        <v>0</v>
      </c>
      <c r="F70" s="115"/>
      <c r="G70" s="115"/>
      <c r="H70" s="115"/>
      <c r="I70" s="115"/>
      <c r="J70" s="115"/>
      <c r="K70" s="115"/>
      <c r="L70" s="115"/>
      <c r="M70" s="115"/>
      <c r="N70" s="115"/>
      <c r="O70" s="115"/>
      <c r="P70" s="115"/>
      <c r="Q70" s="115">
        <f t="shared" si="1"/>
        <v>0</v>
      </c>
      <c r="R70" s="5"/>
      <c r="S70" s="5"/>
      <c r="T70" s="5"/>
      <c r="U70" s="5"/>
      <c r="V70" s="5"/>
      <c r="W70" s="5"/>
      <c r="X70" s="5"/>
      <c r="Y70" s="5"/>
      <c r="Z70" s="5"/>
      <c r="AA70" s="5"/>
      <c r="AB70" s="5"/>
      <c r="AC70" s="5"/>
      <c r="AD70" s="5"/>
      <c r="AE70" s="5"/>
      <c r="AF70" s="88"/>
      <c r="AG70" s="88"/>
      <c r="AH70" s="88"/>
      <c r="AI70" s="88"/>
      <c r="AJ70" s="88"/>
      <c r="AK70" s="88"/>
      <c r="AL70" s="88"/>
      <c r="AM70" s="93"/>
      <c r="AN70" s="93"/>
    </row>
    <row r="71" spans="2:42">
      <c r="B71" s="26" t="s">
        <v>74</v>
      </c>
      <c r="C71" s="115">
        <v>17690472</v>
      </c>
      <c r="D71" s="115">
        <v>17690472</v>
      </c>
      <c r="E71" s="115">
        <v>0</v>
      </c>
      <c r="F71" s="115">
        <v>94555</v>
      </c>
      <c r="G71" s="115">
        <v>25000</v>
      </c>
      <c r="H71" s="115">
        <v>29830</v>
      </c>
      <c r="I71" s="115">
        <v>7900</v>
      </c>
      <c r="J71" s="115">
        <v>86812.5</v>
      </c>
      <c r="K71" s="115">
        <v>176256</v>
      </c>
      <c r="L71" s="115">
        <v>35658.6</v>
      </c>
      <c r="M71" s="115">
        <v>48997.18</v>
      </c>
      <c r="N71" s="115">
        <v>30886.25</v>
      </c>
      <c r="O71" s="115">
        <v>18887.71</v>
      </c>
      <c r="P71" s="115">
        <v>6011.25</v>
      </c>
      <c r="Q71" s="115">
        <f t="shared" si="1"/>
        <v>560794.49</v>
      </c>
      <c r="R71" s="5"/>
      <c r="S71" s="5"/>
      <c r="T71" s="5"/>
      <c r="U71" s="5"/>
      <c r="V71" s="5"/>
      <c r="W71" s="5"/>
      <c r="X71" s="5"/>
      <c r="Y71" s="5"/>
      <c r="Z71" s="5"/>
      <c r="AA71" s="5"/>
      <c r="AB71" s="5"/>
      <c r="AC71" s="5"/>
      <c r="AD71" s="5"/>
      <c r="AE71" s="5"/>
      <c r="AF71" s="88"/>
      <c r="AG71" s="88"/>
      <c r="AH71" s="88"/>
      <c r="AI71" s="88"/>
      <c r="AJ71" s="88"/>
      <c r="AK71" s="88"/>
      <c r="AL71" s="88"/>
      <c r="AM71" s="93"/>
      <c r="AN71" s="93"/>
    </row>
    <row r="72" spans="2:42">
      <c r="B72" s="25" t="s">
        <v>75</v>
      </c>
      <c r="C72" s="114">
        <v>1731749626</v>
      </c>
      <c r="D72" s="114">
        <v>2266781872</v>
      </c>
      <c r="E72" s="114">
        <v>59062442.25</v>
      </c>
      <c r="F72" s="114">
        <v>72890782.219999999</v>
      </c>
      <c r="G72" s="114">
        <v>102165336.36</v>
      </c>
      <c r="H72" s="114">
        <v>138017526.75999999</v>
      </c>
      <c r="I72" s="114">
        <v>96065681.289999992</v>
      </c>
      <c r="J72" s="114">
        <v>83288760.410000011</v>
      </c>
      <c r="K72" s="114">
        <v>101679604.70000002</v>
      </c>
      <c r="L72" s="114">
        <v>93257544.25999999</v>
      </c>
      <c r="M72" s="114">
        <v>83313604.75999999</v>
      </c>
      <c r="N72" s="114">
        <v>88373573.069999993</v>
      </c>
      <c r="O72" s="114">
        <v>180464004.30999997</v>
      </c>
      <c r="P72" s="114">
        <v>213934905.18000001</v>
      </c>
      <c r="Q72" s="114">
        <f t="shared" si="1"/>
        <v>1312513765.5699999</v>
      </c>
      <c r="R72" s="5"/>
      <c r="S72" s="5"/>
      <c r="T72" s="5"/>
      <c r="U72" s="5"/>
      <c r="V72" s="5"/>
      <c r="W72" s="5"/>
      <c r="X72" s="5"/>
      <c r="Y72" s="5"/>
      <c r="Z72" s="5"/>
      <c r="AA72" s="5"/>
      <c r="AB72" s="5"/>
      <c r="AC72" s="5"/>
      <c r="AD72" s="5"/>
      <c r="AE72" s="5"/>
      <c r="AF72" s="88"/>
      <c r="AG72" s="88"/>
      <c r="AH72" s="88"/>
      <c r="AI72" s="88"/>
      <c r="AJ72" s="88"/>
      <c r="AK72" s="88"/>
      <c r="AL72" s="88"/>
    </row>
    <row r="73" spans="2:42">
      <c r="B73" s="26" t="s">
        <v>104</v>
      </c>
      <c r="C73" s="115">
        <v>83742937</v>
      </c>
      <c r="D73" s="115">
        <v>83742937</v>
      </c>
      <c r="E73" s="115">
        <v>0</v>
      </c>
      <c r="F73" s="115"/>
      <c r="G73" s="115"/>
      <c r="H73" s="115"/>
      <c r="I73" s="115"/>
      <c r="J73" s="115"/>
      <c r="K73" s="115"/>
      <c r="L73" s="115"/>
      <c r="M73" s="115"/>
      <c r="N73" s="115"/>
      <c r="O73" s="115"/>
      <c r="P73" s="115"/>
      <c r="Q73" s="116">
        <f t="shared" si="1"/>
        <v>0</v>
      </c>
      <c r="R73" s="5"/>
      <c r="S73" s="5"/>
      <c r="T73" s="5"/>
      <c r="U73" s="5"/>
      <c r="V73" s="5"/>
      <c r="W73" s="5"/>
      <c r="X73" s="5"/>
      <c r="Y73" s="5"/>
      <c r="Z73" s="5"/>
      <c r="AA73" s="5"/>
      <c r="AB73" s="5"/>
      <c r="AC73" s="5"/>
      <c r="AD73" s="5"/>
      <c r="AE73" s="5"/>
      <c r="AF73" s="88"/>
      <c r="AG73" s="88"/>
      <c r="AH73" s="88"/>
      <c r="AI73" s="88"/>
      <c r="AJ73" s="88"/>
      <c r="AK73" s="88"/>
      <c r="AL73" s="88"/>
      <c r="AM73" s="93"/>
      <c r="AN73" s="93"/>
      <c r="AO73" s="93"/>
      <c r="AP73" s="93"/>
    </row>
    <row r="74" spans="2:42">
      <c r="B74" s="26" t="s">
        <v>105</v>
      </c>
      <c r="C74" s="115">
        <v>218045399</v>
      </c>
      <c r="D74" s="115">
        <v>287914614</v>
      </c>
      <c r="E74" s="115">
        <v>11078650.050000001</v>
      </c>
      <c r="F74" s="115">
        <v>10697515.149999997</v>
      </c>
      <c r="G74" s="115">
        <v>13635717.48</v>
      </c>
      <c r="H74" s="115">
        <v>11997956.870000003</v>
      </c>
      <c r="I74" s="115">
        <v>13784505.620000001</v>
      </c>
      <c r="J74" s="115">
        <v>10452572.17</v>
      </c>
      <c r="K74" s="115">
        <v>11417056.469999999</v>
      </c>
      <c r="L74" s="115">
        <v>11918580.629999999</v>
      </c>
      <c r="M74" s="115">
        <v>10668187.809999999</v>
      </c>
      <c r="N74" s="115">
        <v>11583250.51</v>
      </c>
      <c r="O74" s="115">
        <v>19230831.609999999</v>
      </c>
      <c r="P74" s="115">
        <v>46898162.469999999</v>
      </c>
      <c r="Q74" s="116">
        <f t="shared" si="1"/>
        <v>183362986.84</v>
      </c>
      <c r="R74" s="5"/>
      <c r="S74" s="5"/>
      <c r="T74" s="5"/>
      <c r="U74" s="5"/>
      <c r="V74" s="5"/>
      <c r="W74" s="5"/>
      <c r="X74" s="5"/>
      <c r="Y74" s="5"/>
      <c r="Z74" s="5"/>
      <c r="AA74" s="5"/>
      <c r="AB74" s="5"/>
      <c r="AC74" s="5"/>
      <c r="AD74" s="5"/>
      <c r="AE74" s="5"/>
      <c r="AF74" s="88"/>
      <c r="AG74" s="88"/>
      <c r="AH74" s="88"/>
      <c r="AI74" s="88"/>
      <c r="AJ74" s="88"/>
      <c r="AK74" s="88"/>
      <c r="AL74" s="88"/>
      <c r="AM74" s="93"/>
      <c r="AN74" s="93"/>
      <c r="AO74" s="93"/>
      <c r="AP74" s="93"/>
    </row>
    <row r="75" spans="2:42">
      <c r="B75" s="26" t="s">
        <v>76</v>
      </c>
      <c r="C75" s="115">
        <v>1252092693</v>
      </c>
      <c r="D75" s="115">
        <v>1703717766</v>
      </c>
      <c r="E75" s="115">
        <v>47152168.200000003</v>
      </c>
      <c r="F75" s="115">
        <v>61493487.310000002</v>
      </c>
      <c r="G75" s="115">
        <v>77623323</v>
      </c>
      <c r="H75" s="115">
        <v>107075888.42999999</v>
      </c>
      <c r="I75" s="115">
        <v>69829496.989999995</v>
      </c>
      <c r="J75" s="115">
        <v>69871658.480000004</v>
      </c>
      <c r="K75" s="115">
        <v>74234818.51000002</v>
      </c>
      <c r="L75" s="115">
        <v>72155693.449999988</v>
      </c>
      <c r="M75" s="115">
        <v>64437060.979999997</v>
      </c>
      <c r="N75" s="115">
        <v>67386424.50999999</v>
      </c>
      <c r="O75" s="115">
        <v>151295463.47999999</v>
      </c>
      <c r="P75" s="115">
        <v>123367876.06999999</v>
      </c>
      <c r="Q75" s="116">
        <f t="shared" si="1"/>
        <v>985923359.41000009</v>
      </c>
      <c r="R75" s="5"/>
      <c r="S75" s="5"/>
      <c r="T75" s="5"/>
      <c r="U75" s="5"/>
      <c r="V75" s="5"/>
      <c r="W75" s="5"/>
      <c r="X75" s="5"/>
      <c r="Y75" s="5"/>
      <c r="Z75" s="5"/>
      <c r="AA75" s="5"/>
      <c r="AB75" s="5"/>
      <c r="AC75" s="5"/>
      <c r="AD75" s="5"/>
      <c r="AE75" s="5"/>
      <c r="AF75" s="88"/>
      <c r="AG75" s="88"/>
      <c r="AH75" s="88"/>
      <c r="AI75" s="88"/>
      <c r="AJ75" s="88"/>
      <c r="AK75" s="88"/>
      <c r="AL75" s="88"/>
      <c r="AM75" s="93"/>
      <c r="AN75" s="93"/>
      <c r="AO75" s="93"/>
      <c r="AP75" s="93"/>
    </row>
    <row r="76" spans="2:42">
      <c r="B76" s="7" t="s">
        <v>77</v>
      </c>
      <c r="C76" s="115">
        <v>177868597</v>
      </c>
      <c r="D76" s="115">
        <v>191406555</v>
      </c>
      <c r="E76" s="115">
        <v>831624</v>
      </c>
      <c r="F76" s="115">
        <v>699779.76</v>
      </c>
      <c r="G76" s="115">
        <v>10906295.880000001</v>
      </c>
      <c r="H76" s="115">
        <v>18943681.460000001</v>
      </c>
      <c r="I76" s="115">
        <v>12451678.68</v>
      </c>
      <c r="J76" s="115">
        <v>2964529.76</v>
      </c>
      <c r="K76" s="115">
        <v>16027729.720000001</v>
      </c>
      <c r="L76" s="115">
        <v>9183270.1799999997</v>
      </c>
      <c r="M76" s="115">
        <v>8208355.9700000007</v>
      </c>
      <c r="N76" s="115">
        <v>9403898.0499999989</v>
      </c>
      <c r="O76" s="115">
        <v>9937709.2199999988</v>
      </c>
      <c r="P76" s="115">
        <v>43668866.640000001</v>
      </c>
      <c r="Q76" s="116">
        <f t="shared" si="1"/>
        <v>143227419.31999999</v>
      </c>
      <c r="R76" s="5"/>
      <c r="S76" s="5"/>
      <c r="T76" s="5"/>
      <c r="U76" s="5"/>
      <c r="V76" s="5"/>
      <c r="W76" s="5"/>
      <c r="X76" s="5"/>
      <c r="Y76" s="5"/>
      <c r="Z76" s="5"/>
      <c r="AA76" s="5"/>
      <c r="AB76" s="5"/>
      <c r="AC76" s="5"/>
      <c r="AD76" s="5"/>
      <c r="AE76" s="5"/>
      <c r="AF76" s="88"/>
      <c r="AG76" s="88"/>
      <c r="AH76" s="88"/>
      <c r="AI76" s="88"/>
      <c r="AJ76" s="88"/>
      <c r="AK76" s="88"/>
      <c r="AL76" s="88"/>
      <c r="AM76" s="93"/>
      <c r="AN76" s="93"/>
      <c r="AO76" s="93"/>
      <c r="AP76" s="93"/>
    </row>
    <row r="77" spans="2:42">
      <c r="B77" s="22" t="s">
        <v>79</v>
      </c>
      <c r="C77" s="113">
        <v>22258576</v>
      </c>
      <c r="D77" s="113">
        <v>22258576</v>
      </c>
      <c r="E77" s="113">
        <v>0</v>
      </c>
      <c r="F77" s="113"/>
      <c r="G77" s="113"/>
      <c r="H77" s="113"/>
      <c r="I77" s="113"/>
      <c r="J77" s="113"/>
      <c r="K77" s="113"/>
      <c r="L77" s="113"/>
      <c r="M77" s="113"/>
      <c r="N77" s="113"/>
      <c r="O77" s="113"/>
      <c r="P77" s="113"/>
      <c r="Q77" s="113">
        <f t="shared" si="1"/>
        <v>0</v>
      </c>
      <c r="R77" s="5"/>
      <c r="S77" s="5"/>
      <c r="T77" s="5"/>
      <c r="U77" s="5"/>
      <c r="V77" s="5"/>
      <c r="W77" s="5"/>
      <c r="X77" s="5"/>
      <c r="Y77" s="5"/>
      <c r="Z77" s="5"/>
      <c r="AA77" s="5"/>
      <c r="AB77" s="5"/>
      <c r="AC77" s="5"/>
      <c r="AD77" s="5"/>
      <c r="AE77" s="5"/>
      <c r="AF77" s="88"/>
      <c r="AG77" s="88"/>
      <c r="AH77" s="88"/>
      <c r="AI77" s="88"/>
      <c r="AJ77" s="88"/>
      <c r="AK77" s="88"/>
      <c r="AL77" s="88"/>
      <c r="AM77" s="93"/>
      <c r="AN77" s="93"/>
      <c r="AO77" s="93"/>
      <c r="AP77" s="93"/>
    </row>
    <row r="78" spans="2:42">
      <c r="B78" s="25" t="s">
        <v>80</v>
      </c>
      <c r="C78" s="114">
        <v>22258576</v>
      </c>
      <c r="D78" s="114">
        <v>22258576</v>
      </c>
      <c r="E78" s="114">
        <v>0</v>
      </c>
      <c r="F78" s="114"/>
      <c r="G78" s="114"/>
      <c r="H78" s="114"/>
      <c r="I78" s="114"/>
      <c r="J78" s="114"/>
      <c r="K78" s="114"/>
      <c r="L78" s="114"/>
      <c r="M78" s="114"/>
      <c r="N78" s="114"/>
      <c r="O78" s="114"/>
      <c r="P78" s="114"/>
      <c r="Q78" s="114">
        <f t="shared" si="1"/>
        <v>0</v>
      </c>
      <c r="R78" s="5"/>
      <c r="S78" s="5"/>
      <c r="T78" s="5"/>
      <c r="U78" s="5"/>
      <c r="V78" s="5"/>
      <c r="W78" s="5"/>
      <c r="X78" s="5"/>
      <c r="Y78" s="5"/>
      <c r="Z78" s="5"/>
      <c r="AA78" s="5"/>
      <c r="AB78" s="5"/>
      <c r="AC78" s="5"/>
      <c r="AD78" s="5"/>
      <c r="AE78" s="5"/>
      <c r="AF78" s="88"/>
      <c r="AG78" s="88"/>
      <c r="AH78" s="88"/>
      <c r="AI78" s="88"/>
      <c r="AJ78" s="88"/>
      <c r="AK78" s="88"/>
      <c r="AL78" s="88"/>
    </row>
    <row r="79" spans="2:42">
      <c r="B79" s="26" t="s">
        <v>81</v>
      </c>
      <c r="C79" s="115">
        <v>22258576</v>
      </c>
      <c r="D79" s="115">
        <v>22258576</v>
      </c>
      <c r="E79" s="115">
        <v>0</v>
      </c>
      <c r="F79" s="115"/>
      <c r="G79" s="115"/>
      <c r="H79" s="115"/>
      <c r="I79" s="115"/>
      <c r="J79" s="115"/>
      <c r="K79" s="115"/>
      <c r="L79" s="115"/>
      <c r="M79" s="115"/>
      <c r="N79" s="115"/>
      <c r="O79" s="115"/>
      <c r="P79" s="115"/>
      <c r="Q79" s="115">
        <f t="shared" ref="Q79" si="2">SUM(E79:P79)</f>
        <v>0</v>
      </c>
      <c r="R79" s="5"/>
      <c r="S79" s="5"/>
      <c r="T79" s="5"/>
      <c r="U79" s="5"/>
      <c r="V79" s="5"/>
      <c r="W79" s="5"/>
      <c r="X79" s="5"/>
      <c r="Y79" s="5"/>
      <c r="Z79" s="5"/>
      <c r="AA79" s="5"/>
      <c r="AB79" s="5"/>
      <c r="AC79" s="5"/>
      <c r="AD79" s="5"/>
      <c r="AE79" s="5"/>
      <c r="AF79" s="88"/>
      <c r="AG79" s="88"/>
      <c r="AH79" s="88"/>
      <c r="AI79" s="88"/>
      <c r="AJ79" s="88"/>
      <c r="AK79" s="88"/>
      <c r="AL79" s="88"/>
    </row>
    <row r="80" spans="2:42">
      <c r="B80" s="130" t="s">
        <v>142</v>
      </c>
      <c r="C80" s="120">
        <f>+C13+C27+C46+C52+C77</f>
        <v>122275026084</v>
      </c>
      <c r="D80" s="120">
        <f>+D13+D27+D46+D52+D77</f>
        <v>146253895855</v>
      </c>
      <c r="E80" s="118">
        <f>E13+E27+E46+E52+E77</f>
        <v>4547170587.1000004</v>
      </c>
      <c r="F80" s="118">
        <f t="shared" ref="F80:P80" si="3">F13+F27+F46+F52+F77</f>
        <v>5671311014.8499994</v>
      </c>
      <c r="G80" s="118">
        <f t="shared" si="3"/>
        <v>6634842405.4699993</v>
      </c>
      <c r="H80" s="118">
        <f t="shared" si="3"/>
        <v>6327766432.1200008</v>
      </c>
      <c r="I80" s="118">
        <f t="shared" si="3"/>
        <v>6177373547.3599987</v>
      </c>
      <c r="J80" s="118">
        <f>J13+J27+J46+J52+J77+J10</f>
        <v>7188063256.0999994</v>
      </c>
      <c r="K80" s="118">
        <f t="shared" ref="K80:O80" si="4">K13+K27+K46+K52+K77+K10</f>
        <v>7508516903.7299995</v>
      </c>
      <c r="L80" s="118">
        <f t="shared" si="4"/>
        <v>6696330757.4600019</v>
      </c>
      <c r="M80" s="118">
        <f t="shared" si="4"/>
        <v>7877305506.5100002</v>
      </c>
      <c r="N80" s="118">
        <f t="shared" si="4"/>
        <v>7545955942.6599989</v>
      </c>
      <c r="O80" s="118">
        <f t="shared" si="4"/>
        <v>8317678085.9799995</v>
      </c>
      <c r="P80" s="118">
        <f t="shared" si="3"/>
        <v>13923555102.619995</v>
      </c>
      <c r="Q80" s="118">
        <f>Q13+Q27+Q46+Q52+Q77</f>
        <v>88415869541.959991</v>
      </c>
      <c r="R80" s="5"/>
      <c r="S80" s="5"/>
      <c r="T80" s="5"/>
      <c r="U80" s="5"/>
      <c r="V80" s="5"/>
      <c r="W80" s="5"/>
      <c r="X80" s="5"/>
      <c r="Y80" s="5"/>
      <c r="Z80" s="5"/>
      <c r="AA80" s="5"/>
      <c r="AB80" s="5"/>
      <c r="AC80" s="5"/>
      <c r="AD80" s="5"/>
      <c r="AE80" s="5"/>
      <c r="AF80" s="88"/>
      <c r="AG80" s="88"/>
      <c r="AH80" s="88"/>
      <c r="AI80" s="88"/>
      <c r="AJ80" s="88"/>
      <c r="AK80" s="88"/>
      <c r="AL80" s="88"/>
    </row>
    <row r="81" spans="2:38">
      <c r="B81" s="26"/>
      <c r="C81" s="15"/>
      <c r="D81" s="15"/>
      <c r="E81" s="20"/>
      <c r="F81" s="20"/>
      <c r="G81" s="20"/>
      <c r="H81" s="20"/>
      <c r="I81" s="20"/>
      <c r="J81" s="20"/>
      <c r="K81" s="20"/>
      <c r="L81" s="20"/>
      <c r="M81" s="20"/>
      <c r="N81" s="20"/>
      <c r="O81" s="20"/>
      <c r="P81" s="20"/>
      <c r="Q81" s="20"/>
      <c r="R81" s="5"/>
      <c r="S81" s="5"/>
      <c r="T81" s="5"/>
      <c r="U81" s="5"/>
      <c r="V81" s="5"/>
      <c r="W81" s="5"/>
      <c r="X81" s="5"/>
      <c r="Y81" s="5"/>
      <c r="Z81" s="5"/>
      <c r="AA81" s="5"/>
      <c r="AB81" s="5"/>
      <c r="AC81" s="5"/>
      <c r="AD81" s="5"/>
      <c r="AE81" s="5"/>
      <c r="AF81" s="88"/>
      <c r="AG81" s="88"/>
      <c r="AH81" s="88"/>
      <c r="AI81" s="88"/>
      <c r="AJ81" s="88"/>
      <c r="AK81" s="88"/>
      <c r="AL81" s="88"/>
    </row>
    <row r="82" spans="2:38">
      <c r="B82" s="130">
        <v>0</v>
      </c>
      <c r="C82" s="21">
        <v>0</v>
      </c>
      <c r="D82" s="79">
        <v>0</v>
      </c>
      <c r="E82" s="12" t="str">
        <f t="shared" ref="E82:Q82" si="5">+E9</f>
        <v>ENERO</v>
      </c>
      <c r="F82" s="12" t="str">
        <f t="shared" si="5"/>
        <v>FEBRERO</v>
      </c>
      <c r="G82" s="12" t="str">
        <f t="shared" si="5"/>
        <v>MARZO</v>
      </c>
      <c r="H82" s="12" t="str">
        <f t="shared" si="5"/>
        <v>ABRIL</v>
      </c>
      <c r="I82" s="12" t="str">
        <f t="shared" si="5"/>
        <v>MAYO</v>
      </c>
      <c r="J82" s="12" t="str">
        <f t="shared" si="5"/>
        <v>JUNIO</v>
      </c>
      <c r="K82" s="12" t="str">
        <f t="shared" si="5"/>
        <v>JULIO</v>
      </c>
      <c r="L82" s="12" t="str">
        <f t="shared" si="5"/>
        <v>AGOSTO</v>
      </c>
      <c r="M82" s="12" t="str">
        <f t="shared" si="5"/>
        <v>SEPTIEMBRE</v>
      </c>
      <c r="N82" s="12" t="str">
        <f t="shared" si="5"/>
        <v>OCTUBRE</v>
      </c>
      <c r="O82" s="12" t="str">
        <f t="shared" si="5"/>
        <v>NOVIEMBRE</v>
      </c>
      <c r="P82" s="12" t="str">
        <f t="shared" si="5"/>
        <v>DICIEMBRE</v>
      </c>
      <c r="Q82" s="12" t="str">
        <f t="shared" si="5"/>
        <v>TOTAL</v>
      </c>
      <c r="R82" s="5"/>
      <c r="S82" s="5"/>
      <c r="T82" s="5"/>
      <c r="U82" s="5"/>
      <c r="V82" s="5"/>
      <c r="W82" s="5"/>
      <c r="X82" s="5"/>
      <c r="Y82" s="5"/>
      <c r="Z82" s="5"/>
      <c r="AA82" s="5"/>
      <c r="AB82" s="5"/>
      <c r="AC82" s="5"/>
      <c r="AD82" s="5"/>
      <c r="AE82" s="5"/>
      <c r="AF82" s="88"/>
      <c r="AG82" s="88"/>
      <c r="AH82" s="88"/>
      <c r="AI82" s="88"/>
      <c r="AJ82" s="88"/>
      <c r="AK82" s="88"/>
      <c r="AL82" s="88"/>
    </row>
    <row r="83" spans="2:38">
      <c r="B83" s="27" t="s">
        <v>23</v>
      </c>
      <c r="C83" s="113">
        <v>2467494278</v>
      </c>
      <c r="D83" s="113">
        <v>2462594278</v>
      </c>
      <c r="E83" s="113">
        <f>E84</f>
        <v>0</v>
      </c>
      <c r="F83" s="113">
        <f t="shared" ref="E83:P87" si="6">F84</f>
        <v>0</v>
      </c>
      <c r="G83" s="113">
        <f t="shared" si="6"/>
        <v>0</v>
      </c>
      <c r="H83" s="113">
        <f t="shared" si="6"/>
        <v>0</v>
      </c>
      <c r="I83" s="113">
        <f t="shared" si="6"/>
        <v>3902954.45</v>
      </c>
      <c r="J83" s="113">
        <f t="shared" si="6"/>
        <v>0</v>
      </c>
      <c r="K83" s="113">
        <f t="shared" si="6"/>
        <v>135582</v>
      </c>
      <c r="L83" s="113">
        <f t="shared" si="6"/>
        <v>0</v>
      </c>
      <c r="M83" s="113">
        <f t="shared" si="6"/>
        <v>0</v>
      </c>
      <c r="N83" s="113">
        <f t="shared" si="6"/>
        <v>0</v>
      </c>
      <c r="O83" s="113">
        <f t="shared" si="6"/>
        <v>0</v>
      </c>
      <c r="P83" s="113">
        <f t="shared" si="6"/>
        <v>0</v>
      </c>
      <c r="Q83" s="113">
        <f>SUM(E83:P83)</f>
        <v>4038536.45</v>
      </c>
      <c r="R83" s="5"/>
      <c r="S83" s="5"/>
      <c r="T83" s="5"/>
      <c r="U83" s="5"/>
      <c r="V83" s="5"/>
      <c r="W83" s="5"/>
      <c r="X83" s="5"/>
      <c r="Y83" s="5"/>
      <c r="Z83" s="5"/>
      <c r="AA83" s="5"/>
      <c r="AB83" s="5"/>
      <c r="AC83" s="5"/>
      <c r="AD83" s="5"/>
      <c r="AE83" s="5"/>
      <c r="AF83" s="88"/>
      <c r="AG83" s="88"/>
      <c r="AH83" s="88"/>
      <c r="AI83" s="88"/>
      <c r="AJ83" s="88"/>
      <c r="AK83" s="88"/>
      <c r="AL83" s="88"/>
    </row>
    <row r="84" spans="2:38">
      <c r="B84" s="28" t="s">
        <v>24</v>
      </c>
      <c r="C84" s="121">
        <v>2467494278</v>
      </c>
      <c r="D84" s="121">
        <v>2462594278</v>
      </c>
      <c r="E84" s="129">
        <f>E85</f>
        <v>0</v>
      </c>
      <c r="F84" s="129">
        <f t="shared" si="6"/>
        <v>0</v>
      </c>
      <c r="G84" s="129">
        <f t="shared" si="6"/>
        <v>0</v>
      </c>
      <c r="H84" s="129">
        <f t="shared" si="6"/>
        <v>0</v>
      </c>
      <c r="I84" s="129">
        <f t="shared" si="6"/>
        <v>3902954.45</v>
      </c>
      <c r="J84" s="129">
        <f t="shared" si="6"/>
        <v>0</v>
      </c>
      <c r="K84" s="129">
        <f t="shared" si="6"/>
        <v>135582</v>
      </c>
      <c r="L84" s="129">
        <f t="shared" si="6"/>
        <v>0</v>
      </c>
      <c r="M84" s="129">
        <f t="shared" si="6"/>
        <v>0</v>
      </c>
      <c r="N84" s="129">
        <f t="shared" si="6"/>
        <v>0</v>
      </c>
      <c r="O84" s="129">
        <f t="shared" si="6"/>
        <v>0</v>
      </c>
      <c r="P84" s="129">
        <f t="shared" si="6"/>
        <v>0</v>
      </c>
      <c r="Q84" s="114">
        <f t="shared" ref="Q84:Q85" si="7">SUM(E84:P84)</f>
        <v>4038536.45</v>
      </c>
      <c r="R84" s="5"/>
      <c r="S84" s="5"/>
      <c r="T84" s="5"/>
      <c r="U84" s="5"/>
      <c r="V84" s="5"/>
      <c r="W84" s="5"/>
      <c r="X84" s="5"/>
      <c r="Y84" s="5"/>
      <c r="Z84" s="5"/>
      <c r="AA84" s="5"/>
      <c r="AB84" s="5"/>
      <c r="AC84" s="5"/>
      <c r="AD84" s="5"/>
      <c r="AE84" s="5"/>
      <c r="AF84" s="88"/>
      <c r="AG84" s="88"/>
      <c r="AH84" s="88"/>
      <c r="AI84" s="88"/>
      <c r="AJ84" s="88"/>
      <c r="AK84" s="88"/>
      <c r="AL84" s="88"/>
    </row>
    <row r="85" spans="2:38">
      <c r="B85" s="29" t="s">
        <v>25</v>
      </c>
      <c r="C85" s="115">
        <v>2467494278</v>
      </c>
      <c r="D85" s="115">
        <v>2462594278</v>
      </c>
      <c r="E85" s="115">
        <v>0</v>
      </c>
      <c r="F85" s="115">
        <v>0</v>
      </c>
      <c r="G85" s="115">
        <v>0</v>
      </c>
      <c r="H85" s="115">
        <v>0</v>
      </c>
      <c r="I85" s="115">
        <v>3902954.45</v>
      </c>
      <c r="J85" s="115">
        <v>0</v>
      </c>
      <c r="K85" s="115">
        <v>135582</v>
      </c>
      <c r="L85" s="115">
        <v>0</v>
      </c>
      <c r="M85" s="115">
        <v>0</v>
      </c>
      <c r="N85" s="115">
        <v>0</v>
      </c>
      <c r="O85" s="115">
        <v>0</v>
      </c>
      <c r="P85" s="115">
        <v>0</v>
      </c>
      <c r="Q85" s="115">
        <f t="shared" si="7"/>
        <v>4038536.45</v>
      </c>
      <c r="R85" s="5"/>
      <c r="S85" s="5"/>
      <c r="T85" s="5"/>
      <c r="U85" s="5"/>
      <c r="V85" s="5"/>
      <c r="W85" s="5"/>
      <c r="X85" s="5"/>
      <c r="Y85" s="5"/>
      <c r="Z85" s="5"/>
      <c r="AA85" s="5"/>
      <c r="AB85" s="5"/>
      <c r="AC85" s="5"/>
      <c r="AD85" s="5"/>
      <c r="AE85" s="5"/>
      <c r="AF85" s="88"/>
      <c r="AG85" s="88"/>
      <c r="AH85" s="88"/>
      <c r="AI85" s="88"/>
      <c r="AJ85" s="88"/>
      <c r="AK85" s="88"/>
      <c r="AL85" s="88"/>
    </row>
    <row r="86" spans="2:38">
      <c r="B86" s="27" t="s">
        <v>36</v>
      </c>
      <c r="C86" s="113">
        <v>0</v>
      </c>
      <c r="D86" s="113">
        <v>1946499</v>
      </c>
      <c r="E86" s="113">
        <f t="shared" si="6"/>
        <v>0</v>
      </c>
      <c r="F86" s="113">
        <f t="shared" si="6"/>
        <v>0</v>
      </c>
      <c r="G86" s="113">
        <f t="shared" si="6"/>
        <v>0</v>
      </c>
      <c r="H86" s="113">
        <f t="shared" si="6"/>
        <v>0</v>
      </c>
      <c r="I86" s="113">
        <f t="shared" si="6"/>
        <v>0</v>
      </c>
      <c r="J86" s="113">
        <f t="shared" si="6"/>
        <v>0</v>
      </c>
      <c r="K86" s="113">
        <f t="shared" si="6"/>
        <v>607200</v>
      </c>
      <c r="L86" s="113">
        <f t="shared" si="6"/>
        <v>328900</v>
      </c>
      <c r="M86" s="113">
        <f t="shared" si="6"/>
        <v>0</v>
      </c>
      <c r="N86" s="113">
        <f t="shared" si="6"/>
        <v>0</v>
      </c>
      <c r="O86" s="113">
        <f t="shared" si="6"/>
        <v>0</v>
      </c>
      <c r="P86" s="113">
        <f t="shared" si="6"/>
        <v>0</v>
      </c>
      <c r="Q86" s="113">
        <f>SUM(E86:P86)</f>
        <v>936100</v>
      </c>
      <c r="R86" s="5"/>
      <c r="S86" s="5"/>
      <c r="T86" s="5"/>
      <c r="U86" s="5"/>
      <c r="V86" s="5"/>
      <c r="W86" s="5"/>
      <c r="X86" s="5"/>
      <c r="Y86" s="5"/>
      <c r="Z86" s="5"/>
      <c r="AA86" s="5"/>
      <c r="AB86" s="5"/>
      <c r="AC86" s="5"/>
      <c r="AD86" s="5"/>
      <c r="AE86" s="5"/>
      <c r="AF86" s="88"/>
      <c r="AG86" s="88"/>
      <c r="AH86" s="88"/>
      <c r="AI86" s="88"/>
      <c r="AJ86" s="88"/>
      <c r="AK86" s="88"/>
      <c r="AL86" s="88"/>
    </row>
    <row r="87" spans="2:38">
      <c r="B87" s="28" t="s">
        <v>39</v>
      </c>
      <c r="C87" s="121">
        <v>0</v>
      </c>
      <c r="D87" s="121">
        <v>1946499</v>
      </c>
      <c r="E87" s="129">
        <f>E88</f>
        <v>0</v>
      </c>
      <c r="F87" s="129">
        <f t="shared" si="6"/>
        <v>0</v>
      </c>
      <c r="G87" s="129">
        <f t="shared" si="6"/>
        <v>0</v>
      </c>
      <c r="H87" s="129">
        <f t="shared" si="6"/>
        <v>0</v>
      </c>
      <c r="I87" s="129">
        <f t="shared" si="6"/>
        <v>0</v>
      </c>
      <c r="J87" s="129">
        <f t="shared" si="6"/>
        <v>0</v>
      </c>
      <c r="K87" s="129">
        <f t="shared" si="6"/>
        <v>607200</v>
      </c>
      <c r="L87" s="129">
        <f t="shared" si="6"/>
        <v>328900</v>
      </c>
      <c r="M87" s="129">
        <f t="shared" si="6"/>
        <v>0</v>
      </c>
      <c r="N87" s="129">
        <f t="shared" si="6"/>
        <v>0</v>
      </c>
      <c r="O87" s="129">
        <f t="shared" si="6"/>
        <v>0</v>
      </c>
      <c r="P87" s="129">
        <f t="shared" si="6"/>
        <v>0</v>
      </c>
      <c r="Q87" s="114">
        <f t="shared" ref="Q87:Q88" si="8">SUM(E87:P87)</f>
        <v>936100</v>
      </c>
      <c r="R87" s="5"/>
      <c r="S87" s="5"/>
      <c r="T87" s="5"/>
      <c r="U87" s="5"/>
      <c r="V87" s="5"/>
      <c r="W87" s="5"/>
      <c r="X87" s="5"/>
      <c r="Y87" s="5"/>
      <c r="Z87" s="5"/>
      <c r="AA87" s="5"/>
      <c r="AB87" s="5"/>
      <c r="AC87" s="5"/>
      <c r="AD87" s="5"/>
      <c r="AE87" s="5"/>
      <c r="AF87" s="88"/>
      <c r="AG87" s="88"/>
      <c r="AH87" s="88"/>
      <c r="AI87" s="88"/>
      <c r="AJ87" s="88"/>
      <c r="AK87" s="88"/>
      <c r="AL87" s="88"/>
    </row>
    <row r="88" spans="2:38">
      <c r="B88" s="29" t="s">
        <v>40</v>
      </c>
      <c r="C88" s="115">
        <v>0</v>
      </c>
      <c r="D88" s="115">
        <v>1946499</v>
      </c>
      <c r="E88" s="115">
        <v>0</v>
      </c>
      <c r="F88" s="115">
        <v>0</v>
      </c>
      <c r="G88" s="115">
        <v>0</v>
      </c>
      <c r="H88" s="115">
        <v>0</v>
      </c>
      <c r="I88" s="115">
        <v>0</v>
      </c>
      <c r="J88" s="115">
        <v>0</v>
      </c>
      <c r="K88" s="115">
        <v>607200</v>
      </c>
      <c r="L88" s="115">
        <v>328900</v>
      </c>
      <c r="M88" s="115">
        <v>0</v>
      </c>
      <c r="N88" s="115">
        <v>0</v>
      </c>
      <c r="O88" s="115">
        <v>0</v>
      </c>
      <c r="P88" s="115">
        <v>0</v>
      </c>
      <c r="Q88" s="115">
        <f t="shared" si="8"/>
        <v>936100</v>
      </c>
      <c r="R88" s="5"/>
      <c r="S88" s="5"/>
      <c r="T88" s="5"/>
      <c r="U88" s="5"/>
      <c r="V88" s="5"/>
      <c r="W88" s="5"/>
      <c r="X88" s="5"/>
      <c r="Y88" s="5"/>
      <c r="Z88" s="5"/>
      <c r="AA88" s="5"/>
      <c r="AB88" s="5"/>
      <c r="AC88" s="5"/>
      <c r="AD88" s="5"/>
      <c r="AE88" s="5"/>
      <c r="AF88" s="88"/>
      <c r="AG88" s="88"/>
      <c r="AH88" s="88"/>
      <c r="AI88" s="88"/>
      <c r="AJ88" s="88"/>
      <c r="AK88" s="88"/>
      <c r="AL88" s="88"/>
    </row>
    <row r="89" spans="2:38">
      <c r="B89" s="130" t="s">
        <v>87</v>
      </c>
      <c r="C89" s="120">
        <f>C83</f>
        <v>2467494278</v>
      </c>
      <c r="D89" s="120">
        <f>D83+D86</f>
        <v>2464540777</v>
      </c>
      <c r="E89" s="118">
        <f>E83+E86</f>
        <v>0</v>
      </c>
      <c r="F89" s="118">
        <f t="shared" ref="F89:N89" si="9">F83+F86</f>
        <v>0</v>
      </c>
      <c r="G89" s="118">
        <f t="shared" si="9"/>
        <v>0</v>
      </c>
      <c r="H89" s="118">
        <f t="shared" si="9"/>
        <v>0</v>
      </c>
      <c r="I89" s="118">
        <f t="shared" si="9"/>
        <v>3902954.45</v>
      </c>
      <c r="J89" s="118">
        <f t="shared" si="9"/>
        <v>0</v>
      </c>
      <c r="K89" s="118">
        <f t="shared" si="9"/>
        <v>742782</v>
      </c>
      <c r="L89" s="118">
        <f t="shared" si="9"/>
        <v>328900</v>
      </c>
      <c r="M89" s="118">
        <f t="shared" si="9"/>
        <v>0</v>
      </c>
      <c r="N89" s="118">
        <f t="shared" si="9"/>
        <v>0</v>
      </c>
      <c r="O89" s="118">
        <f>O83+O86</f>
        <v>0</v>
      </c>
      <c r="P89" s="118">
        <f t="shared" ref="P89" si="10">P83+P86</f>
        <v>0</v>
      </c>
      <c r="Q89" s="118">
        <f>SUM(E89:P89)</f>
        <v>4974636.45</v>
      </c>
      <c r="R89" s="5"/>
      <c r="S89" s="5"/>
      <c r="T89" s="5"/>
      <c r="U89" s="5"/>
      <c r="V89" s="5"/>
      <c r="W89" s="5"/>
      <c r="X89" s="5"/>
      <c r="Y89" s="5"/>
      <c r="Z89" s="5"/>
      <c r="AA89" s="5"/>
      <c r="AB89" s="5"/>
      <c r="AC89" s="5"/>
      <c r="AD89" s="5"/>
      <c r="AE89" s="5"/>
      <c r="AF89" s="88"/>
      <c r="AG89" s="88"/>
      <c r="AH89" s="88"/>
      <c r="AI89" s="88"/>
      <c r="AJ89" s="88"/>
      <c r="AK89" s="88"/>
    </row>
    <row r="90" spans="2:38">
      <c r="B90" s="26"/>
      <c r="C90" s="11"/>
      <c r="E90" s="125"/>
      <c r="F90" s="125"/>
      <c r="G90" s="126"/>
      <c r="H90" s="126"/>
      <c r="I90" s="126"/>
      <c r="J90" s="126"/>
      <c r="K90" s="126"/>
      <c r="L90" s="126"/>
      <c r="M90" s="126"/>
      <c r="N90" s="126"/>
      <c r="O90" s="126"/>
      <c r="P90" s="126"/>
      <c r="Q90" s="127"/>
      <c r="R90" s="5"/>
      <c r="S90" s="5"/>
      <c r="T90" s="5"/>
      <c r="U90" s="5"/>
      <c r="V90" s="5"/>
      <c r="W90" s="5"/>
      <c r="X90" s="5"/>
      <c r="Y90" s="5"/>
      <c r="Z90" s="5"/>
      <c r="AA90" s="5"/>
      <c r="AB90" s="5"/>
      <c r="AC90" s="5"/>
      <c r="AD90" s="5"/>
      <c r="AE90" s="5"/>
      <c r="AF90" s="88"/>
      <c r="AG90" s="88"/>
      <c r="AH90" s="88"/>
      <c r="AI90" s="88"/>
      <c r="AJ90" s="88"/>
    </row>
    <row r="91" spans="2:38">
      <c r="B91" s="130" t="s">
        <v>88</v>
      </c>
      <c r="C91" s="120">
        <f>C80+C89</f>
        <v>124742520362</v>
      </c>
      <c r="D91" s="120">
        <f>D80+D89</f>
        <v>148718436632</v>
      </c>
      <c r="E91" s="128">
        <f t="shared" ref="E91:P91" si="11">E80+E89</f>
        <v>4547170587.1000004</v>
      </c>
      <c r="F91" s="128">
        <f t="shared" si="11"/>
        <v>5671311014.8499994</v>
      </c>
      <c r="G91" s="128">
        <f t="shared" si="11"/>
        <v>6634842405.4699993</v>
      </c>
      <c r="H91" s="128">
        <f t="shared" si="11"/>
        <v>6327766432.1200008</v>
      </c>
      <c r="I91" s="128">
        <f t="shared" si="11"/>
        <v>6181276501.8099985</v>
      </c>
      <c r="J91" s="128">
        <f t="shared" si="11"/>
        <v>7188063256.0999994</v>
      </c>
      <c r="K91" s="128">
        <f t="shared" si="11"/>
        <v>7509259685.7299995</v>
      </c>
      <c r="L91" s="128">
        <f t="shared" si="11"/>
        <v>6696659657.4600019</v>
      </c>
      <c r="M91" s="128">
        <f t="shared" si="11"/>
        <v>7877305506.5100002</v>
      </c>
      <c r="N91" s="128">
        <f t="shared" si="11"/>
        <v>7545955942.6599989</v>
      </c>
      <c r="O91" s="128">
        <f t="shared" si="11"/>
        <v>8317678085.9799995</v>
      </c>
      <c r="P91" s="128">
        <f t="shared" si="11"/>
        <v>13923555102.619995</v>
      </c>
      <c r="Q91" s="128">
        <f>E91+F91+G91+H91+I91+J91+K91+L91+M91+O91+N91+P91</f>
        <v>88420844178.409988</v>
      </c>
      <c r="R91" s="5"/>
      <c r="S91" s="5"/>
      <c r="T91" s="5"/>
      <c r="U91" s="5"/>
      <c r="V91" s="5"/>
      <c r="W91" s="5"/>
      <c r="X91" s="5"/>
      <c r="Y91" s="5"/>
      <c r="Z91" s="5"/>
      <c r="AA91" s="5"/>
      <c r="AB91" s="5"/>
      <c r="AC91" s="5"/>
      <c r="AD91" s="5"/>
      <c r="AE91" s="5"/>
      <c r="AF91" s="88"/>
      <c r="AG91" s="88"/>
      <c r="AH91" s="88"/>
      <c r="AI91" s="88"/>
      <c r="AJ91" s="88"/>
    </row>
    <row r="92" spans="2:38">
      <c r="B92" s="288"/>
      <c r="C92" s="288"/>
      <c r="D92" s="288"/>
      <c r="E92" s="288"/>
      <c r="F92" s="288"/>
      <c r="G92" s="288"/>
      <c r="H92" s="288"/>
      <c r="I92" s="288"/>
      <c r="J92" s="288"/>
      <c r="K92" s="288"/>
      <c r="L92" s="288"/>
      <c r="M92" s="288"/>
      <c r="N92" s="288"/>
      <c r="O92" s="288"/>
      <c r="P92" s="103"/>
    </row>
    <row r="93" spans="2:38" ht="30">
      <c r="B93" s="110" t="s">
        <v>157</v>
      </c>
      <c r="C93" s="111"/>
      <c r="D93" s="111"/>
      <c r="E93" s="111"/>
      <c r="F93" s="111"/>
      <c r="G93" s="111"/>
      <c r="H93" s="111"/>
      <c r="I93" s="111"/>
      <c r="J93" s="111"/>
      <c r="K93" s="111"/>
      <c r="L93" s="111"/>
      <c r="N93" s="111"/>
      <c r="O93" s="80"/>
      <c r="P93" s="111"/>
      <c r="Q93" s="11"/>
      <c r="S93" s="11"/>
      <c r="T93" s="11"/>
    </row>
    <row r="94" spans="2:38">
      <c r="Q94" s="11"/>
      <c r="S94" s="11"/>
      <c r="T94" s="11"/>
    </row>
    <row r="95" spans="2:38">
      <c r="Q95" s="11"/>
      <c r="S95" s="11"/>
      <c r="T95" s="11"/>
      <c r="U95" s="11"/>
    </row>
    <row r="100" spans="1:42">
      <c r="D100" s="69"/>
      <c r="E100" s="69"/>
      <c r="F100" s="69"/>
      <c r="G100" s="69"/>
      <c r="H100" s="69"/>
      <c r="I100" s="69"/>
      <c r="J100" s="69"/>
      <c r="K100" s="69"/>
      <c r="L100" s="69"/>
      <c r="M100" s="69"/>
      <c r="N100" s="69"/>
      <c r="O100" s="69"/>
    </row>
    <row r="101" spans="1:42">
      <c r="D101" s="69"/>
      <c r="E101" s="69"/>
      <c r="F101" s="69"/>
      <c r="G101" s="69"/>
      <c r="H101" s="69"/>
      <c r="I101" s="69"/>
      <c r="J101" s="69"/>
      <c r="K101" s="69"/>
      <c r="L101" s="69"/>
      <c r="M101" s="69"/>
      <c r="N101" s="69"/>
      <c r="O101" s="69"/>
    </row>
    <row r="102" spans="1:42">
      <c r="D102" s="69"/>
      <c r="E102" s="69"/>
      <c r="F102" s="69"/>
      <c r="G102" s="69"/>
      <c r="H102" s="69"/>
      <c r="I102" s="69"/>
      <c r="J102" s="69"/>
      <c r="K102" s="69"/>
      <c r="L102" s="69"/>
      <c r="M102" s="69"/>
      <c r="N102" s="69"/>
      <c r="O102" s="69"/>
    </row>
    <row r="103" spans="1:42">
      <c r="D103" s="69"/>
      <c r="E103" s="69"/>
      <c r="F103" s="69"/>
      <c r="G103" s="69"/>
      <c r="H103" s="69"/>
      <c r="I103" s="69"/>
      <c r="J103" s="69"/>
      <c r="K103" s="69"/>
      <c r="L103" s="69"/>
      <c r="M103" s="69"/>
      <c r="N103" s="69"/>
      <c r="O103" s="69"/>
    </row>
    <row r="106" spans="1:42">
      <c r="D106" s="69"/>
      <c r="E106" s="69"/>
      <c r="F106" s="69"/>
      <c r="G106" s="69"/>
      <c r="H106" s="69"/>
      <c r="I106" s="69"/>
      <c r="J106" s="69"/>
      <c r="K106" s="69"/>
      <c r="L106" s="69"/>
      <c r="M106" s="69"/>
      <c r="N106" s="69"/>
      <c r="O106" s="69"/>
    </row>
    <row r="107" spans="1:42">
      <c r="D107" s="69"/>
      <c r="E107" s="69"/>
      <c r="F107" s="69"/>
      <c r="G107" s="69"/>
      <c r="H107" s="69"/>
      <c r="I107" s="69"/>
      <c r="J107" s="69"/>
      <c r="K107" s="69"/>
      <c r="L107" s="69"/>
      <c r="M107" s="69"/>
      <c r="N107" s="69"/>
      <c r="O107" s="69"/>
    </row>
    <row r="108" spans="1:42">
      <c r="D108" s="69"/>
      <c r="E108" s="69"/>
      <c r="F108" s="69"/>
      <c r="G108" s="69"/>
      <c r="H108" s="69"/>
      <c r="I108" s="69"/>
      <c r="J108" s="69"/>
      <c r="K108" s="69"/>
      <c r="L108" s="69"/>
      <c r="M108" s="69"/>
      <c r="N108" s="69"/>
      <c r="O108" s="69"/>
    </row>
    <row r="110" spans="1:42">
      <c r="D110" s="69"/>
      <c r="E110" s="69"/>
      <c r="F110" s="69"/>
      <c r="G110" s="69"/>
      <c r="H110" s="69"/>
      <c r="I110" s="69"/>
      <c r="J110" s="69"/>
      <c r="K110" s="69"/>
      <c r="L110" s="69"/>
      <c r="M110" s="69"/>
      <c r="N110" s="69"/>
      <c r="O110" s="69"/>
    </row>
    <row r="111" spans="1:42" s="11" customFormat="1">
      <c r="A111"/>
      <c r="B111"/>
      <c r="C111" s="69"/>
      <c r="D111" s="69"/>
      <c r="E111" s="69"/>
      <c r="F111" s="69"/>
      <c r="G111" s="69"/>
      <c r="H111" s="69"/>
      <c r="I111" s="69"/>
      <c r="J111" s="69"/>
      <c r="K111" s="69"/>
      <c r="L111" s="69"/>
      <c r="M111" s="69"/>
      <c r="N111" s="69"/>
      <c r="O111" s="69"/>
      <c r="Q111"/>
      <c r="R111"/>
      <c r="S111"/>
      <c r="T111"/>
      <c r="U111"/>
      <c r="V111"/>
      <c r="W111"/>
      <c r="X111"/>
      <c r="Y111"/>
      <c r="Z111"/>
      <c r="AA111"/>
      <c r="AB111"/>
      <c r="AC111"/>
      <c r="AD111"/>
      <c r="AE111"/>
      <c r="AF111"/>
      <c r="AG111"/>
      <c r="AH111"/>
      <c r="AI111"/>
      <c r="AJ111"/>
      <c r="AK111"/>
      <c r="AL111"/>
      <c r="AM111"/>
      <c r="AN111"/>
      <c r="AO111"/>
      <c r="AP111"/>
    </row>
    <row r="112" spans="1:42" s="11" customFormat="1">
      <c r="A112"/>
      <c r="B112"/>
      <c r="C112" s="69"/>
      <c r="D112" s="69"/>
      <c r="E112" s="69"/>
      <c r="F112" s="69"/>
      <c r="G112" s="69"/>
      <c r="H112" s="69"/>
      <c r="I112" s="69"/>
      <c r="J112" s="69"/>
      <c r="K112" s="69"/>
      <c r="L112" s="69"/>
      <c r="M112" s="69"/>
      <c r="N112" s="69"/>
      <c r="O112" s="69"/>
      <c r="Q112"/>
      <c r="R112"/>
      <c r="S112"/>
      <c r="T112"/>
      <c r="U112"/>
      <c r="V112"/>
      <c r="W112"/>
      <c r="X112"/>
      <c r="Y112"/>
      <c r="Z112"/>
      <c r="AA112"/>
      <c r="AB112"/>
      <c r="AC112"/>
      <c r="AD112"/>
      <c r="AE112"/>
      <c r="AF112"/>
      <c r="AG112"/>
      <c r="AH112"/>
      <c r="AI112"/>
      <c r="AJ112"/>
      <c r="AK112"/>
      <c r="AL112"/>
      <c r="AM112"/>
      <c r="AN112"/>
      <c r="AO112"/>
      <c r="AP112"/>
    </row>
    <row r="113" spans="1:42" s="11" customFormat="1">
      <c r="A113"/>
      <c r="B113"/>
      <c r="C113" s="69"/>
      <c r="D113" s="69"/>
      <c r="E113" s="69"/>
      <c r="F113" s="69"/>
      <c r="G113" s="69"/>
      <c r="H113" s="69"/>
      <c r="I113" s="69"/>
      <c r="J113" s="69"/>
      <c r="K113" s="69"/>
      <c r="L113" s="69"/>
      <c r="M113" s="69"/>
      <c r="N113" s="69"/>
      <c r="O113" s="69"/>
      <c r="Q113"/>
      <c r="R113"/>
      <c r="S113"/>
      <c r="T113"/>
      <c r="U113"/>
      <c r="V113"/>
      <c r="W113"/>
      <c r="X113"/>
      <c r="Y113"/>
      <c r="Z113"/>
      <c r="AA113"/>
      <c r="AB113"/>
      <c r="AC113"/>
      <c r="AD113"/>
      <c r="AE113"/>
      <c r="AF113"/>
      <c r="AG113"/>
      <c r="AH113"/>
      <c r="AI113"/>
      <c r="AJ113"/>
      <c r="AK113"/>
      <c r="AL113"/>
      <c r="AM113"/>
      <c r="AN113"/>
      <c r="AO113"/>
      <c r="AP113"/>
    </row>
    <row r="114" spans="1:42" s="11" customFormat="1">
      <c r="A114"/>
      <c r="B114"/>
      <c r="C114" s="69"/>
      <c r="D114" s="69"/>
      <c r="E114" s="69"/>
      <c r="F114" s="69"/>
      <c r="G114" s="69"/>
      <c r="H114" s="69"/>
      <c r="I114" s="69"/>
      <c r="J114" s="69"/>
      <c r="K114" s="69"/>
      <c r="L114" s="69"/>
      <c r="M114" s="69"/>
      <c r="N114" s="69"/>
      <c r="O114" s="69"/>
      <c r="Q114"/>
      <c r="R114"/>
      <c r="S114"/>
      <c r="T114"/>
      <c r="U114"/>
      <c r="V114"/>
      <c r="W114"/>
      <c r="X114"/>
      <c r="Y114"/>
      <c r="Z114"/>
      <c r="AA114"/>
      <c r="AB114"/>
      <c r="AC114"/>
      <c r="AD114"/>
      <c r="AE114"/>
      <c r="AF114"/>
      <c r="AG114"/>
      <c r="AH114"/>
      <c r="AI114"/>
      <c r="AJ114"/>
      <c r="AK114"/>
      <c r="AL114"/>
      <c r="AM114"/>
      <c r="AN114"/>
      <c r="AO114"/>
      <c r="AP114"/>
    </row>
    <row r="115" spans="1:42" s="11" customFormat="1">
      <c r="A115"/>
      <c r="B115"/>
      <c r="C115" s="69"/>
      <c r="D115" s="69"/>
      <c r="E115" s="69"/>
      <c r="F115" s="69"/>
      <c r="G115" s="69"/>
      <c r="H115" s="69"/>
      <c r="I115" s="69"/>
      <c r="J115" s="69"/>
      <c r="K115" s="69"/>
      <c r="L115" s="69"/>
      <c r="M115" s="69"/>
      <c r="N115" s="69"/>
      <c r="O115" s="69"/>
      <c r="Q115"/>
      <c r="R115"/>
      <c r="S115"/>
      <c r="T115"/>
      <c r="U115"/>
      <c r="V115"/>
      <c r="W115"/>
      <c r="X115"/>
      <c r="Y115"/>
      <c r="Z115"/>
      <c r="AA115"/>
      <c r="AB115"/>
      <c r="AC115"/>
      <c r="AD115"/>
      <c r="AE115"/>
      <c r="AF115"/>
      <c r="AG115"/>
      <c r="AH115"/>
      <c r="AI115"/>
      <c r="AJ115"/>
      <c r="AK115"/>
      <c r="AL115"/>
      <c r="AM115"/>
      <c r="AN115"/>
      <c r="AO115"/>
      <c r="AP115"/>
    </row>
    <row r="116" spans="1:42" s="11" customFormat="1">
      <c r="A116"/>
      <c r="B116"/>
      <c r="C116" s="69"/>
      <c r="D116" s="69"/>
      <c r="E116" s="69"/>
      <c r="F116" s="69"/>
      <c r="G116" s="69"/>
      <c r="H116" s="69"/>
      <c r="I116" s="69"/>
      <c r="J116" s="69"/>
      <c r="K116" s="69"/>
      <c r="L116" s="69"/>
      <c r="M116" s="69"/>
      <c r="N116" s="69"/>
      <c r="O116" s="69"/>
      <c r="Q116"/>
      <c r="R116"/>
      <c r="S116"/>
      <c r="T116"/>
      <c r="U116"/>
      <c r="V116"/>
      <c r="W116"/>
      <c r="X116"/>
      <c r="Y116"/>
      <c r="Z116"/>
      <c r="AA116"/>
      <c r="AB116"/>
      <c r="AC116"/>
      <c r="AD116"/>
      <c r="AE116"/>
      <c r="AF116"/>
      <c r="AG116"/>
      <c r="AH116"/>
      <c r="AI116"/>
      <c r="AJ116"/>
      <c r="AK116"/>
      <c r="AL116"/>
      <c r="AM116"/>
      <c r="AN116"/>
      <c r="AO116"/>
      <c r="AP116"/>
    </row>
    <row r="117" spans="1:42" s="11" customFormat="1">
      <c r="A117"/>
      <c r="B117"/>
      <c r="C117" s="69"/>
      <c r="D117" s="69"/>
      <c r="E117" s="69"/>
      <c r="F117" s="69"/>
      <c r="G117" s="69"/>
      <c r="H117" s="69"/>
      <c r="I117" s="69"/>
      <c r="J117" s="69"/>
      <c r="K117" s="69"/>
      <c r="L117" s="69"/>
      <c r="M117" s="69"/>
      <c r="N117" s="69"/>
      <c r="O117" s="69"/>
      <c r="Q117"/>
      <c r="R117"/>
      <c r="S117"/>
      <c r="T117"/>
      <c r="U117"/>
      <c r="V117"/>
      <c r="W117"/>
      <c r="X117"/>
      <c r="Y117"/>
      <c r="Z117"/>
      <c r="AA117"/>
      <c r="AB117"/>
      <c r="AC117"/>
      <c r="AD117"/>
      <c r="AE117"/>
      <c r="AF117"/>
      <c r="AG117"/>
      <c r="AH117"/>
      <c r="AI117"/>
      <c r="AJ117"/>
      <c r="AK117"/>
      <c r="AL117"/>
      <c r="AM117"/>
      <c r="AN117"/>
      <c r="AO117"/>
      <c r="AP117"/>
    </row>
    <row r="119" spans="1:42" s="11" customFormat="1">
      <c r="A119"/>
      <c r="B119"/>
      <c r="C119" s="69"/>
      <c r="D119" s="69"/>
      <c r="E119" s="69"/>
      <c r="F119" s="69"/>
      <c r="G119" s="69"/>
      <c r="H119" s="69"/>
      <c r="I119" s="69"/>
      <c r="J119" s="69"/>
      <c r="K119" s="69"/>
      <c r="L119" s="69"/>
      <c r="M119" s="69"/>
      <c r="N119" s="69"/>
      <c r="O119" s="69"/>
      <c r="Q119"/>
      <c r="R119"/>
      <c r="S119"/>
      <c r="T119"/>
      <c r="U119"/>
      <c r="V119"/>
      <c r="W119"/>
      <c r="X119"/>
      <c r="Y119"/>
      <c r="Z119"/>
      <c r="AA119"/>
      <c r="AB119"/>
      <c r="AC119"/>
      <c r="AD119"/>
      <c r="AE119"/>
      <c r="AF119"/>
      <c r="AG119"/>
      <c r="AH119"/>
      <c r="AI119"/>
      <c r="AJ119"/>
      <c r="AK119"/>
      <c r="AL119"/>
      <c r="AM119"/>
      <c r="AN119"/>
      <c r="AO119"/>
      <c r="AP119"/>
    </row>
    <row r="120" spans="1:42" s="11" customFormat="1">
      <c r="A120"/>
      <c r="B120"/>
      <c r="C120" s="69"/>
      <c r="D120" s="69"/>
      <c r="E120" s="69"/>
      <c r="F120" s="69"/>
      <c r="G120" s="69"/>
      <c r="H120" s="69"/>
      <c r="I120" s="69"/>
      <c r="J120" s="69"/>
      <c r="K120" s="69"/>
      <c r="L120" s="69"/>
      <c r="M120" s="69"/>
      <c r="N120" s="69"/>
      <c r="O120" s="69"/>
      <c r="Q120"/>
      <c r="R120"/>
      <c r="S120"/>
      <c r="T120"/>
      <c r="U120"/>
      <c r="V120"/>
      <c r="W120"/>
      <c r="X120"/>
      <c r="Y120"/>
      <c r="Z120"/>
      <c r="AA120"/>
      <c r="AB120"/>
      <c r="AC120"/>
      <c r="AD120"/>
      <c r="AE120"/>
      <c r="AF120"/>
      <c r="AG120"/>
      <c r="AH120"/>
      <c r="AI120"/>
      <c r="AJ120"/>
      <c r="AK120"/>
      <c r="AL120"/>
      <c r="AM120"/>
      <c r="AN120"/>
      <c r="AO120"/>
      <c r="AP120"/>
    </row>
    <row r="121" spans="1:42" s="11" customFormat="1">
      <c r="A121"/>
      <c r="B121"/>
      <c r="C121" s="69"/>
      <c r="D121" s="69"/>
      <c r="E121" s="69"/>
      <c r="F121" s="69"/>
      <c r="G121" s="69"/>
      <c r="H121" s="69"/>
      <c r="I121" s="69"/>
      <c r="J121" s="69"/>
      <c r="K121" s="69"/>
      <c r="L121" s="69"/>
      <c r="M121" s="69"/>
      <c r="N121" s="69"/>
      <c r="O121" s="69"/>
      <c r="Q121"/>
      <c r="R121"/>
      <c r="S121"/>
      <c r="T121"/>
      <c r="U121"/>
      <c r="V121"/>
      <c r="W121"/>
      <c r="X121"/>
      <c r="Y121"/>
      <c r="Z121"/>
      <c r="AA121"/>
      <c r="AB121"/>
      <c r="AC121"/>
      <c r="AD121"/>
      <c r="AE121"/>
      <c r="AF121"/>
      <c r="AG121"/>
      <c r="AH121"/>
      <c r="AI121"/>
      <c r="AJ121"/>
      <c r="AK121"/>
      <c r="AL121"/>
      <c r="AM121"/>
      <c r="AN121"/>
      <c r="AO121"/>
      <c r="AP121"/>
    </row>
    <row r="122" spans="1:42" s="11" customFormat="1">
      <c r="A122"/>
      <c r="B122"/>
      <c r="C122" s="69"/>
      <c r="D122" s="69"/>
      <c r="E122" s="69"/>
      <c r="F122" s="69"/>
      <c r="G122" s="69"/>
      <c r="H122" s="69"/>
      <c r="I122" s="69"/>
      <c r="J122" s="69"/>
      <c r="K122" s="69"/>
      <c r="L122" s="69"/>
      <c r="M122" s="69"/>
      <c r="N122" s="69"/>
      <c r="O122" s="69"/>
      <c r="Q122"/>
      <c r="R122"/>
      <c r="S122"/>
      <c r="T122"/>
      <c r="U122"/>
      <c r="V122"/>
      <c r="W122"/>
      <c r="X122"/>
      <c r="Y122"/>
      <c r="Z122"/>
      <c r="AA122"/>
      <c r="AB122"/>
      <c r="AC122"/>
      <c r="AD122"/>
      <c r="AE122"/>
      <c r="AF122"/>
      <c r="AG122"/>
      <c r="AH122"/>
      <c r="AI122"/>
      <c r="AJ122"/>
      <c r="AK122"/>
      <c r="AL122"/>
      <c r="AM122"/>
      <c r="AN122"/>
      <c r="AO122"/>
      <c r="AP122"/>
    </row>
    <row r="123" spans="1:42" s="11" customFormat="1">
      <c r="A123"/>
      <c r="B123"/>
      <c r="C123" s="69"/>
      <c r="D123" s="69"/>
      <c r="E123" s="69"/>
      <c r="F123" s="69"/>
      <c r="G123" s="69"/>
      <c r="H123" s="69"/>
      <c r="I123" s="69"/>
      <c r="J123" s="69"/>
      <c r="K123" s="69"/>
      <c r="L123" s="69"/>
      <c r="M123" s="69"/>
      <c r="N123" s="69"/>
      <c r="O123" s="69"/>
      <c r="Q123"/>
      <c r="R123"/>
      <c r="S123"/>
      <c r="T123"/>
      <c r="U123"/>
      <c r="V123"/>
      <c r="W123"/>
      <c r="X123"/>
      <c r="Y123"/>
      <c r="Z123"/>
      <c r="AA123"/>
      <c r="AB123"/>
      <c r="AC123"/>
      <c r="AD123"/>
      <c r="AE123"/>
      <c r="AF123"/>
      <c r="AG123"/>
      <c r="AH123"/>
      <c r="AI123"/>
      <c r="AJ123"/>
      <c r="AK123"/>
      <c r="AL123"/>
      <c r="AM123"/>
      <c r="AN123"/>
      <c r="AO123"/>
      <c r="AP123"/>
    </row>
    <row r="127" spans="1:42" s="11" customFormat="1">
      <c r="A127"/>
      <c r="B127"/>
      <c r="C127" s="69"/>
      <c r="D127" s="69"/>
      <c r="E127" s="69"/>
      <c r="F127" s="69"/>
      <c r="G127" s="69"/>
      <c r="H127" s="69"/>
      <c r="I127" s="69"/>
      <c r="J127" s="69"/>
      <c r="K127" s="69"/>
      <c r="L127" s="69"/>
      <c r="M127" s="69"/>
      <c r="N127" s="69"/>
      <c r="O127" s="69"/>
      <c r="Q127"/>
      <c r="R127"/>
      <c r="S127"/>
      <c r="T127"/>
      <c r="U127"/>
      <c r="V127"/>
      <c r="W127"/>
      <c r="X127"/>
      <c r="Y127"/>
      <c r="Z127"/>
      <c r="AA127"/>
      <c r="AB127"/>
      <c r="AC127"/>
      <c r="AD127"/>
      <c r="AE127"/>
      <c r="AF127"/>
      <c r="AG127"/>
      <c r="AH127"/>
      <c r="AI127"/>
      <c r="AJ127"/>
      <c r="AK127"/>
      <c r="AL127"/>
      <c r="AM127"/>
      <c r="AN127"/>
      <c r="AO127"/>
      <c r="AP127"/>
    </row>
    <row r="128" spans="1:42" s="11" customFormat="1">
      <c r="A128"/>
      <c r="B128"/>
      <c r="C128" s="69"/>
      <c r="D128" s="69"/>
      <c r="E128" s="69"/>
      <c r="F128" s="69"/>
      <c r="G128" s="69"/>
      <c r="H128" s="69"/>
      <c r="I128" s="69"/>
      <c r="J128" s="69"/>
      <c r="K128" s="69"/>
      <c r="L128" s="69"/>
      <c r="M128" s="69"/>
      <c r="N128" s="69"/>
      <c r="O128" s="69"/>
      <c r="Q128"/>
      <c r="R128"/>
      <c r="S128"/>
      <c r="T128"/>
      <c r="U128"/>
      <c r="V128"/>
      <c r="W128"/>
      <c r="X128"/>
      <c r="Y128"/>
      <c r="Z128"/>
      <c r="AA128"/>
      <c r="AB128"/>
      <c r="AC128"/>
      <c r="AD128"/>
      <c r="AE128"/>
      <c r="AF128"/>
      <c r="AG128"/>
      <c r="AH128"/>
      <c r="AI128"/>
      <c r="AJ128"/>
      <c r="AK128"/>
      <c r="AL128"/>
      <c r="AM128"/>
      <c r="AN128"/>
      <c r="AO128"/>
      <c r="AP128"/>
    </row>
    <row r="129" spans="1:42" s="11" customFormat="1">
      <c r="A129"/>
      <c r="B129"/>
      <c r="C129" s="69"/>
      <c r="D129" s="69"/>
      <c r="E129" s="69"/>
      <c r="F129" s="69"/>
      <c r="G129" s="69"/>
      <c r="H129" s="69"/>
      <c r="I129" s="69"/>
      <c r="J129" s="69"/>
      <c r="K129" s="69"/>
      <c r="L129" s="69"/>
      <c r="M129" s="69"/>
      <c r="N129" s="69"/>
      <c r="O129" s="69"/>
      <c r="Q129"/>
      <c r="R129"/>
      <c r="S129"/>
      <c r="T129"/>
      <c r="U129"/>
      <c r="V129"/>
      <c r="W129"/>
      <c r="X129"/>
      <c r="Y129"/>
      <c r="Z129"/>
      <c r="AA129"/>
      <c r="AB129"/>
      <c r="AC129"/>
      <c r="AD129"/>
      <c r="AE129"/>
      <c r="AF129"/>
      <c r="AG129"/>
      <c r="AH129"/>
      <c r="AI129"/>
      <c r="AJ129"/>
      <c r="AK129"/>
      <c r="AL129"/>
      <c r="AM129"/>
      <c r="AN129"/>
      <c r="AO129"/>
      <c r="AP129"/>
    </row>
    <row r="130" spans="1:42" s="11" customFormat="1">
      <c r="A130"/>
      <c r="B130"/>
      <c r="C130" s="69"/>
      <c r="D130" s="69"/>
      <c r="E130" s="69"/>
      <c r="F130" s="69"/>
      <c r="G130" s="69"/>
      <c r="H130" s="69"/>
      <c r="I130" s="69"/>
      <c r="J130" s="69"/>
      <c r="K130" s="69"/>
      <c r="L130" s="69"/>
      <c r="M130" s="69"/>
      <c r="N130" s="69"/>
      <c r="O130" s="69"/>
      <c r="Q130"/>
      <c r="R130"/>
      <c r="S130"/>
      <c r="T130"/>
      <c r="U130"/>
      <c r="V130"/>
      <c r="W130"/>
      <c r="X130"/>
      <c r="Y130"/>
      <c r="Z130"/>
      <c r="AA130"/>
      <c r="AB130"/>
      <c r="AC130"/>
      <c r="AD130"/>
      <c r="AE130"/>
      <c r="AF130"/>
      <c r="AG130"/>
      <c r="AH130"/>
      <c r="AI130"/>
      <c r="AJ130"/>
      <c r="AK130"/>
      <c r="AL130"/>
      <c r="AM130"/>
      <c r="AN130"/>
      <c r="AO130"/>
      <c r="AP130"/>
    </row>
    <row r="131" spans="1:42" s="11" customFormat="1">
      <c r="A131"/>
      <c r="B131"/>
      <c r="C131" s="69"/>
      <c r="D131" s="69"/>
      <c r="E131" s="69"/>
      <c r="F131" s="69"/>
      <c r="G131" s="69"/>
      <c r="H131" s="69"/>
      <c r="I131" s="69"/>
      <c r="J131" s="69"/>
      <c r="K131" s="69"/>
      <c r="L131" s="69"/>
      <c r="M131" s="69"/>
      <c r="N131" s="69"/>
      <c r="O131" s="69"/>
      <c r="Q131"/>
      <c r="R131"/>
      <c r="S131"/>
      <c r="T131"/>
      <c r="U131"/>
      <c r="V131"/>
      <c r="W131"/>
      <c r="X131"/>
      <c r="Y131"/>
      <c r="Z131"/>
      <c r="AA131"/>
      <c r="AB131"/>
      <c r="AC131"/>
      <c r="AD131"/>
      <c r="AE131"/>
      <c r="AF131"/>
      <c r="AG131"/>
      <c r="AH131"/>
      <c r="AI131"/>
      <c r="AJ131"/>
      <c r="AK131"/>
      <c r="AL131"/>
      <c r="AM131"/>
      <c r="AN131"/>
      <c r="AO131"/>
      <c r="AP131"/>
    </row>
    <row r="132" spans="1:42" s="11" customFormat="1">
      <c r="A132"/>
      <c r="B132"/>
      <c r="C132" s="69"/>
      <c r="D132" s="69"/>
      <c r="E132" s="69"/>
      <c r="F132" s="69"/>
      <c r="G132" s="69"/>
      <c r="H132" s="69"/>
      <c r="I132" s="69"/>
      <c r="J132" s="69"/>
      <c r="K132" s="69"/>
      <c r="L132" s="69"/>
      <c r="M132" s="69"/>
      <c r="N132" s="69"/>
      <c r="O132" s="69"/>
      <c r="Q132"/>
      <c r="R132"/>
      <c r="S132"/>
      <c r="T132"/>
      <c r="U132"/>
      <c r="V132"/>
      <c r="W132"/>
      <c r="X132"/>
      <c r="Y132"/>
      <c r="Z132"/>
      <c r="AA132"/>
      <c r="AB132"/>
      <c r="AC132"/>
      <c r="AD132"/>
      <c r="AE132"/>
      <c r="AF132"/>
      <c r="AG132"/>
      <c r="AH132"/>
      <c r="AI132"/>
      <c r="AJ132"/>
      <c r="AK132"/>
      <c r="AL132"/>
      <c r="AM132"/>
      <c r="AN132"/>
      <c r="AO132"/>
      <c r="AP132"/>
    </row>
    <row r="133" spans="1:42" s="11" customFormat="1">
      <c r="A133"/>
      <c r="B133"/>
      <c r="C133" s="69"/>
      <c r="D133" s="69"/>
      <c r="E133" s="69"/>
      <c r="F133" s="69"/>
      <c r="G133" s="69"/>
      <c r="H133" s="69"/>
      <c r="I133" s="69"/>
      <c r="J133" s="69"/>
      <c r="K133" s="69"/>
      <c r="L133" s="69"/>
      <c r="M133" s="69"/>
      <c r="N133" s="69"/>
      <c r="O133" s="69"/>
      <c r="Q133"/>
      <c r="R133"/>
      <c r="S133"/>
      <c r="T133"/>
      <c r="U133"/>
      <c r="V133"/>
      <c r="W133"/>
      <c r="X133"/>
      <c r="Y133"/>
      <c r="Z133"/>
      <c r="AA133"/>
      <c r="AB133"/>
      <c r="AC133"/>
      <c r="AD133"/>
      <c r="AE133"/>
      <c r="AF133"/>
      <c r="AG133"/>
      <c r="AH133"/>
      <c r="AI133"/>
      <c r="AJ133"/>
      <c r="AK133"/>
      <c r="AL133"/>
      <c r="AM133"/>
      <c r="AN133"/>
      <c r="AO133"/>
      <c r="AP133"/>
    </row>
    <row r="146" spans="1:42" s="11" customFormat="1">
      <c r="A146"/>
      <c r="B146"/>
      <c r="C146" s="69"/>
      <c r="D146" s="69"/>
      <c r="E146" s="69"/>
      <c r="F146" s="69"/>
      <c r="G146" s="69"/>
      <c r="H146" s="69"/>
      <c r="I146" s="69"/>
      <c r="J146" s="69"/>
      <c r="K146" s="69"/>
      <c r="L146" s="69"/>
      <c r="M146" s="69"/>
      <c r="N146" s="69"/>
      <c r="O146" s="69"/>
      <c r="Q146"/>
      <c r="R146"/>
      <c r="S146"/>
      <c r="T146"/>
      <c r="U146"/>
      <c r="V146"/>
      <c r="W146"/>
      <c r="X146"/>
      <c r="Y146"/>
      <c r="Z146"/>
      <c r="AA146"/>
      <c r="AB146"/>
      <c r="AC146"/>
      <c r="AD146"/>
      <c r="AE146"/>
      <c r="AF146"/>
      <c r="AG146"/>
      <c r="AH146"/>
      <c r="AI146"/>
      <c r="AJ146"/>
      <c r="AK146"/>
      <c r="AL146"/>
      <c r="AM146"/>
      <c r="AN146"/>
      <c r="AO146"/>
      <c r="AP146"/>
    </row>
    <row r="149" spans="1:42" s="11" customFormat="1">
      <c r="A149"/>
      <c r="B149"/>
      <c r="C149" s="69"/>
      <c r="D149" s="69"/>
      <c r="E149" s="69"/>
      <c r="F149" s="69"/>
      <c r="G149" s="69"/>
      <c r="H149" s="69"/>
      <c r="I149" s="69"/>
      <c r="J149" s="69"/>
      <c r="K149" s="69"/>
      <c r="L149" s="69"/>
      <c r="M149" s="69"/>
      <c r="N149" s="69"/>
      <c r="O149" s="69"/>
      <c r="Q149"/>
      <c r="R149"/>
      <c r="S149"/>
      <c r="T149"/>
      <c r="U149"/>
      <c r="V149"/>
      <c r="W149"/>
      <c r="X149"/>
      <c r="Y149"/>
      <c r="Z149"/>
      <c r="AA149"/>
      <c r="AB149"/>
      <c r="AC149"/>
      <c r="AD149"/>
      <c r="AE149"/>
      <c r="AF149"/>
      <c r="AG149"/>
      <c r="AH149"/>
      <c r="AI149"/>
      <c r="AJ149"/>
      <c r="AK149"/>
      <c r="AL149"/>
      <c r="AM149"/>
      <c r="AN149"/>
      <c r="AO149"/>
      <c r="AP149"/>
    </row>
    <row r="150" spans="1:42" s="11" customFormat="1">
      <c r="A150"/>
      <c r="B150"/>
      <c r="C150" s="69"/>
      <c r="D150" s="69"/>
      <c r="E150" s="69"/>
      <c r="F150" s="69"/>
      <c r="G150" s="69"/>
      <c r="H150" s="69"/>
      <c r="I150" s="69"/>
      <c r="J150" s="69"/>
      <c r="K150" s="69"/>
      <c r="L150" s="69"/>
      <c r="M150" s="69"/>
      <c r="N150" s="69"/>
      <c r="O150" s="69"/>
      <c r="Q150"/>
      <c r="R150"/>
      <c r="S150"/>
      <c r="T150"/>
      <c r="U150"/>
      <c r="V150"/>
      <c r="W150"/>
      <c r="X150"/>
      <c r="Y150"/>
      <c r="Z150"/>
      <c r="AA150"/>
      <c r="AB150"/>
      <c r="AC150"/>
      <c r="AD150"/>
      <c r="AE150"/>
      <c r="AF150"/>
      <c r="AG150"/>
      <c r="AH150"/>
      <c r="AI150"/>
      <c r="AJ150"/>
      <c r="AK150"/>
      <c r="AL150"/>
      <c r="AM150"/>
      <c r="AN150"/>
      <c r="AO150"/>
      <c r="AP150"/>
    </row>
    <row r="151" spans="1:42" s="11" customFormat="1">
      <c r="A151"/>
      <c r="B151"/>
      <c r="C151" s="69"/>
      <c r="D151" s="69"/>
      <c r="E151" s="69"/>
      <c r="F151" s="69"/>
      <c r="G151" s="69"/>
      <c r="H151" s="69"/>
      <c r="I151" s="69"/>
      <c r="J151" s="69"/>
      <c r="K151" s="69"/>
      <c r="L151" s="69"/>
      <c r="M151" s="69"/>
      <c r="N151" s="69"/>
      <c r="O151" s="69"/>
      <c r="Q151"/>
      <c r="R151"/>
      <c r="S151"/>
      <c r="T151"/>
      <c r="U151"/>
      <c r="V151"/>
      <c r="W151"/>
      <c r="X151"/>
      <c r="Y151"/>
      <c r="Z151"/>
      <c r="AA151"/>
      <c r="AB151"/>
      <c r="AC151"/>
      <c r="AD151"/>
      <c r="AE151"/>
      <c r="AF151"/>
      <c r="AG151"/>
      <c r="AH151"/>
      <c r="AI151"/>
      <c r="AJ151"/>
      <c r="AK151"/>
      <c r="AL151"/>
      <c r="AM151"/>
      <c r="AN151"/>
      <c r="AO151"/>
      <c r="AP151"/>
    </row>
    <row r="152" spans="1:42" s="11" customFormat="1">
      <c r="A152"/>
      <c r="B152"/>
      <c r="C152" s="69"/>
      <c r="D152" s="69"/>
      <c r="E152" s="69"/>
      <c r="F152" s="69"/>
      <c r="G152" s="69"/>
      <c r="H152" s="69"/>
      <c r="I152" s="69"/>
      <c r="J152" s="69"/>
      <c r="K152" s="69"/>
      <c r="L152" s="69"/>
      <c r="M152" s="69"/>
      <c r="N152" s="69"/>
      <c r="O152" s="69"/>
      <c r="Q152"/>
      <c r="R152"/>
      <c r="S152"/>
      <c r="T152"/>
      <c r="U152"/>
      <c r="V152"/>
      <c r="W152"/>
      <c r="X152"/>
      <c r="Y152"/>
      <c r="Z152"/>
      <c r="AA152"/>
      <c r="AB152"/>
      <c r="AC152"/>
      <c r="AD152"/>
      <c r="AE152"/>
      <c r="AF152"/>
      <c r="AG152"/>
      <c r="AH152"/>
      <c r="AI152"/>
      <c r="AJ152"/>
      <c r="AK152"/>
      <c r="AL152"/>
      <c r="AM152"/>
      <c r="AN152"/>
      <c r="AO152"/>
      <c r="AP152"/>
    </row>
    <row r="153" spans="1:42" s="11" customFormat="1">
      <c r="A153"/>
      <c r="B153"/>
      <c r="C153" s="69"/>
      <c r="D153" s="69"/>
      <c r="E153" s="69"/>
      <c r="F153" s="69"/>
      <c r="G153" s="69"/>
      <c r="H153" s="69"/>
      <c r="I153" s="69"/>
      <c r="J153" s="69"/>
      <c r="K153" s="69"/>
      <c r="L153" s="69"/>
      <c r="M153" s="69"/>
      <c r="N153" s="69"/>
      <c r="O153" s="69"/>
      <c r="Q153"/>
      <c r="R153"/>
      <c r="S153"/>
      <c r="T153"/>
      <c r="U153"/>
      <c r="V153"/>
      <c r="W153"/>
      <c r="X153"/>
      <c r="Y153"/>
      <c r="Z153"/>
      <c r="AA153"/>
      <c r="AB153"/>
      <c r="AC153"/>
      <c r="AD153"/>
      <c r="AE153"/>
      <c r="AF153"/>
      <c r="AG153"/>
      <c r="AH153"/>
      <c r="AI153"/>
      <c r="AJ153"/>
      <c r="AK153"/>
      <c r="AL153"/>
      <c r="AM153"/>
      <c r="AN153"/>
      <c r="AO153"/>
      <c r="AP153"/>
    </row>
    <row r="154" spans="1:42" s="11" customFormat="1">
      <c r="A154"/>
      <c r="B154"/>
      <c r="C154" s="69"/>
      <c r="D154" s="69"/>
      <c r="E154" s="69"/>
      <c r="F154" s="69"/>
      <c r="G154" s="69"/>
      <c r="H154" s="69"/>
      <c r="I154" s="69"/>
      <c r="J154" s="69"/>
      <c r="K154" s="69"/>
      <c r="L154" s="69"/>
      <c r="M154" s="69"/>
      <c r="N154" s="69"/>
      <c r="O154" s="69"/>
      <c r="Q154"/>
      <c r="R154"/>
      <c r="S154"/>
      <c r="T154"/>
      <c r="U154"/>
      <c r="V154"/>
      <c r="W154"/>
      <c r="X154"/>
      <c r="Y154"/>
      <c r="Z154"/>
      <c r="AA154"/>
      <c r="AB154"/>
      <c r="AC154"/>
      <c r="AD154"/>
      <c r="AE154"/>
      <c r="AF154"/>
      <c r="AG154"/>
      <c r="AH154"/>
      <c r="AI154"/>
      <c r="AJ154"/>
      <c r="AK154"/>
      <c r="AL154"/>
      <c r="AM154"/>
      <c r="AN154"/>
      <c r="AO154"/>
      <c r="AP154"/>
    </row>
    <row r="155" spans="1:42" s="11" customFormat="1">
      <c r="A155"/>
      <c r="B155"/>
      <c r="C155" s="69"/>
      <c r="D155" s="69"/>
      <c r="E155" s="69"/>
      <c r="F155" s="69"/>
      <c r="G155" s="69"/>
      <c r="H155" s="69"/>
      <c r="I155" s="69"/>
      <c r="J155" s="69"/>
      <c r="K155" s="69"/>
      <c r="L155" s="69"/>
      <c r="M155" s="69"/>
      <c r="N155" s="69"/>
      <c r="O155" s="69"/>
      <c r="Q155"/>
      <c r="R155"/>
      <c r="S155"/>
      <c r="T155"/>
      <c r="U155"/>
      <c r="V155"/>
      <c r="W155"/>
      <c r="X155"/>
      <c r="Y155"/>
      <c r="Z155"/>
      <c r="AA155"/>
      <c r="AB155"/>
      <c r="AC155"/>
      <c r="AD155"/>
      <c r="AE155"/>
      <c r="AF155"/>
      <c r="AG155"/>
      <c r="AH155"/>
      <c r="AI155"/>
      <c r="AJ155"/>
      <c r="AK155"/>
      <c r="AL155"/>
      <c r="AM155"/>
      <c r="AN155"/>
      <c r="AO155"/>
      <c r="AP155"/>
    </row>
    <row r="156" spans="1:42" s="11" customFormat="1">
      <c r="A156"/>
      <c r="B156"/>
      <c r="C156" s="69"/>
      <c r="D156" s="69"/>
      <c r="E156" s="69"/>
      <c r="F156" s="69"/>
      <c r="G156" s="69"/>
      <c r="H156" s="69"/>
      <c r="I156" s="69"/>
      <c r="J156" s="69"/>
      <c r="K156" s="69"/>
      <c r="L156" s="69"/>
      <c r="M156" s="69"/>
      <c r="N156" s="69"/>
      <c r="O156" s="69"/>
      <c r="Q156"/>
      <c r="R156"/>
      <c r="S156"/>
      <c r="T156"/>
      <c r="U156"/>
      <c r="V156"/>
      <c r="W156"/>
      <c r="X156"/>
      <c r="Y156"/>
      <c r="Z156"/>
      <c r="AA156"/>
      <c r="AB156"/>
      <c r="AC156"/>
      <c r="AD156"/>
      <c r="AE156"/>
      <c r="AF156"/>
      <c r="AG156"/>
      <c r="AH156"/>
      <c r="AI156"/>
      <c r="AJ156"/>
      <c r="AK156"/>
      <c r="AL156"/>
      <c r="AM156"/>
      <c r="AN156"/>
      <c r="AO156"/>
      <c r="AP156"/>
    </row>
    <row r="157" spans="1:42" s="11" customFormat="1">
      <c r="A157"/>
      <c r="B157"/>
      <c r="C157" s="69"/>
      <c r="D157" s="69"/>
      <c r="E157" s="69"/>
      <c r="F157" s="69"/>
      <c r="G157" s="69"/>
      <c r="H157" s="69"/>
      <c r="I157" s="69"/>
      <c r="J157" s="69"/>
      <c r="K157" s="69"/>
      <c r="L157" s="69"/>
      <c r="M157" s="69"/>
      <c r="N157" s="69"/>
      <c r="O157" s="69"/>
      <c r="Q157"/>
      <c r="R157"/>
      <c r="S157"/>
      <c r="T157"/>
      <c r="U157"/>
      <c r="V157"/>
      <c r="W157"/>
      <c r="X157"/>
      <c r="Y157"/>
      <c r="Z157"/>
      <c r="AA157"/>
      <c r="AB157"/>
      <c r="AC157"/>
      <c r="AD157"/>
      <c r="AE157"/>
      <c r="AF157"/>
      <c r="AG157"/>
      <c r="AH157"/>
      <c r="AI157"/>
      <c r="AJ157"/>
      <c r="AK157"/>
      <c r="AL157"/>
      <c r="AM157"/>
      <c r="AN157"/>
      <c r="AO157"/>
      <c r="AP157"/>
    </row>
  </sheetData>
  <mergeCells count="8">
    <mergeCell ref="B92:O92"/>
    <mergeCell ref="B2:P2"/>
    <mergeCell ref="B3:P3"/>
    <mergeCell ref="B4:P4"/>
    <mergeCell ref="B5:P5"/>
    <mergeCell ref="B6:P6"/>
    <mergeCell ref="B8:B9"/>
    <mergeCell ref="E8:Q8"/>
  </mergeCells>
  <pageMargins left="0.25" right="0.25" top="0.75" bottom="0.75" header="0.3" footer="0.3"/>
  <pageSetup scale="24"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C77AE-957F-4FF9-B8E0-F5C284A5747A}">
  <sheetPr codeName="Hoja9">
    <pageSetUpPr fitToPage="1"/>
  </sheetPr>
  <dimension ref="A2:AQ149"/>
  <sheetViews>
    <sheetView showGridLines="0" topLeftCell="B66" zoomScale="90" zoomScaleNormal="90" workbookViewId="0">
      <selection activeCell="A85" sqref="A85:XFD85"/>
    </sheetView>
  </sheetViews>
  <sheetFormatPr defaultColWidth="11.42578125" defaultRowHeight="15"/>
  <cols>
    <col min="1" max="1" width="20.85546875" customWidth="1"/>
    <col min="2" max="2" width="62.7109375" customWidth="1"/>
    <col min="3" max="4" width="18.85546875" style="69" customWidth="1"/>
    <col min="5" max="5" width="18.85546875" style="11" customWidth="1"/>
    <col min="6" max="13" width="14.140625" style="11" customWidth="1"/>
    <col min="14" max="14" width="16" style="11" customWidth="1"/>
    <col min="15" max="15" width="13.7109375" style="11" customWidth="1"/>
    <col min="16" max="16" width="12.7109375" style="11" customWidth="1"/>
    <col min="17" max="17" width="14" style="11" customWidth="1"/>
    <col min="18" max="18" width="23.42578125" customWidth="1"/>
    <col min="19" max="19" width="18.140625" customWidth="1"/>
    <col min="20" max="21" width="20.7109375" customWidth="1"/>
    <col min="22" max="24" width="20.7109375" bestFit="1" customWidth="1"/>
    <col min="25" max="25" width="17.85546875" bestFit="1" customWidth="1"/>
  </cols>
  <sheetData>
    <row r="2" spans="1:38" ht="28.5">
      <c r="B2" s="271" t="s">
        <v>0</v>
      </c>
      <c r="C2" s="260"/>
      <c r="D2" s="260"/>
      <c r="E2" s="260"/>
      <c r="F2" s="260"/>
      <c r="G2" s="260"/>
      <c r="H2" s="260"/>
      <c r="I2" s="260"/>
      <c r="J2" s="260"/>
      <c r="K2" s="260"/>
      <c r="L2" s="260"/>
      <c r="M2" s="260"/>
      <c r="N2" s="260"/>
      <c r="O2" s="260"/>
      <c r="P2" s="260"/>
      <c r="Q2" s="260"/>
      <c r="R2" s="1"/>
    </row>
    <row r="3" spans="1:38" ht="21">
      <c r="A3" s="2"/>
      <c r="B3" s="272" t="s">
        <v>1</v>
      </c>
      <c r="C3" s="261"/>
      <c r="D3" s="261"/>
      <c r="E3" s="261"/>
      <c r="F3" s="261"/>
      <c r="G3" s="261"/>
      <c r="H3" s="261"/>
      <c r="I3" s="261"/>
      <c r="J3" s="261"/>
      <c r="K3" s="261"/>
      <c r="L3" s="261"/>
      <c r="M3" s="261"/>
      <c r="N3" s="261"/>
      <c r="O3" s="261"/>
      <c r="P3" s="261"/>
      <c r="Q3" s="261"/>
      <c r="R3" s="3"/>
    </row>
    <row r="4" spans="1:38" ht="15.75">
      <c r="A4" s="2"/>
      <c r="B4" s="273" t="s">
        <v>138</v>
      </c>
      <c r="C4" s="262"/>
      <c r="D4" s="262"/>
      <c r="E4" s="262"/>
      <c r="F4" s="262"/>
      <c r="G4" s="262"/>
      <c r="H4" s="262"/>
      <c r="I4" s="262"/>
      <c r="J4" s="262"/>
      <c r="K4" s="262"/>
      <c r="L4" s="262"/>
      <c r="M4" s="262"/>
      <c r="N4" s="262"/>
      <c r="O4" s="262"/>
      <c r="P4" s="262"/>
      <c r="Q4" s="262"/>
      <c r="R4" s="3"/>
    </row>
    <row r="5" spans="1:38" ht="15.75">
      <c r="A5" s="2"/>
      <c r="B5" s="273" t="s">
        <v>3</v>
      </c>
      <c r="C5" s="262"/>
      <c r="D5" s="262"/>
      <c r="E5" s="262"/>
      <c r="F5" s="262"/>
      <c r="G5" s="262"/>
      <c r="H5" s="262"/>
      <c r="I5" s="262"/>
      <c r="J5" s="262"/>
      <c r="K5" s="262"/>
      <c r="L5" s="262"/>
      <c r="M5" s="262"/>
      <c r="N5" s="262"/>
      <c r="O5" s="262"/>
      <c r="P5" s="262"/>
      <c r="Q5" s="262"/>
      <c r="R5" s="3"/>
    </row>
    <row r="6" spans="1:38">
      <c r="A6" s="2"/>
      <c r="B6" s="269"/>
      <c r="C6" s="270"/>
      <c r="D6" s="270"/>
      <c r="E6" s="270"/>
      <c r="F6" s="270"/>
      <c r="G6" s="270"/>
      <c r="H6" s="270"/>
      <c r="I6" s="270"/>
      <c r="J6" s="270"/>
      <c r="K6" s="270"/>
      <c r="L6" s="270"/>
      <c r="M6" s="270"/>
      <c r="N6" s="270"/>
      <c r="O6" s="270"/>
      <c r="P6" s="270"/>
      <c r="Q6" s="270"/>
      <c r="R6" s="3"/>
    </row>
    <row r="7" spans="1:38">
      <c r="A7" s="2"/>
      <c r="B7" s="4" t="s">
        <v>158</v>
      </c>
      <c r="C7" s="68"/>
      <c r="D7" s="68"/>
      <c r="Q7" s="15" t="s">
        <v>5</v>
      </c>
    </row>
    <row r="8" spans="1:38" ht="15" customHeight="1">
      <c r="B8" s="285" t="s">
        <v>6</v>
      </c>
      <c r="C8" s="132" t="s">
        <v>148</v>
      </c>
      <c r="D8" s="292" t="s">
        <v>159</v>
      </c>
      <c r="E8" s="294" t="s">
        <v>9</v>
      </c>
      <c r="F8" s="294"/>
      <c r="G8" s="294"/>
      <c r="H8" s="294"/>
      <c r="I8" s="294"/>
      <c r="J8" s="294"/>
      <c r="K8" s="294"/>
      <c r="L8" s="294"/>
      <c r="M8" s="294"/>
      <c r="N8" s="294"/>
      <c r="O8" s="294"/>
      <c r="P8" s="294"/>
      <c r="Q8" s="294"/>
    </row>
    <row r="9" spans="1:38">
      <c r="B9" s="286"/>
      <c r="C9" s="133" t="s">
        <v>160</v>
      </c>
      <c r="D9" s="293"/>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c r="B10" s="22" t="s">
        <v>26</v>
      </c>
      <c r="C10" s="113">
        <f>C11+C15+C18+C21</f>
        <v>17197236591</v>
      </c>
      <c r="D10" s="113">
        <v>20934377514.34</v>
      </c>
      <c r="E10" s="137">
        <f>E11+E15+E18+E21</f>
        <v>323063400.65999997</v>
      </c>
      <c r="F10" s="137">
        <f t="shared" ref="F10:P10" si="0">F11+F15+F18+F21</f>
        <v>364940942.86000001</v>
      </c>
      <c r="G10" s="137">
        <f t="shared" si="0"/>
        <v>383683273.5</v>
      </c>
      <c r="H10" s="137">
        <f t="shared" si="0"/>
        <v>411960645.88</v>
      </c>
      <c r="I10" s="137">
        <f t="shared" si="0"/>
        <v>531954586.37000012</v>
      </c>
      <c r="J10" s="137">
        <f t="shared" si="0"/>
        <v>379624950.8300001</v>
      </c>
      <c r="K10" s="137">
        <f t="shared" si="0"/>
        <v>378632334.73999989</v>
      </c>
      <c r="L10" s="137">
        <f t="shared" si="0"/>
        <v>374829145.70999992</v>
      </c>
      <c r="M10" s="137">
        <f t="shared" si="0"/>
        <v>405280033.07999992</v>
      </c>
      <c r="N10" s="137">
        <f t="shared" si="0"/>
        <v>491704753.36000001</v>
      </c>
      <c r="O10" s="137">
        <f t="shared" si="0"/>
        <v>699871215.93999994</v>
      </c>
      <c r="P10" s="113">
        <f t="shared" si="0"/>
        <v>596559294.77999997</v>
      </c>
      <c r="Q10" s="113">
        <f t="shared" ref="Q10:Q72" si="1">SUM(E10:P10)</f>
        <v>5342104577.71</v>
      </c>
      <c r="R10" s="5"/>
      <c r="S10" s="5"/>
      <c r="T10" s="5"/>
      <c r="U10" s="5"/>
      <c r="V10" s="5"/>
      <c r="W10" s="5"/>
      <c r="X10" s="5"/>
      <c r="Y10" s="5"/>
      <c r="Z10" s="88"/>
      <c r="AA10" s="88"/>
      <c r="AB10" s="88"/>
      <c r="AC10" s="88"/>
      <c r="AD10" s="88"/>
      <c r="AE10" s="88"/>
      <c r="AF10" s="88"/>
      <c r="AG10" s="88"/>
      <c r="AH10" s="88"/>
      <c r="AI10" s="88"/>
      <c r="AJ10" s="88"/>
      <c r="AK10" s="88"/>
      <c r="AL10" s="88"/>
    </row>
    <row r="11" spans="1:38">
      <c r="B11" s="23" t="s">
        <v>27</v>
      </c>
      <c r="C11" s="114">
        <v>16306849997</v>
      </c>
      <c r="D11" s="114">
        <v>19911451639.499996</v>
      </c>
      <c r="E11" s="138">
        <f>SUM(E12:E14)</f>
        <v>271944700.44</v>
      </c>
      <c r="F11" s="138">
        <f t="shared" ref="F11:M11" si="2">SUM(F12:F14)</f>
        <v>305799955.09000003</v>
      </c>
      <c r="G11" s="138">
        <f t="shared" si="2"/>
        <v>319923113.16000003</v>
      </c>
      <c r="H11" s="138">
        <f t="shared" si="2"/>
        <v>343243379.52999997</v>
      </c>
      <c r="I11" s="138">
        <f t="shared" si="2"/>
        <v>465830696.77000016</v>
      </c>
      <c r="J11" s="138">
        <f t="shared" si="2"/>
        <v>316090157.9000001</v>
      </c>
      <c r="K11" s="138">
        <f t="shared" si="2"/>
        <v>311056668.07999992</v>
      </c>
      <c r="L11" s="138">
        <f t="shared" si="2"/>
        <v>313437353.15999991</v>
      </c>
      <c r="M11" s="138">
        <f t="shared" si="2"/>
        <v>341590807.70999998</v>
      </c>
      <c r="N11" s="138">
        <f t="shared" ref="N11:P11" si="3">N12+N13+N14</f>
        <v>420895999.04000002</v>
      </c>
      <c r="O11" s="138">
        <f t="shared" si="3"/>
        <v>587574853.31999993</v>
      </c>
      <c r="P11" s="114">
        <f t="shared" si="3"/>
        <v>477339995.86000001</v>
      </c>
      <c r="Q11" s="114">
        <f t="shared" si="1"/>
        <v>4474727680.0599995</v>
      </c>
      <c r="R11" s="90"/>
      <c r="S11" s="5"/>
      <c r="T11" s="5"/>
      <c r="U11" s="5"/>
      <c r="V11" s="5"/>
      <c r="W11" s="5"/>
      <c r="X11" s="5"/>
      <c r="Y11" s="5"/>
      <c r="Z11" s="88"/>
      <c r="AA11" s="88"/>
      <c r="AB11" s="88"/>
      <c r="AC11" s="88"/>
      <c r="AD11" s="88"/>
      <c r="AE11" s="88"/>
      <c r="AF11" s="88"/>
      <c r="AG11" s="88"/>
      <c r="AH11" s="88"/>
      <c r="AI11" s="88"/>
      <c r="AJ11" s="88"/>
      <c r="AK11" s="88"/>
      <c r="AL11" s="88"/>
    </row>
    <row r="12" spans="1:38">
      <c r="B12" s="26" t="s">
        <v>96</v>
      </c>
      <c r="C12" s="115">
        <v>1400000</v>
      </c>
      <c r="D12" s="115">
        <v>1400000</v>
      </c>
      <c r="E12" s="134">
        <v>0</v>
      </c>
      <c r="F12" s="134">
        <v>0</v>
      </c>
      <c r="G12" s="134">
        <v>0</v>
      </c>
      <c r="H12" s="134">
        <v>0</v>
      </c>
      <c r="I12" s="134">
        <v>0</v>
      </c>
      <c r="J12" s="134">
        <v>0</v>
      </c>
      <c r="K12" s="134">
        <v>0</v>
      </c>
      <c r="L12" s="134">
        <v>0</v>
      </c>
      <c r="M12" s="134">
        <v>0</v>
      </c>
      <c r="N12" s="134">
        <v>0</v>
      </c>
      <c r="O12" s="134">
        <v>0</v>
      </c>
      <c r="P12" s="115">
        <v>0</v>
      </c>
      <c r="Q12" s="115">
        <f t="shared" si="1"/>
        <v>0</v>
      </c>
      <c r="R12" s="89"/>
      <c r="S12" s="5"/>
      <c r="T12" s="5"/>
      <c r="U12" s="5"/>
      <c r="V12" s="5"/>
      <c r="W12" s="5"/>
      <c r="X12" s="5"/>
      <c r="Y12" s="5"/>
      <c r="Z12" s="88"/>
      <c r="AA12" s="88"/>
      <c r="AB12" s="88"/>
      <c r="AC12" s="88"/>
      <c r="AD12" s="88"/>
      <c r="AE12" s="88"/>
      <c r="AF12" s="88"/>
      <c r="AG12" s="88"/>
      <c r="AH12" s="88"/>
      <c r="AI12" s="88"/>
      <c r="AJ12" s="88"/>
      <c r="AK12" s="88"/>
      <c r="AL12" s="88"/>
    </row>
    <row r="13" spans="1:38">
      <c r="B13" s="26" t="s">
        <v>28</v>
      </c>
      <c r="C13" s="115">
        <v>15685932612</v>
      </c>
      <c r="D13" s="115">
        <v>17290534254.5</v>
      </c>
      <c r="E13" s="134">
        <v>271944700.44</v>
      </c>
      <c r="F13" s="134">
        <v>305799955.09000003</v>
      </c>
      <c r="G13" s="134">
        <v>319923113.16000003</v>
      </c>
      <c r="H13" s="134">
        <v>343243379.52999997</v>
      </c>
      <c r="I13" s="134">
        <v>465830696.77000016</v>
      </c>
      <c r="J13" s="134">
        <v>316090157.9000001</v>
      </c>
      <c r="K13" s="134">
        <v>311056668.07999992</v>
      </c>
      <c r="L13" s="134">
        <v>313437353.15999991</v>
      </c>
      <c r="M13" s="134">
        <v>341590807.70999998</v>
      </c>
      <c r="N13" s="134">
        <v>420895999.04000002</v>
      </c>
      <c r="O13" s="134">
        <v>587574853.31999993</v>
      </c>
      <c r="P13" s="115">
        <v>477339995.86000001</v>
      </c>
      <c r="Q13" s="115">
        <f t="shared" si="1"/>
        <v>4474727680.0599995</v>
      </c>
      <c r="R13" s="89"/>
      <c r="S13" s="5"/>
      <c r="T13" s="5"/>
      <c r="U13" s="5"/>
      <c r="V13" s="5"/>
      <c r="W13" s="5"/>
      <c r="X13" s="5"/>
      <c r="Y13" s="5"/>
      <c r="Z13" s="88"/>
      <c r="AA13" s="88"/>
      <c r="AB13" s="88"/>
      <c r="AC13" s="88"/>
      <c r="AD13" s="88"/>
      <c r="AE13" s="88"/>
      <c r="AF13" s="88"/>
      <c r="AG13" s="88"/>
      <c r="AH13" s="88"/>
      <c r="AI13" s="88"/>
      <c r="AJ13" s="88"/>
      <c r="AK13" s="88"/>
      <c r="AL13" s="88"/>
    </row>
    <row r="14" spans="1:38">
      <c r="B14" s="26" t="s">
        <v>29</v>
      </c>
      <c r="C14" s="115">
        <v>619517385</v>
      </c>
      <c r="D14" s="115">
        <v>2619517385</v>
      </c>
      <c r="E14" s="134">
        <v>0</v>
      </c>
      <c r="F14" s="134">
        <v>0</v>
      </c>
      <c r="G14" s="134">
        <v>0</v>
      </c>
      <c r="H14" s="134">
        <v>0</v>
      </c>
      <c r="I14" s="134">
        <v>0</v>
      </c>
      <c r="J14" s="134">
        <v>0</v>
      </c>
      <c r="K14" s="134">
        <v>0</v>
      </c>
      <c r="L14" s="134">
        <v>0</v>
      </c>
      <c r="M14" s="134">
        <v>0</v>
      </c>
      <c r="N14" s="134">
        <v>0</v>
      </c>
      <c r="O14" s="134">
        <v>0</v>
      </c>
      <c r="P14" s="115">
        <v>0</v>
      </c>
      <c r="Q14" s="115">
        <f t="shared" si="1"/>
        <v>0</v>
      </c>
      <c r="R14" s="89"/>
      <c r="S14" s="5"/>
      <c r="T14" s="5"/>
      <c r="U14" s="5"/>
      <c r="V14" s="5"/>
      <c r="W14" s="5"/>
      <c r="X14" s="5"/>
      <c r="Y14" s="5"/>
      <c r="Z14" s="88"/>
      <c r="AA14" s="88"/>
      <c r="AB14" s="88"/>
      <c r="AC14" s="88"/>
      <c r="AD14" s="88"/>
      <c r="AE14" s="88"/>
      <c r="AF14" s="88"/>
      <c r="AG14" s="88"/>
      <c r="AH14" s="88"/>
      <c r="AI14" s="88"/>
      <c r="AJ14" s="88"/>
      <c r="AK14" s="88"/>
      <c r="AL14" s="88"/>
    </row>
    <row r="15" spans="1:38">
      <c r="B15" s="23" t="s">
        <v>30</v>
      </c>
      <c r="C15" s="114">
        <v>3300000</v>
      </c>
      <c r="D15" s="114">
        <v>3300000</v>
      </c>
      <c r="E15" s="138">
        <f>SUM(E16:E17)</f>
        <v>359708.11</v>
      </c>
      <c r="F15" s="138">
        <f t="shared" ref="F15:M15" si="4">SUM(F16:F17)</f>
        <v>173729.86</v>
      </c>
      <c r="G15" s="138">
        <f t="shared" si="4"/>
        <v>0</v>
      </c>
      <c r="H15" s="138">
        <f t="shared" si="4"/>
        <v>0</v>
      </c>
      <c r="I15" s="138">
        <f t="shared" si="4"/>
        <v>0</v>
      </c>
      <c r="J15" s="138">
        <f t="shared" si="4"/>
        <v>0</v>
      </c>
      <c r="K15" s="138">
        <f t="shared" si="4"/>
        <v>33210.449999999997</v>
      </c>
      <c r="L15" s="138">
        <f t="shared" si="4"/>
        <v>0</v>
      </c>
      <c r="M15" s="138">
        <f t="shared" si="4"/>
        <v>27983.18</v>
      </c>
      <c r="N15" s="138">
        <f t="shared" ref="N15:P15" si="5">+N17+N16</f>
        <v>0</v>
      </c>
      <c r="O15" s="138">
        <f t="shared" si="5"/>
        <v>27271.960000000021</v>
      </c>
      <c r="P15" s="114">
        <f t="shared" si="5"/>
        <v>0</v>
      </c>
      <c r="Q15" s="114">
        <f t="shared" si="1"/>
        <v>621903.56000000006</v>
      </c>
      <c r="R15" s="90"/>
      <c r="S15" s="5"/>
      <c r="T15" s="90"/>
      <c r="U15" s="90"/>
      <c r="V15" s="90"/>
      <c r="W15" s="90"/>
      <c r="X15" s="90"/>
      <c r="Y15" s="5"/>
      <c r="Z15" s="88"/>
      <c r="AA15" s="88"/>
      <c r="AB15" s="88"/>
      <c r="AC15" s="88"/>
      <c r="AD15" s="88"/>
      <c r="AE15" s="88"/>
      <c r="AF15" s="88"/>
      <c r="AG15" s="88"/>
      <c r="AH15" s="88"/>
      <c r="AI15" s="88"/>
      <c r="AJ15" s="88"/>
      <c r="AK15" s="88"/>
      <c r="AL15" s="88"/>
    </row>
    <row r="16" spans="1:38">
      <c r="B16" s="26" t="s">
        <v>133</v>
      </c>
      <c r="C16" s="115">
        <v>1300000</v>
      </c>
      <c r="D16" s="115">
        <v>1300000</v>
      </c>
      <c r="E16" s="134">
        <v>359708.11</v>
      </c>
      <c r="F16" s="134">
        <v>173729.86</v>
      </c>
      <c r="G16" s="134">
        <v>0</v>
      </c>
      <c r="H16" s="134">
        <v>0</v>
      </c>
      <c r="I16" s="134">
        <v>0</v>
      </c>
      <c r="J16" s="134">
        <v>0</v>
      </c>
      <c r="K16" s="134">
        <v>33210.449999999997</v>
      </c>
      <c r="L16" s="134">
        <v>0</v>
      </c>
      <c r="M16" s="134">
        <v>27983.18</v>
      </c>
      <c r="N16" s="134">
        <v>0</v>
      </c>
      <c r="O16" s="134">
        <v>27271.960000000021</v>
      </c>
      <c r="P16" s="115">
        <v>0</v>
      </c>
      <c r="Q16" s="115">
        <f t="shared" si="1"/>
        <v>621903.56000000006</v>
      </c>
      <c r="R16" s="89"/>
      <c r="S16" s="5"/>
      <c r="T16" s="89"/>
      <c r="U16" s="89"/>
      <c r="V16" s="89"/>
      <c r="W16" s="89"/>
      <c r="X16" s="89"/>
      <c r="Y16" s="5"/>
      <c r="Z16" s="88"/>
      <c r="AA16" s="88"/>
      <c r="AB16" s="88"/>
      <c r="AC16" s="88"/>
      <c r="AD16" s="88"/>
      <c r="AE16" s="88"/>
      <c r="AF16" s="88"/>
      <c r="AG16" s="88"/>
      <c r="AH16" s="88"/>
      <c r="AI16" s="88"/>
      <c r="AJ16" s="88"/>
      <c r="AK16" s="88"/>
      <c r="AL16" s="88"/>
    </row>
    <row r="17" spans="2:41">
      <c r="B17" s="26" t="s">
        <v>113</v>
      </c>
      <c r="C17" s="115">
        <v>2000000</v>
      </c>
      <c r="D17" s="115">
        <v>2000000</v>
      </c>
      <c r="E17" s="134">
        <v>0</v>
      </c>
      <c r="F17" s="134">
        <v>0</v>
      </c>
      <c r="G17" s="134">
        <v>0</v>
      </c>
      <c r="H17" s="134">
        <v>0</v>
      </c>
      <c r="I17" s="134">
        <v>0</v>
      </c>
      <c r="J17" s="134">
        <v>0</v>
      </c>
      <c r="K17" s="134">
        <v>0</v>
      </c>
      <c r="L17" s="134">
        <v>0</v>
      </c>
      <c r="M17" s="134">
        <v>0</v>
      </c>
      <c r="N17" s="134">
        <v>0</v>
      </c>
      <c r="O17" s="134">
        <v>0</v>
      </c>
      <c r="P17" s="115">
        <v>0</v>
      </c>
      <c r="Q17" s="115">
        <f t="shared" si="1"/>
        <v>0</v>
      </c>
      <c r="R17" s="89"/>
      <c r="S17" s="5"/>
      <c r="T17" s="89"/>
      <c r="U17" s="89"/>
      <c r="V17" s="89"/>
      <c r="W17" s="89"/>
      <c r="X17" s="89"/>
      <c r="Y17" s="5"/>
      <c r="Z17" s="88"/>
      <c r="AA17" s="88"/>
      <c r="AB17" s="88"/>
      <c r="AC17" s="88"/>
      <c r="AD17" s="88"/>
      <c r="AE17" s="88"/>
      <c r="AF17" s="88"/>
      <c r="AG17" s="88"/>
      <c r="AH17" s="88"/>
      <c r="AI17" s="88"/>
      <c r="AJ17" s="88"/>
      <c r="AK17" s="88"/>
      <c r="AL17" s="88"/>
    </row>
    <row r="18" spans="2:41">
      <c r="B18" s="23" t="s">
        <v>32</v>
      </c>
      <c r="C18" s="114">
        <v>270417111</v>
      </c>
      <c r="D18" s="114">
        <v>329303944.43000007</v>
      </c>
      <c r="E18" s="138">
        <f>SUM(E19:E20)</f>
        <v>12124759.27</v>
      </c>
      <c r="F18" s="138">
        <f t="shared" ref="F18:M18" si="6">SUM(F19:F20)</f>
        <v>11772464.710000001</v>
      </c>
      <c r="G18" s="138">
        <f t="shared" si="6"/>
        <v>21273859.460000001</v>
      </c>
      <c r="H18" s="138">
        <f t="shared" si="6"/>
        <v>19618084.299999997</v>
      </c>
      <c r="I18" s="138">
        <f t="shared" si="6"/>
        <v>12464285</v>
      </c>
      <c r="J18" s="138">
        <f t="shared" si="6"/>
        <v>14745568.190000001</v>
      </c>
      <c r="K18" s="138">
        <f t="shared" si="6"/>
        <v>14548295.34</v>
      </c>
      <c r="L18" s="138">
        <f t="shared" si="6"/>
        <v>13212623.560000001</v>
      </c>
      <c r="M18" s="138">
        <f t="shared" si="6"/>
        <v>15631095.09</v>
      </c>
      <c r="N18" s="138">
        <f t="shared" ref="N18:P18" si="7">N20+N19</f>
        <v>19103628.750000004</v>
      </c>
      <c r="O18" s="138">
        <f t="shared" si="7"/>
        <v>31633875.52</v>
      </c>
      <c r="P18" s="114">
        <f t="shared" si="7"/>
        <v>51157111.140000001</v>
      </c>
      <c r="Q18" s="114">
        <f>SUM(E18:P18)</f>
        <v>237285650.32999998</v>
      </c>
      <c r="R18" s="90"/>
      <c r="S18" s="5"/>
      <c r="T18" s="90"/>
      <c r="U18" s="90"/>
      <c r="V18" s="90"/>
      <c r="W18" s="90"/>
      <c r="X18" s="90"/>
      <c r="Y18" s="5"/>
      <c r="Z18" s="88"/>
      <c r="AA18" s="88"/>
      <c r="AB18" s="88"/>
      <c r="AC18" s="88"/>
      <c r="AD18" s="88"/>
      <c r="AE18" s="88"/>
      <c r="AF18" s="88"/>
      <c r="AG18" s="88"/>
      <c r="AH18" s="88"/>
      <c r="AI18" s="88"/>
      <c r="AJ18" s="88"/>
      <c r="AK18" s="88"/>
      <c r="AL18" s="88"/>
    </row>
    <row r="19" spans="2:41">
      <c r="B19" s="26" t="s">
        <v>126</v>
      </c>
      <c r="C19" s="115">
        <v>90250000</v>
      </c>
      <c r="D19" s="115">
        <v>90250000</v>
      </c>
      <c r="E19" s="134">
        <v>0</v>
      </c>
      <c r="F19" s="134">
        <v>0</v>
      </c>
      <c r="G19" s="134">
        <v>0</v>
      </c>
      <c r="H19" s="134">
        <v>0</v>
      </c>
      <c r="I19" s="134">
        <v>0</v>
      </c>
      <c r="J19" s="134">
        <v>0</v>
      </c>
      <c r="K19" s="134">
        <v>0</v>
      </c>
      <c r="L19" s="134">
        <v>0</v>
      </c>
      <c r="M19" s="134">
        <v>0</v>
      </c>
      <c r="N19" s="134">
        <v>0</v>
      </c>
      <c r="O19" s="134">
        <v>0</v>
      </c>
      <c r="P19" s="115">
        <v>0</v>
      </c>
      <c r="Q19" s="115">
        <f t="shared" si="1"/>
        <v>0</v>
      </c>
      <c r="R19" s="89"/>
      <c r="S19" s="5"/>
      <c r="T19" s="89"/>
      <c r="U19" s="89"/>
      <c r="V19" s="89"/>
      <c r="W19" s="89"/>
      <c r="X19" s="89"/>
      <c r="Y19" s="5"/>
      <c r="Z19" s="88"/>
      <c r="AA19" s="88"/>
      <c r="AB19" s="88"/>
      <c r="AC19" s="88"/>
      <c r="AD19" s="88"/>
      <c r="AE19" s="88"/>
      <c r="AF19" s="88"/>
      <c r="AG19" s="88"/>
      <c r="AH19" s="88"/>
      <c r="AI19" s="88"/>
      <c r="AJ19" s="88"/>
      <c r="AK19" s="88"/>
      <c r="AL19" s="88"/>
    </row>
    <row r="20" spans="2:41">
      <c r="B20" s="26" t="s">
        <v>33</v>
      </c>
      <c r="C20" s="115">
        <v>180167111</v>
      </c>
      <c r="D20" s="115">
        <v>239053944.43000004</v>
      </c>
      <c r="E20" s="134">
        <v>12124759.27</v>
      </c>
      <c r="F20" s="134">
        <v>11772464.710000001</v>
      </c>
      <c r="G20" s="134">
        <v>21273859.460000001</v>
      </c>
      <c r="H20" s="134">
        <v>19618084.299999997</v>
      </c>
      <c r="I20" s="134">
        <v>12464285</v>
      </c>
      <c r="J20" s="134">
        <v>14745568.190000001</v>
      </c>
      <c r="K20" s="134">
        <v>14548295.34</v>
      </c>
      <c r="L20" s="134">
        <v>13212623.560000001</v>
      </c>
      <c r="M20" s="134">
        <v>15631095.09</v>
      </c>
      <c r="N20" s="134">
        <v>19103628.750000004</v>
      </c>
      <c r="O20" s="134">
        <v>31633875.52</v>
      </c>
      <c r="P20" s="115">
        <v>51157111.140000001</v>
      </c>
      <c r="Q20" s="115">
        <f t="shared" si="1"/>
        <v>237285650.32999998</v>
      </c>
      <c r="R20" s="89"/>
      <c r="S20" s="5"/>
      <c r="T20" s="5"/>
      <c r="U20" s="5"/>
      <c r="V20" s="5"/>
      <c r="W20" s="5"/>
      <c r="X20" s="5"/>
      <c r="Y20" s="5"/>
      <c r="Z20" s="88"/>
      <c r="AA20" s="88"/>
      <c r="AB20" s="88"/>
      <c r="AC20" s="88"/>
      <c r="AD20" s="88"/>
      <c r="AE20" s="88"/>
      <c r="AF20" s="88"/>
      <c r="AG20" s="88"/>
      <c r="AH20" s="88"/>
      <c r="AI20" s="88"/>
      <c r="AJ20" s="88"/>
      <c r="AK20" s="88"/>
      <c r="AL20" s="88"/>
    </row>
    <row r="21" spans="2:41">
      <c r="B21" s="23" t="s">
        <v>34</v>
      </c>
      <c r="C21" s="114">
        <v>616669483</v>
      </c>
      <c r="D21" s="114">
        <v>690321930.40999997</v>
      </c>
      <c r="E21" s="138">
        <f t="shared" ref="E21:L21" si="8">E22</f>
        <v>38634232.840000004</v>
      </c>
      <c r="F21" s="138">
        <f t="shared" si="8"/>
        <v>47194793.200000003</v>
      </c>
      <c r="G21" s="138">
        <f t="shared" si="8"/>
        <v>42486300.880000003</v>
      </c>
      <c r="H21" s="138">
        <f t="shared" si="8"/>
        <v>49099182.050000012</v>
      </c>
      <c r="I21" s="138">
        <f t="shared" si="8"/>
        <v>53659604.599999994</v>
      </c>
      <c r="J21" s="138">
        <f t="shared" si="8"/>
        <v>48789224.739999995</v>
      </c>
      <c r="K21" s="138">
        <f t="shared" si="8"/>
        <v>52994160.870000005</v>
      </c>
      <c r="L21" s="138">
        <f t="shared" si="8"/>
        <v>48179168.99000001</v>
      </c>
      <c r="M21" s="138">
        <f>M22</f>
        <v>48030147.099999994</v>
      </c>
      <c r="N21" s="138">
        <f>N22</f>
        <v>51705125.569999993</v>
      </c>
      <c r="O21" s="138">
        <f>O22</f>
        <v>80635215.140000001</v>
      </c>
      <c r="P21" s="138">
        <f>P22</f>
        <v>68062187.780000016</v>
      </c>
      <c r="Q21" s="114">
        <f t="shared" si="1"/>
        <v>629469343.75999999</v>
      </c>
      <c r="R21" s="90"/>
      <c r="S21" s="5"/>
      <c r="T21" s="5"/>
      <c r="U21" s="5"/>
      <c r="V21" s="5"/>
      <c r="W21" s="5"/>
      <c r="X21" s="5"/>
      <c r="Y21" s="5"/>
      <c r="Z21" s="88"/>
      <c r="AA21" s="88"/>
      <c r="AB21" s="88"/>
      <c r="AC21" s="88"/>
      <c r="AD21" s="88"/>
      <c r="AE21" s="88"/>
      <c r="AF21" s="88"/>
      <c r="AG21" s="88"/>
      <c r="AH21" s="88"/>
      <c r="AI21" s="88"/>
      <c r="AJ21" s="88"/>
      <c r="AK21" s="88"/>
      <c r="AL21" s="88"/>
    </row>
    <row r="22" spans="2:41">
      <c r="B22" s="26" t="s">
        <v>35</v>
      </c>
      <c r="C22" s="115">
        <v>616669483</v>
      </c>
      <c r="D22" s="115">
        <v>690321930.40999997</v>
      </c>
      <c r="E22" s="134">
        <v>38634232.840000004</v>
      </c>
      <c r="F22" s="134">
        <v>47194793.200000003</v>
      </c>
      <c r="G22" s="134">
        <v>42486300.880000003</v>
      </c>
      <c r="H22" s="134">
        <v>49099182.050000012</v>
      </c>
      <c r="I22" s="134">
        <v>53659604.599999994</v>
      </c>
      <c r="J22" s="134">
        <v>48789224.739999995</v>
      </c>
      <c r="K22" s="134">
        <v>52994160.870000005</v>
      </c>
      <c r="L22" s="134">
        <v>48179168.99000001</v>
      </c>
      <c r="M22" s="134">
        <v>48030147.099999994</v>
      </c>
      <c r="N22" s="134">
        <v>51705125.569999993</v>
      </c>
      <c r="O22" s="134">
        <v>80635215.140000001</v>
      </c>
      <c r="P22" s="115">
        <v>68062187.780000016</v>
      </c>
      <c r="Q22" s="115">
        <f t="shared" si="1"/>
        <v>629469343.75999999</v>
      </c>
      <c r="R22" s="89"/>
      <c r="S22" s="5"/>
      <c r="T22" s="5"/>
      <c r="U22" s="5"/>
      <c r="V22" s="5"/>
      <c r="W22" s="5"/>
      <c r="X22" s="5"/>
      <c r="Y22" s="5"/>
      <c r="Z22" s="88"/>
      <c r="AA22" s="88"/>
      <c r="AB22" s="88"/>
      <c r="AC22" s="88"/>
      <c r="AD22" s="88"/>
      <c r="AE22" s="88"/>
      <c r="AF22" s="88"/>
      <c r="AG22" s="88"/>
      <c r="AH22" s="88"/>
      <c r="AI22" s="88"/>
      <c r="AJ22" s="88"/>
      <c r="AK22" s="88"/>
      <c r="AL22" s="88"/>
    </row>
    <row r="23" spans="2:41">
      <c r="B23" s="22" t="s">
        <v>36</v>
      </c>
      <c r="C23" s="113">
        <f t="shared" ref="C23:P23" si="9">C24+C26+C29+C31+C33+C36+C38+C40</f>
        <v>28512789689</v>
      </c>
      <c r="D23" s="113">
        <v>36608746350.710007</v>
      </c>
      <c r="E23" s="137">
        <f t="shared" si="9"/>
        <v>1021227856.4199998</v>
      </c>
      <c r="F23" s="137">
        <f t="shared" si="9"/>
        <v>1380961445.6699998</v>
      </c>
      <c r="G23" s="137">
        <f t="shared" si="9"/>
        <v>2120458756.0799999</v>
      </c>
      <c r="H23" s="137">
        <f t="shared" si="9"/>
        <v>1562468190.45</v>
      </c>
      <c r="I23" s="137">
        <f t="shared" si="9"/>
        <v>1802765385.97</v>
      </c>
      <c r="J23" s="137">
        <f t="shared" si="9"/>
        <v>1901865605.8199997</v>
      </c>
      <c r="K23" s="137">
        <f t="shared" si="9"/>
        <v>1923997760.4200001</v>
      </c>
      <c r="L23" s="137">
        <f t="shared" si="9"/>
        <v>2168680019.7399998</v>
      </c>
      <c r="M23" s="137">
        <f t="shared" si="9"/>
        <v>1660559041.3099997</v>
      </c>
      <c r="N23" s="137">
        <f t="shared" si="9"/>
        <v>2711986368.7700005</v>
      </c>
      <c r="O23" s="137">
        <f t="shared" si="9"/>
        <v>2780888958.9900002</v>
      </c>
      <c r="P23" s="113">
        <f t="shared" si="9"/>
        <v>5107584332.71</v>
      </c>
      <c r="Q23" s="113">
        <f>SUM(E23:P23)</f>
        <v>26143443722.350002</v>
      </c>
      <c r="R23" s="86"/>
      <c r="S23" s="5"/>
      <c r="Z23" s="88"/>
      <c r="AA23" s="88"/>
      <c r="AB23" s="88"/>
      <c r="AC23" s="88"/>
      <c r="AD23" s="88"/>
      <c r="AE23" s="88"/>
      <c r="AF23" s="88"/>
      <c r="AG23" s="88"/>
      <c r="AH23" s="88"/>
      <c r="AI23" s="88"/>
      <c r="AJ23" s="88"/>
      <c r="AK23" s="88"/>
      <c r="AL23" s="88"/>
      <c r="AM23" s="88"/>
      <c r="AN23" s="88"/>
      <c r="AO23" s="88"/>
    </row>
    <row r="24" spans="2:41">
      <c r="B24" s="25" t="s">
        <v>37</v>
      </c>
      <c r="C24" s="114">
        <v>2717177826</v>
      </c>
      <c r="D24" s="114">
        <v>3132559392.1599994</v>
      </c>
      <c r="E24" s="138">
        <f t="shared" ref="E24:P24" si="10">E25</f>
        <v>127027168.62999998</v>
      </c>
      <c r="F24" s="138">
        <f t="shared" si="10"/>
        <v>166711302.13999999</v>
      </c>
      <c r="G24" s="138">
        <f t="shared" si="10"/>
        <v>171224249.81</v>
      </c>
      <c r="H24" s="138">
        <f t="shared" si="10"/>
        <v>186883071.78999996</v>
      </c>
      <c r="I24" s="138">
        <f t="shared" si="10"/>
        <v>215350525.95000002</v>
      </c>
      <c r="J24" s="138">
        <f t="shared" si="10"/>
        <v>165785723.57999998</v>
      </c>
      <c r="K24" s="138">
        <f t="shared" si="10"/>
        <v>182127527.92999995</v>
      </c>
      <c r="L24" s="138">
        <f t="shared" si="10"/>
        <v>181925908.75999999</v>
      </c>
      <c r="M24" s="138">
        <f t="shared" si="10"/>
        <v>206621295.84</v>
      </c>
      <c r="N24" s="138">
        <f t="shared" si="10"/>
        <v>242052841.16999999</v>
      </c>
      <c r="O24" s="138">
        <f t="shared" si="10"/>
        <v>292879544.38000005</v>
      </c>
      <c r="P24" s="114">
        <f t="shared" si="10"/>
        <v>412378427.08999997</v>
      </c>
      <c r="Q24" s="114">
        <f t="shared" si="1"/>
        <v>2550967587.0700002</v>
      </c>
      <c r="R24" s="7"/>
      <c r="S24" s="5"/>
      <c r="Z24" s="88"/>
      <c r="AA24" s="88"/>
      <c r="AB24" s="88"/>
      <c r="AC24" s="88"/>
      <c r="AD24" s="88"/>
      <c r="AE24" s="88"/>
      <c r="AF24" s="88"/>
      <c r="AG24" s="88"/>
      <c r="AH24" s="88"/>
      <c r="AI24" s="88"/>
      <c r="AJ24" s="88"/>
      <c r="AK24" s="88"/>
      <c r="AL24" s="88"/>
      <c r="AM24" s="88"/>
      <c r="AN24" s="88"/>
      <c r="AO24" s="88"/>
    </row>
    <row r="25" spans="2:41">
      <c r="B25" s="26" t="s">
        <v>38</v>
      </c>
      <c r="C25" s="115">
        <v>2717177826</v>
      </c>
      <c r="D25" s="115">
        <v>3132559392.1599994</v>
      </c>
      <c r="E25" s="134">
        <v>127027168.62999998</v>
      </c>
      <c r="F25" s="134">
        <v>166711302.13999999</v>
      </c>
      <c r="G25" s="134">
        <v>171224249.81</v>
      </c>
      <c r="H25" s="134">
        <v>186883071.78999996</v>
      </c>
      <c r="I25" s="134">
        <v>215350525.95000002</v>
      </c>
      <c r="J25" s="134">
        <v>165785723.57999998</v>
      </c>
      <c r="K25" s="134">
        <v>182127527.92999995</v>
      </c>
      <c r="L25" s="134">
        <v>181925908.75999999</v>
      </c>
      <c r="M25" s="134">
        <v>206621295.84</v>
      </c>
      <c r="N25" s="134">
        <v>242052841.16999999</v>
      </c>
      <c r="O25" s="134">
        <v>292879544.38000005</v>
      </c>
      <c r="P25" s="115">
        <v>412378427.08999997</v>
      </c>
      <c r="Q25" s="115">
        <f t="shared" si="1"/>
        <v>2550967587.0700002</v>
      </c>
      <c r="R25" s="8"/>
      <c r="S25" s="5"/>
      <c r="Z25" s="88"/>
      <c r="AA25" s="88"/>
      <c r="AB25" s="88"/>
      <c r="AC25" s="88"/>
      <c r="AD25" s="88"/>
      <c r="AE25" s="88"/>
      <c r="AF25" s="88"/>
      <c r="AG25" s="88"/>
      <c r="AH25" s="88"/>
      <c r="AI25" s="88"/>
      <c r="AJ25" s="88"/>
      <c r="AK25" s="88"/>
      <c r="AL25" s="88"/>
      <c r="AM25" s="88"/>
      <c r="AN25" s="88"/>
      <c r="AO25" s="88"/>
    </row>
    <row r="26" spans="2:41">
      <c r="B26" s="25" t="s">
        <v>39</v>
      </c>
      <c r="C26" s="114">
        <v>3940058151</v>
      </c>
      <c r="D26" s="114">
        <v>5549744257.3900003</v>
      </c>
      <c r="E26" s="138">
        <f>SUM(E27:E28)</f>
        <v>203234602.05999997</v>
      </c>
      <c r="F26" s="138">
        <f t="shared" ref="F26:M26" si="11">SUM(F27:F28)</f>
        <v>331678823.36000001</v>
      </c>
      <c r="G26" s="138">
        <f t="shared" si="11"/>
        <v>416647966.94000006</v>
      </c>
      <c r="H26" s="138">
        <f t="shared" si="11"/>
        <v>288497749.66999996</v>
      </c>
      <c r="I26" s="138">
        <f t="shared" si="11"/>
        <v>281705853.99000001</v>
      </c>
      <c r="J26" s="138">
        <f t="shared" si="11"/>
        <v>326425812.10000002</v>
      </c>
      <c r="K26" s="138">
        <f t="shared" si="11"/>
        <v>344987258.91999996</v>
      </c>
      <c r="L26" s="138">
        <f t="shared" si="11"/>
        <v>296398652.75999999</v>
      </c>
      <c r="M26" s="138">
        <f t="shared" si="11"/>
        <v>427717655.69999999</v>
      </c>
      <c r="N26" s="138">
        <f t="shared" ref="N26:P26" si="12">N27+N28</f>
        <v>334503723.04000002</v>
      </c>
      <c r="O26" s="138">
        <f t="shared" si="12"/>
        <v>584422564.24000001</v>
      </c>
      <c r="P26" s="114">
        <f t="shared" si="12"/>
        <v>893332090.00999999</v>
      </c>
      <c r="Q26" s="114">
        <f t="shared" si="1"/>
        <v>4729552752.79</v>
      </c>
      <c r="R26" s="7"/>
      <c r="S26" s="5"/>
      <c r="Z26" s="88"/>
      <c r="AA26" s="88"/>
      <c r="AB26" s="88"/>
      <c r="AC26" s="88"/>
      <c r="AD26" s="88"/>
      <c r="AE26" s="88"/>
      <c r="AF26" s="88"/>
      <c r="AG26" s="88"/>
      <c r="AH26" s="88"/>
      <c r="AI26" s="88"/>
      <c r="AJ26" s="88"/>
      <c r="AK26" s="88"/>
      <c r="AL26" s="88"/>
      <c r="AM26" s="88"/>
      <c r="AN26" s="88"/>
      <c r="AO26" s="88"/>
    </row>
    <row r="27" spans="2:41">
      <c r="B27" s="26" t="s">
        <v>40</v>
      </c>
      <c r="C27" s="115">
        <v>3715363151</v>
      </c>
      <c r="D27" s="115">
        <v>5284356300.9300003</v>
      </c>
      <c r="E27" s="134">
        <v>193747068.88999999</v>
      </c>
      <c r="F27" s="134">
        <v>314965980.40000004</v>
      </c>
      <c r="G27" s="134">
        <v>401805476.89000005</v>
      </c>
      <c r="H27" s="134">
        <v>273534885.69999999</v>
      </c>
      <c r="I27" s="134">
        <v>264993478.47999999</v>
      </c>
      <c r="J27" s="134">
        <v>306641678.37</v>
      </c>
      <c r="K27" s="134">
        <v>329998616.85999995</v>
      </c>
      <c r="L27" s="134">
        <v>271172525.27999997</v>
      </c>
      <c r="M27" s="134">
        <v>406298603.19999999</v>
      </c>
      <c r="N27" s="134">
        <v>312122657.54000002</v>
      </c>
      <c r="O27" s="134">
        <v>557066930.54999995</v>
      </c>
      <c r="P27" s="115">
        <v>848846319.44000006</v>
      </c>
      <c r="Q27" s="115">
        <f t="shared" si="1"/>
        <v>4481194221.6000004</v>
      </c>
      <c r="R27" s="115"/>
      <c r="S27" s="5"/>
      <c r="Z27" s="88"/>
      <c r="AA27" s="88"/>
      <c r="AB27" s="88"/>
      <c r="AC27" s="88"/>
      <c r="AD27" s="88"/>
      <c r="AE27" s="88"/>
      <c r="AF27" s="88"/>
      <c r="AG27" s="88"/>
      <c r="AH27" s="88"/>
      <c r="AI27" s="88"/>
      <c r="AJ27" s="88"/>
      <c r="AK27" s="88"/>
      <c r="AL27" s="88"/>
      <c r="AM27" s="88"/>
      <c r="AN27" s="88"/>
      <c r="AO27" s="88"/>
    </row>
    <row r="28" spans="2:41">
      <c r="B28" s="26" t="s">
        <v>41</v>
      </c>
      <c r="C28" s="115">
        <v>224695000</v>
      </c>
      <c r="D28" s="115">
        <v>265387956.46000001</v>
      </c>
      <c r="E28" s="134">
        <v>9487533.1699999999</v>
      </c>
      <c r="F28" s="134">
        <v>16712842.960000001</v>
      </c>
      <c r="G28" s="134">
        <v>14842490.050000001</v>
      </c>
      <c r="H28" s="134">
        <v>14962863.969999999</v>
      </c>
      <c r="I28" s="134">
        <v>16712375.510000002</v>
      </c>
      <c r="J28" s="134">
        <v>19784133.729999997</v>
      </c>
      <c r="K28" s="134">
        <v>14988642.059999999</v>
      </c>
      <c r="L28" s="134">
        <v>25226127.48</v>
      </c>
      <c r="M28" s="134">
        <v>21419052.5</v>
      </c>
      <c r="N28" s="134">
        <v>22381065.5</v>
      </c>
      <c r="O28" s="134">
        <v>27355633.690000001</v>
      </c>
      <c r="P28" s="115">
        <v>44485770.569999993</v>
      </c>
      <c r="Q28" s="115">
        <f t="shared" si="1"/>
        <v>248358531.19</v>
      </c>
      <c r="R28" s="115"/>
      <c r="S28" s="5"/>
      <c r="Z28" s="88"/>
      <c r="AA28" s="88"/>
      <c r="AB28" s="88"/>
      <c r="AC28" s="88"/>
      <c r="AD28" s="88"/>
      <c r="AE28" s="88"/>
      <c r="AF28" s="88"/>
      <c r="AG28" s="88"/>
      <c r="AH28" s="88"/>
      <c r="AI28" s="88"/>
      <c r="AJ28" s="88"/>
      <c r="AK28" s="88"/>
      <c r="AL28" s="88"/>
      <c r="AM28" s="88"/>
      <c r="AN28" s="88"/>
      <c r="AO28" s="88"/>
    </row>
    <row r="29" spans="2:41">
      <c r="B29" s="25" t="s">
        <v>42</v>
      </c>
      <c r="C29" s="114">
        <v>5614220806</v>
      </c>
      <c r="D29" s="114">
        <v>12988938020.219999</v>
      </c>
      <c r="E29" s="138">
        <f t="shared" ref="E29:L29" si="13">E30</f>
        <v>132202741.11999999</v>
      </c>
      <c r="F29" s="138">
        <f t="shared" si="13"/>
        <v>173265831.93000001</v>
      </c>
      <c r="G29" s="138">
        <f t="shared" si="13"/>
        <v>873581904.27999997</v>
      </c>
      <c r="H29" s="138">
        <f t="shared" si="13"/>
        <v>527239103.56</v>
      </c>
      <c r="I29" s="138">
        <f t="shared" si="13"/>
        <v>740189279.27999997</v>
      </c>
      <c r="J29" s="138">
        <f t="shared" si="13"/>
        <v>384094118.71999997</v>
      </c>
      <c r="K29" s="138">
        <f t="shared" si="13"/>
        <v>649217039.63</v>
      </c>
      <c r="L29" s="138">
        <f t="shared" si="13"/>
        <v>1019816911.0799998</v>
      </c>
      <c r="M29" s="138">
        <f>M30</f>
        <v>287215591.4600001</v>
      </c>
      <c r="N29" s="138">
        <f t="shared" ref="N29:P29" si="14">N30</f>
        <v>1390287557.8000002</v>
      </c>
      <c r="O29" s="138">
        <f t="shared" si="14"/>
        <v>1013818974.7900001</v>
      </c>
      <c r="P29" s="114">
        <f t="shared" si="14"/>
        <v>2504884710.5799999</v>
      </c>
      <c r="Q29" s="114">
        <f t="shared" si="1"/>
        <v>9695813764.2299995</v>
      </c>
      <c r="R29" s="7"/>
      <c r="S29" s="5"/>
      <c r="Z29" s="88"/>
      <c r="AA29" s="88"/>
      <c r="AB29" s="88"/>
      <c r="AC29" s="88"/>
      <c r="AD29" s="88"/>
      <c r="AE29" s="88"/>
      <c r="AF29" s="88"/>
      <c r="AG29" s="88"/>
      <c r="AH29" s="88"/>
      <c r="AI29" s="88"/>
      <c r="AJ29" s="88"/>
      <c r="AK29" s="88"/>
      <c r="AL29" s="88"/>
      <c r="AM29" s="88"/>
      <c r="AN29" s="88"/>
      <c r="AO29" s="88"/>
    </row>
    <row r="30" spans="2:41">
      <c r="B30" s="26" t="s">
        <v>43</v>
      </c>
      <c r="C30" s="115">
        <v>5614220806</v>
      </c>
      <c r="D30" s="115">
        <v>12988938020.219999</v>
      </c>
      <c r="E30" s="134">
        <v>132202741.11999999</v>
      </c>
      <c r="F30" s="134">
        <v>173265831.93000001</v>
      </c>
      <c r="G30" s="134">
        <v>873581904.27999997</v>
      </c>
      <c r="H30" s="134">
        <v>527239103.56</v>
      </c>
      <c r="I30" s="134">
        <v>740189279.27999997</v>
      </c>
      <c r="J30" s="134">
        <v>384094118.71999997</v>
      </c>
      <c r="K30" s="134">
        <v>649217039.63</v>
      </c>
      <c r="L30" s="134">
        <v>1019816911.0799998</v>
      </c>
      <c r="M30" s="134">
        <v>287215591.4600001</v>
      </c>
      <c r="N30" s="134">
        <v>1390287557.8000002</v>
      </c>
      <c r="O30" s="134">
        <v>1013818974.7900001</v>
      </c>
      <c r="P30" s="115">
        <v>2504884710.5799999</v>
      </c>
      <c r="Q30" s="115">
        <f t="shared" si="1"/>
        <v>9695813764.2299995</v>
      </c>
      <c r="R30" s="8"/>
      <c r="S30" s="5"/>
      <c r="Z30" s="88"/>
      <c r="AA30" s="88"/>
      <c r="AB30" s="88"/>
      <c r="AC30" s="88"/>
      <c r="AD30" s="88"/>
      <c r="AE30" s="88"/>
      <c r="AF30" s="88"/>
      <c r="AG30" s="88"/>
      <c r="AH30" s="88"/>
      <c r="AI30" s="88"/>
      <c r="AJ30" s="88"/>
      <c r="AK30" s="88"/>
      <c r="AL30" s="88"/>
      <c r="AM30" s="88"/>
      <c r="AN30" s="88"/>
      <c r="AO30" s="88"/>
    </row>
    <row r="31" spans="2:41">
      <c r="B31" s="25" t="s">
        <v>44</v>
      </c>
      <c r="C31" s="114">
        <v>1823243093</v>
      </c>
      <c r="D31" s="114">
        <v>1834438788</v>
      </c>
      <c r="E31" s="138">
        <f t="shared" ref="E31:P31" si="15">E32</f>
        <v>39101104.129999995</v>
      </c>
      <c r="F31" s="138">
        <f t="shared" si="15"/>
        <v>43597767.930000007</v>
      </c>
      <c r="G31" s="138">
        <f t="shared" si="15"/>
        <v>44534622.309999987</v>
      </c>
      <c r="H31" s="138">
        <f t="shared" si="15"/>
        <v>43871381.950000003</v>
      </c>
      <c r="I31" s="138">
        <f t="shared" si="15"/>
        <v>45325454.559999987</v>
      </c>
      <c r="J31" s="138">
        <f t="shared" si="15"/>
        <v>44634900.900000006</v>
      </c>
      <c r="K31" s="138">
        <f t="shared" si="15"/>
        <v>49044918.609999999</v>
      </c>
      <c r="L31" s="138">
        <f t="shared" si="15"/>
        <v>45774455.640000001</v>
      </c>
      <c r="M31" s="138">
        <f t="shared" si="15"/>
        <v>48473283.920000002</v>
      </c>
      <c r="N31" s="138">
        <f t="shared" si="15"/>
        <v>58991258.370000005</v>
      </c>
      <c r="O31" s="138">
        <f t="shared" si="15"/>
        <v>56107663.07</v>
      </c>
      <c r="P31" s="114">
        <f t="shared" si="15"/>
        <v>82996026.839999989</v>
      </c>
      <c r="Q31" s="114">
        <f t="shared" si="1"/>
        <v>602452838.23000002</v>
      </c>
      <c r="R31" s="7"/>
      <c r="S31" s="5"/>
      <c r="Z31" s="88"/>
      <c r="AA31" s="88"/>
      <c r="AB31" s="88"/>
      <c r="AC31" s="88"/>
      <c r="AD31" s="88"/>
      <c r="AE31" s="88"/>
      <c r="AF31" s="88"/>
      <c r="AG31" s="88"/>
      <c r="AH31" s="88"/>
      <c r="AI31" s="88"/>
      <c r="AJ31" s="88"/>
      <c r="AK31" s="88"/>
      <c r="AL31" s="88"/>
      <c r="AM31" s="88"/>
      <c r="AN31" s="88"/>
      <c r="AO31" s="88"/>
    </row>
    <row r="32" spans="2:41">
      <c r="B32" s="26" t="s">
        <v>45</v>
      </c>
      <c r="C32" s="115">
        <v>1823243093</v>
      </c>
      <c r="D32" s="115">
        <v>1834438788</v>
      </c>
      <c r="E32" s="134">
        <v>39101104.129999995</v>
      </c>
      <c r="F32" s="134">
        <v>43597767.930000007</v>
      </c>
      <c r="G32" s="134">
        <v>44534622.309999987</v>
      </c>
      <c r="H32" s="134">
        <v>43871381.950000003</v>
      </c>
      <c r="I32" s="134">
        <v>45325454.559999987</v>
      </c>
      <c r="J32" s="134">
        <v>44634900.900000006</v>
      </c>
      <c r="K32" s="134">
        <v>49044918.609999999</v>
      </c>
      <c r="L32" s="134">
        <v>45774455.640000001</v>
      </c>
      <c r="M32" s="134">
        <v>48473283.920000002</v>
      </c>
      <c r="N32" s="134">
        <v>58991258.370000005</v>
      </c>
      <c r="O32" s="134">
        <v>56107663.07</v>
      </c>
      <c r="P32" s="115">
        <v>82996026.839999989</v>
      </c>
      <c r="Q32" s="115">
        <f>SUM(E32:P32)</f>
        <v>602452838.23000002</v>
      </c>
      <c r="R32" s="8"/>
      <c r="S32" s="5"/>
      <c r="Z32" s="88"/>
      <c r="AA32" s="88"/>
      <c r="AB32" s="88"/>
      <c r="AC32" s="88"/>
      <c r="AD32" s="88"/>
      <c r="AE32" s="88"/>
      <c r="AF32" s="88"/>
      <c r="AG32" s="88"/>
      <c r="AH32" s="88"/>
      <c r="AI32" s="88"/>
      <c r="AJ32" s="88"/>
      <c r="AK32" s="88"/>
      <c r="AL32" s="88"/>
      <c r="AM32" s="88"/>
      <c r="AN32" s="88"/>
      <c r="AO32" s="88"/>
    </row>
    <row r="33" spans="2:41">
      <c r="B33" s="25" t="s">
        <v>48</v>
      </c>
      <c r="C33" s="114">
        <v>9046910665</v>
      </c>
      <c r="D33" s="114">
        <v>10183047476.949999</v>
      </c>
      <c r="E33" s="138">
        <f>SUM(E34:E35)</f>
        <v>277959789.99000001</v>
      </c>
      <c r="F33" s="138">
        <f t="shared" ref="F33:M33" si="16">SUM(F34:F35)</f>
        <v>560256049.71999991</v>
      </c>
      <c r="G33" s="138">
        <f t="shared" si="16"/>
        <v>441441300.08000004</v>
      </c>
      <c r="H33" s="138">
        <f t="shared" si="16"/>
        <v>350217779.97000003</v>
      </c>
      <c r="I33" s="138">
        <f t="shared" si="16"/>
        <v>324948404.64999998</v>
      </c>
      <c r="J33" s="138">
        <f t="shared" si="16"/>
        <v>742345312.7299999</v>
      </c>
      <c r="K33" s="138">
        <f t="shared" si="16"/>
        <v>514399328.1099999</v>
      </c>
      <c r="L33" s="138">
        <f t="shared" si="16"/>
        <v>435147920.0999999</v>
      </c>
      <c r="M33" s="138">
        <f t="shared" si="16"/>
        <v>465438422.22000003</v>
      </c>
      <c r="N33" s="138">
        <f>N34+N35</f>
        <v>495894918.72000003</v>
      </c>
      <c r="O33" s="138">
        <f t="shared" ref="O33:P33" si="17">O34+O35</f>
        <v>617378545.92999995</v>
      </c>
      <c r="P33" s="114">
        <f t="shared" si="17"/>
        <v>1071408660.5699999</v>
      </c>
      <c r="Q33" s="114">
        <f t="shared" si="1"/>
        <v>6296836432.79</v>
      </c>
      <c r="R33" s="8"/>
      <c r="S33" s="5"/>
      <c r="Z33" s="88"/>
      <c r="AA33" s="88"/>
      <c r="AB33" s="88"/>
      <c r="AC33" s="88"/>
      <c r="AD33" s="88"/>
      <c r="AE33" s="88"/>
      <c r="AF33" s="88"/>
      <c r="AG33" s="88"/>
      <c r="AH33" s="88"/>
      <c r="AI33" s="88"/>
      <c r="AJ33" s="88"/>
      <c r="AK33" s="88"/>
      <c r="AL33" s="88"/>
      <c r="AM33" s="88"/>
      <c r="AN33" s="88"/>
      <c r="AO33" s="88"/>
    </row>
    <row r="34" spans="2:41">
      <c r="B34" s="26" t="s">
        <v>114</v>
      </c>
      <c r="C34" s="115">
        <v>2359343180</v>
      </c>
      <c r="D34" s="115">
        <v>2911627487.1199999</v>
      </c>
      <c r="E34" s="134">
        <v>48504727.080000006</v>
      </c>
      <c r="F34" s="134">
        <v>160854583.49999997</v>
      </c>
      <c r="G34" s="134">
        <v>173087666.45999998</v>
      </c>
      <c r="H34" s="134">
        <v>68035124.180000007</v>
      </c>
      <c r="I34" s="134">
        <v>64632929.920000002</v>
      </c>
      <c r="J34" s="134">
        <v>475603693.40999991</v>
      </c>
      <c r="K34" s="134">
        <v>271508354.26999998</v>
      </c>
      <c r="L34" s="134">
        <v>117284906.14000002</v>
      </c>
      <c r="M34" s="134">
        <v>200514733.41999999</v>
      </c>
      <c r="N34" s="134">
        <v>63098748.93</v>
      </c>
      <c r="O34" s="134">
        <v>295734947.58999997</v>
      </c>
      <c r="P34" s="115">
        <v>327487601.62999994</v>
      </c>
      <c r="Q34" s="116">
        <f t="shared" si="1"/>
        <v>2266348016.5300002</v>
      </c>
      <c r="R34" s="8"/>
      <c r="S34" s="5"/>
      <c r="Z34" s="88"/>
      <c r="AA34" s="88"/>
      <c r="AB34" s="88"/>
      <c r="AC34" s="88"/>
      <c r="AD34" s="88"/>
      <c r="AE34" s="88"/>
      <c r="AF34" s="88"/>
      <c r="AG34" s="88"/>
      <c r="AH34" s="88"/>
      <c r="AI34" s="88"/>
      <c r="AJ34" s="88"/>
      <c r="AK34" s="88"/>
      <c r="AL34" s="88"/>
      <c r="AM34" s="88"/>
      <c r="AN34" s="88"/>
      <c r="AO34" s="88"/>
    </row>
    <row r="35" spans="2:41" ht="15.75" customHeight="1">
      <c r="B35" s="26" t="s">
        <v>97</v>
      </c>
      <c r="C35" s="115">
        <v>6687567485</v>
      </c>
      <c r="D35" s="115">
        <v>7271419989.8299999</v>
      </c>
      <c r="E35" s="134">
        <v>229455062.91000003</v>
      </c>
      <c r="F35" s="134">
        <v>399401466.21999997</v>
      </c>
      <c r="G35" s="134">
        <v>268353633.62000003</v>
      </c>
      <c r="H35" s="134">
        <v>282182655.79000002</v>
      </c>
      <c r="I35" s="134">
        <v>260315474.72999999</v>
      </c>
      <c r="J35" s="134">
        <v>266741619.31999996</v>
      </c>
      <c r="K35" s="134">
        <v>242890973.83999994</v>
      </c>
      <c r="L35" s="134">
        <v>317863013.95999992</v>
      </c>
      <c r="M35" s="134">
        <v>264923688.80000001</v>
      </c>
      <c r="N35" s="134">
        <v>432796169.79000002</v>
      </c>
      <c r="O35" s="134">
        <v>321643598.33999997</v>
      </c>
      <c r="P35" s="115">
        <v>743921058.94000006</v>
      </c>
      <c r="Q35" s="115">
        <f t="shared" si="1"/>
        <v>4030488416.2600002</v>
      </c>
      <c r="R35" s="7"/>
      <c r="S35" s="5"/>
      <c r="Z35" s="88"/>
      <c r="AA35" s="88"/>
      <c r="AB35" s="88"/>
      <c r="AC35" s="88"/>
      <c r="AD35" s="88"/>
      <c r="AE35" s="88"/>
      <c r="AF35" s="88"/>
      <c r="AG35" s="88"/>
      <c r="AH35" s="88"/>
      <c r="AI35" s="88"/>
      <c r="AJ35" s="88"/>
      <c r="AK35" s="88"/>
      <c r="AL35" s="88"/>
      <c r="AM35" s="88"/>
      <c r="AN35" s="88"/>
      <c r="AO35" s="88"/>
    </row>
    <row r="36" spans="2:41">
      <c r="B36" s="25" t="s">
        <v>115</v>
      </c>
      <c r="C36" s="114">
        <v>4595434107</v>
      </c>
      <c r="D36" s="114">
        <v>2016354532</v>
      </c>
      <c r="E36" s="138">
        <f>E37</f>
        <v>197301343.94999999</v>
      </c>
      <c r="F36" s="138">
        <f t="shared" ref="F36:P36" si="18">F37</f>
        <v>29220492.640000001</v>
      </c>
      <c r="G36" s="138">
        <f t="shared" si="18"/>
        <v>115910192.63999999</v>
      </c>
      <c r="H36" s="138">
        <f t="shared" si="18"/>
        <v>115277637.87</v>
      </c>
      <c r="I36" s="138">
        <f t="shared" si="18"/>
        <v>115433193.14999999</v>
      </c>
      <c r="J36" s="138">
        <f t="shared" si="18"/>
        <v>173808647.26000005</v>
      </c>
      <c r="K36" s="138">
        <f t="shared" si="18"/>
        <v>129264456.39</v>
      </c>
      <c r="L36" s="138">
        <f t="shared" si="18"/>
        <v>122275333.50999999</v>
      </c>
      <c r="M36" s="138">
        <f t="shared" si="18"/>
        <v>161922410.30000001</v>
      </c>
      <c r="N36" s="138">
        <f t="shared" si="18"/>
        <v>117854989.76000002</v>
      </c>
      <c r="O36" s="138">
        <f t="shared" si="18"/>
        <v>116187531.21000001</v>
      </c>
      <c r="P36" s="114">
        <f t="shared" si="18"/>
        <v>0</v>
      </c>
      <c r="Q36" s="114">
        <f t="shared" si="1"/>
        <v>1394456228.6800001</v>
      </c>
      <c r="R36" s="91"/>
      <c r="S36" s="5"/>
      <c r="T36" s="91"/>
      <c r="U36" s="91"/>
      <c r="V36" s="91"/>
      <c r="W36" s="91"/>
      <c r="X36" s="91"/>
      <c r="Z36" s="88"/>
      <c r="AA36" s="88"/>
      <c r="AB36" s="88"/>
      <c r="AC36" s="88"/>
      <c r="AD36" s="88"/>
      <c r="AE36" s="88"/>
      <c r="AF36" s="88"/>
      <c r="AG36" s="88"/>
      <c r="AH36" s="88"/>
      <c r="AI36" s="88"/>
      <c r="AJ36" s="88"/>
      <c r="AK36" s="88"/>
      <c r="AL36" s="88"/>
      <c r="AM36" s="88"/>
      <c r="AN36" s="88"/>
      <c r="AO36" s="88"/>
    </row>
    <row r="37" spans="2:41">
      <c r="B37" s="26" t="s">
        <v>116</v>
      </c>
      <c r="C37" s="115">
        <v>4595434107</v>
      </c>
      <c r="D37" s="115">
        <v>2016354532</v>
      </c>
      <c r="E37" s="134">
        <v>197301343.94999999</v>
      </c>
      <c r="F37" s="134">
        <v>29220492.640000001</v>
      </c>
      <c r="G37" s="134">
        <v>115910192.63999999</v>
      </c>
      <c r="H37" s="134">
        <v>115277637.87</v>
      </c>
      <c r="I37" s="134">
        <v>115433193.14999999</v>
      </c>
      <c r="J37" s="134">
        <v>173808647.26000005</v>
      </c>
      <c r="K37" s="134">
        <v>129264456.39</v>
      </c>
      <c r="L37" s="134">
        <v>122275333.50999999</v>
      </c>
      <c r="M37" s="134">
        <v>161922410.30000001</v>
      </c>
      <c r="N37" s="134">
        <v>117854989.76000002</v>
      </c>
      <c r="O37" s="134">
        <v>116187531.21000001</v>
      </c>
      <c r="P37" s="115">
        <v>0</v>
      </c>
      <c r="Q37" s="115">
        <f t="shared" si="1"/>
        <v>1394456228.6800001</v>
      </c>
      <c r="R37" s="92"/>
      <c r="S37" s="5"/>
      <c r="T37" s="92"/>
      <c r="U37" s="92"/>
      <c r="V37" s="92"/>
      <c r="W37" s="92"/>
      <c r="X37" s="92"/>
      <c r="Z37" s="88"/>
      <c r="AA37" s="88"/>
      <c r="AB37" s="88"/>
      <c r="AC37" s="88"/>
      <c r="AD37" s="88"/>
      <c r="AE37" s="88"/>
      <c r="AF37" s="88"/>
      <c r="AG37" s="88"/>
      <c r="AH37" s="88"/>
      <c r="AI37" s="88"/>
      <c r="AJ37" s="88"/>
      <c r="AK37" s="88"/>
      <c r="AL37" s="88"/>
      <c r="AM37" s="88"/>
      <c r="AN37" s="88"/>
      <c r="AO37" s="88"/>
    </row>
    <row r="38" spans="2:41">
      <c r="B38" s="25" t="s">
        <v>50</v>
      </c>
      <c r="C38" s="114">
        <v>617073784</v>
      </c>
      <c r="D38" s="114">
        <v>730394414.09000003</v>
      </c>
      <c r="E38" s="138">
        <f>E39</f>
        <v>35211990.800000004</v>
      </c>
      <c r="F38" s="138">
        <f t="shared" ref="F38:M38" si="19">F39</f>
        <v>65736093.119999997</v>
      </c>
      <c r="G38" s="138">
        <f t="shared" si="19"/>
        <v>42341431.670000002</v>
      </c>
      <c r="H38" s="138">
        <f t="shared" si="19"/>
        <v>39656689.489999995</v>
      </c>
      <c r="I38" s="138">
        <f t="shared" si="19"/>
        <v>68002509.170000002</v>
      </c>
      <c r="J38" s="138">
        <f t="shared" si="19"/>
        <v>49936367.109999999</v>
      </c>
      <c r="K38" s="138">
        <f t="shared" si="19"/>
        <v>41805557.140000001</v>
      </c>
      <c r="L38" s="138">
        <f t="shared" si="19"/>
        <v>51630696.769999996</v>
      </c>
      <c r="M38" s="138">
        <f t="shared" si="19"/>
        <v>50160625.600000001</v>
      </c>
      <c r="N38" s="138">
        <f>N39</f>
        <v>62187992.669999994</v>
      </c>
      <c r="O38" s="138">
        <f t="shared" ref="O38:P38" si="20">O39</f>
        <v>80353501.269999996</v>
      </c>
      <c r="P38" s="114">
        <f t="shared" si="20"/>
        <v>121113882.07000002</v>
      </c>
      <c r="Q38" s="114">
        <f t="shared" si="1"/>
        <v>708137336.88000011</v>
      </c>
      <c r="R38" s="87"/>
      <c r="S38" s="5"/>
      <c r="T38" s="87"/>
      <c r="U38" s="87"/>
      <c r="V38" s="87"/>
      <c r="W38" s="87"/>
      <c r="X38" s="87"/>
      <c r="Z38" s="88"/>
      <c r="AA38" s="88"/>
      <c r="AB38" s="88"/>
      <c r="AC38" s="88"/>
      <c r="AD38" s="88"/>
      <c r="AE38" s="88"/>
      <c r="AF38" s="88"/>
      <c r="AG38" s="88"/>
      <c r="AH38" s="88"/>
      <c r="AI38" s="88"/>
      <c r="AJ38" s="88"/>
      <c r="AK38" s="88"/>
      <c r="AL38" s="88"/>
      <c r="AM38" s="88"/>
      <c r="AN38" s="88"/>
      <c r="AO38" s="88"/>
    </row>
    <row r="39" spans="2:41">
      <c r="B39" s="26" t="s">
        <v>51</v>
      </c>
      <c r="C39" s="115">
        <v>617073784</v>
      </c>
      <c r="D39" s="115">
        <v>730394414.09000003</v>
      </c>
      <c r="E39" s="134">
        <v>35211990.800000004</v>
      </c>
      <c r="F39" s="134">
        <v>65736093.119999997</v>
      </c>
      <c r="G39" s="134">
        <v>42341431.670000002</v>
      </c>
      <c r="H39" s="134">
        <v>39656689.489999995</v>
      </c>
      <c r="I39" s="134">
        <v>68002509.170000002</v>
      </c>
      <c r="J39" s="134">
        <v>49936367.109999999</v>
      </c>
      <c r="K39" s="134">
        <v>41805557.140000001</v>
      </c>
      <c r="L39" s="134">
        <v>51630696.769999996</v>
      </c>
      <c r="M39" s="134">
        <v>50160625.600000001</v>
      </c>
      <c r="N39" s="134">
        <v>62187992.669999994</v>
      </c>
      <c r="O39" s="134">
        <v>80353501.269999996</v>
      </c>
      <c r="P39" s="115">
        <v>121113882.07000002</v>
      </c>
      <c r="Q39" s="116">
        <f t="shared" si="1"/>
        <v>708137336.88000011</v>
      </c>
      <c r="R39" s="92"/>
      <c r="S39" s="5"/>
      <c r="T39" s="92"/>
      <c r="U39" s="92"/>
      <c r="V39" s="92"/>
      <c r="W39" s="92"/>
      <c r="X39" s="92"/>
      <c r="Z39" s="88"/>
      <c r="AA39" s="88"/>
      <c r="AB39" s="88"/>
      <c r="AC39" s="88"/>
      <c r="AD39" s="88"/>
      <c r="AE39" s="88"/>
      <c r="AF39" s="88"/>
      <c r="AG39" s="88"/>
      <c r="AH39" s="88"/>
      <c r="AI39" s="88"/>
      <c r="AJ39" s="88"/>
      <c r="AK39" s="88"/>
      <c r="AL39" s="88"/>
      <c r="AM39" s="88"/>
      <c r="AN39" s="88"/>
      <c r="AO39" s="88"/>
    </row>
    <row r="40" spans="2:41">
      <c r="B40" s="25" t="s">
        <v>53</v>
      </c>
      <c r="C40" s="117">
        <v>158671257</v>
      </c>
      <c r="D40" s="117">
        <v>173269469.90000001</v>
      </c>
      <c r="E40" s="139">
        <f t="shared" ref="E40:P40" si="21">E41</f>
        <v>9189115.7400000002</v>
      </c>
      <c r="F40" s="139">
        <f t="shared" si="21"/>
        <v>10495084.829999998</v>
      </c>
      <c r="G40" s="139">
        <f t="shared" si="21"/>
        <v>14777088.349999998</v>
      </c>
      <c r="H40" s="139">
        <f t="shared" si="21"/>
        <v>10824776.15</v>
      </c>
      <c r="I40" s="139">
        <f t="shared" si="21"/>
        <v>11810165.220000001</v>
      </c>
      <c r="J40" s="139">
        <f t="shared" si="21"/>
        <v>14834723.419999996</v>
      </c>
      <c r="K40" s="139">
        <f t="shared" si="21"/>
        <v>13151673.690000003</v>
      </c>
      <c r="L40" s="139">
        <f t="shared" si="21"/>
        <v>15710141.119999999</v>
      </c>
      <c r="M40" s="139">
        <f t="shared" si="21"/>
        <v>13009756.270000003</v>
      </c>
      <c r="N40" s="139">
        <f t="shared" si="21"/>
        <v>10213087.24</v>
      </c>
      <c r="O40" s="139">
        <f t="shared" si="21"/>
        <v>19740634.100000005</v>
      </c>
      <c r="P40" s="117">
        <f t="shared" si="21"/>
        <v>21470535.550000001</v>
      </c>
      <c r="Q40" s="114">
        <f t="shared" si="1"/>
        <v>165226781.68000001</v>
      </c>
      <c r="R40" s="91"/>
      <c r="S40" s="5"/>
      <c r="T40" s="91"/>
      <c r="U40" s="91"/>
      <c r="V40" s="91"/>
      <c r="W40" s="91"/>
      <c r="X40" s="91"/>
      <c r="Z40" s="88"/>
      <c r="AA40" s="88"/>
      <c r="AB40" s="88"/>
      <c r="AC40" s="88"/>
      <c r="AD40" s="88"/>
      <c r="AE40" s="88"/>
      <c r="AF40" s="88"/>
      <c r="AG40" s="88"/>
      <c r="AH40" s="88"/>
      <c r="AI40" s="88"/>
      <c r="AJ40" s="88"/>
      <c r="AK40" s="88"/>
      <c r="AL40" s="88"/>
      <c r="AM40" s="88"/>
      <c r="AN40" s="88"/>
      <c r="AO40" s="88"/>
    </row>
    <row r="41" spans="2:41">
      <c r="B41" s="7" t="s">
        <v>55</v>
      </c>
      <c r="C41" s="115">
        <v>158671257</v>
      </c>
      <c r="D41" s="115">
        <v>173269469.90000001</v>
      </c>
      <c r="E41" s="134">
        <v>9189115.7400000002</v>
      </c>
      <c r="F41" s="134">
        <v>10495084.829999998</v>
      </c>
      <c r="G41" s="134">
        <v>14777088.349999998</v>
      </c>
      <c r="H41" s="134">
        <v>10824776.15</v>
      </c>
      <c r="I41" s="134">
        <v>11810165.220000001</v>
      </c>
      <c r="J41" s="134">
        <v>14834723.419999996</v>
      </c>
      <c r="K41" s="134">
        <v>13151673.690000003</v>
      </c>
      <c r="L41" s="134">
        <v>15710141.119999999</v>
      </c>
      <c r="M41" s="134">
        <v>13009756.270000003</v>
      </c>
      <c r="N41" s="134">
        <v>10213087.24</v>
      </c>
      <c r="O41" s="134">
        <v>19740634.100000005</v>
      </c>
      <c r="P41" s="115">
        <v>21470535.550000001</v>
      </c>
      <c r="Q41" s="115">
        <f t="shared" si="1"/>
        <v>165226781.68000001</v>
      </c>
      <c r="R41" s="8"/>
      <c r="S41" s="5"/>
      <c r="Z41" s="88"/>
      <c r="AA41" s="88"/>
      <c r="AB41" s="88"/>
      <c r="AC41" s="88"/>
      <c r="AD41" s="88"/>
      <c r="AE41" s="88"/>
      <c r="AF41" s="88"/>
      <c r="AG41" s="88"/>
      <c r="AH41" s="88"/>
      <c r="AI41" s="88"/>
      <c r="AJ41" s="88"/>
      <c r="AK41" s="88"/>
      <c r="AL41" s="88"/>
      <c r="AM41" s="88"/>
      <c r="AN41" s="88"/>
      <c r="AO41" s="88"/>
    </row>
    <row r="42" spans="2:41">
      <c r="B42" s="22" t="s">
        <v>56</v>
      </c>
      <c r="C42" s="113">
        <f>C43+C46</f>
        <v>1018824640</v>
      </c>
      <c r="D42" s="113">
        <v>525942644.85000002</v>
      </c>
      <c r="E42" s="137">
        <f>E43+E46</f>
        <v>16742508.42</v>
      </c>
      <c r="F42" s="137">
        <f t="shared" ref="F42:P42" si="22">F43+F46</f>
        <v>20950850.210000001</v>
      </c>
      <c r="G42" s="137">
        <f t="shared" si="22"/>
        <v>31848236.559999999</v>
      </c>
      <c r="H42" s="137">
        <f t="shared" si="22"/>
        <v>27788106.260000005</v>
      </c>
      <c r="I42" s="137">
        <f t="shared" si="22"/>
        <v>27745680.889999997</v>
      </c>
      <c r="J42" s="137">
        <f t="shared" si="22"/>
        <v>29300426.509999998</v>
      </c>
      <c r="K42" s="137">
        <f t="shared" si="22"/>
        <v>24137619.919999994</v>
      </c>
      <c r="L42" s="137">
        <f t="shared" si="22"/>
        <v>33687143.549999997</v>
      </c>
      <c r="M42" s="137">
        <f t="shared" si="22"/>
        <v>27227530.939999994</v>
      </c>
      <c r="N42" s="137">
        <f t="shared" si="22"/>
        <v>40075548.82</v>
      </c>
      <c r="O42" s="137">
        <f t="shared" si="22"/>
        <v>51914637.629999988</v>
      </c>
      <c r="P42" s="113">
        <f t="shared" si="22"/>
        <v>66985377.199999996</v>
      </c>
      <c r="Q42" s="113">
        <f t="shared" si="1"/>
        <v>398403666.90999997</v>
      </c>
      <c r="R42" s="94"/>
      <c r="S42" s="5"/>
      <c r="T42" s="5"/>
      <c r="U42" s="5"/>
      <c r="V42" s="5"/>
      <c r="W42" s="5"/>
      <c r="X42" s="5"/>
      <c r="Y42" s="5"/>
      <c r="Z42" s="88"/>
      <c r="AA42" s="88"/>
      <c r="AB42" s="88"/>
      <c r="AC42" s="88"/>
      <c r="AD42" s="88"/>
      <c r="AE42" s="88"/>
      <c r="AF42" s="88"/>
      <c r="AG42" s="88"/>
      <c r="AH42" s="88"/>
      <c r="AI42" s="88"/>
      <c r="AJ42" s="88"/>
      <c r="AK42" s="88"/>
      <c r="AL42" s="88"/>
      <c r="AM42" s="88"/>
      <c r="AN42" s="88"/>
    </row>
    <row r="43" spans="2:41">
      <c r="B43" s="25" t="s">
        <v>57</v>
      </c>
      <c r="C43" s="114">
        <v>609751575</v>
      </c>
      <c r="D43" s="114">
        <v>80089952.870000005</v>
      </c>
      <c r="E43" s="138">
        <f>SUM(E44:E45)</f>
        <v>1029667.0000000001</v>
      </c>
      <c r="F43" s="138">
        <f t="shared" ref="F43:P43" si="23">SUM(F44:F45)</f>
        <v>1100857.6200000001</v>
      </c>
      <c r="G43" s="138">
        <f t="shared" si="23"/>
        <v>1682583.45</v>
      </c>
      <c r="H43" s="138">
        <f t="shared" si="23"/>
        <v>1161590.9399999997</v>
      </c>
      <c r="I43" s="138">
        <f t="shared" si="23"/>
        <v>1189019.49</v>
      </c>
      <c r="J43" s="138">
        <f t="shared" si="23"/>
        <v>2529431.3000000003</v>
      </c>
      <c r="K43" s="138">
        <f t="shared" si="23"/>
        <v>1199084.94</v>
      </c>
      <c r="L43" s="138">
        <f t="shared" si="23"/>
        <v>1954726.4</v>
      </c>
      <c r="M43" s="138">
        <f t="shared" si="23"/>
        <v>1225287.97</v>
      </c>
      <c r="N43" s="138">
        <f>SUM(N44:N45)</f>
        <v>3677950.99</v>
      </c>
      <c r="O43" s="138">
        <f t="shared" si="23"/>
        <v>4473320.6099999994</v>
      </c>
      <c r="P43" s="114">
        <f t="shared" si="23"/>
        <v>7363453.5699999994</v>
      </c>
      <c r="Q43" s="114">
        <f t="shared" si="1"/>
        <v>28586974.280000001</v>
      </c>
      <c r="R43" s="90"/>
      <c r="S43" s="5"/>
      <c r="T43" s="5"/>
      <c r="U43" s="5"/>
      <c r="V43" s="5"/>
      <c r="W43" s="5"/>
      <c r="X43" s="5"/>
      <c r="Y43" s="5"/>
      <c r="Z43" s="88"/>
      <c r="AA43" s="88"/>
      <c r="AB43" s="88"/>
      <c r="AC43" s="88"/>
      <c r="AD43" s="88"/>
      <c r="AE43" s="88"/>
      <c r="AF43" s="88"/>
      <c r="AG43" s="88"/>
      <c r="AH43" s="88"/>
      <c r="AI43" s="88"/>
      <c r="AJ43" s="88"/>
      <c r="AK43" s="88"/>
      <c r="AL43" s="88"/>
      <c r="AM43" s="88"/>
      <c r="AN43" s="88"/>
    </row>
    <row r="44" spans="2:41">
      <c r="B44" s="26" t="s">
        <v>58</v>
      </c>
      <c r="C44" s="115">
        <v>17000000</v>
      </c>
      <c r="D44" s="115">
        <v>30089952.870000001</v>
      </c>
      <c r="E44" s="134">
        <v>1029667.0000000001</v>
      </c>
      <c r="F44" s="134">
        <v>1100857.6200000001</v>
      </c>
      <c r="G44" s="134">
        <v>1682583.45</v>
      </c>
      <c r="H44" s="134">
        <v>1161590.9399999997</v>
      </c>
      <c r="I44" s="134">
        <v>1189019.49</v>
      </c>
      <c r="J44" s="134">
        <v>1491974.12</v>
      </c>
      <c r="K44" s="134">
        <v>1199084.94</v>
      </c>
      <c r="L44" s="134">
        <v>1765342.3299999998</v>
      </c>
      <c r="M44" s="134">
        <v>1211847.77</v>
      </c>
      <c r="N44" s="134">
        <v>3230021.1900000004</v>
      </c>
      <c r="O44" s="134">
        <v>3054682.12</v>
      </c>
      <c r="P44" s="115">
        <v>6258708.0699999994</v>
      </c>
      <c r="Q44" s="115">
        <f t="shared" si="1"/>
        <v>24375379.040000003</v>
      </c>
      <c r="R44" s="89"/>
      <c r="S44" s="5"/>
      <c r="T44" s="5"/>
      <c r="U44" s="5"/>
      <c r="V44" s="5"/>
      <c r="W44" s="5"/>
      <c r="X44" s="5"/>
      <c r="Y44" s="5"/>
      <c r="Z44" s="88"/>
      <c r="AA44" s="88"/>
      <c r="AB44" s="88"/>
      <c r="AC44" s="88"/>
      <c r="AD44" s="88"/>
      <c r="AE44" s="88"/>
      <c r="AF44" s="88"/>
      <c r="AG44" s="88"/>
      <c r="AH44" s="88"/>
      <c r="AI44" s="88"/>
      <c r="AJ44" s="88"/>
      <c r="AK44" s="88"/>
      <c r="AL44" s="88"/>
      <c r="AM44" s="88"/>
      <c r="AN44" s="88"/>
    </row>
    <row r="45" spans="2:41">
      <c r="B45" s="26" t="s">
        <v>161</v>
      </c>
      <c r="C45" s="115">
        <v>592751575</v>
      </c>
      <c r="D45" s="115">
        <v>50000000.000000119</v>
      </c>
      <c r="E45" s="134">
        <v>0</v>
      </c>
      <c r="F45" s="134"/>
      <c r="G45" s="134"/>
      <c r="H45" s="134"/>
      <c r="I45" s="134">
        <v>0</v>
      </c>
      <c r="J45" s="134">
        <v>1037457.18</v>
      </c>
      <c r="K45" s="134">
        <v>0</v>
      </c>
      <c r="L45" s="134">
        <v>189384.07</v>
      </c>
      <c r="M45" s="134">
        <v>13440.2</v>
      </c>
      <c r="N45" s="134">
        <v>447929.8</v>
      </c>
      <c r="O45" s="134">
        <v>1418638.4899999998</v>
      </c>
      <c r="P45" s="115">
        <v>1104745.5</v>
      </c>
      <c r="Q45" s="115">
        <f>SUM(E45:P45)</f>
        <v>4211595.24</v>
      </c>
      <c r="R45" s="89"/>
      <c r="S45" s="5"/>
      <c r="T45" s="5"/>
      <c r="U45" s="5"/>
      <c r="V45" s="5"/>
      <c r="W45" s="5"/>
      <c r="X45" s="5"/>
      <c r="Y45" s="5"/>
      <c r="Z45" s="88"/>
      <c r="AA45" s="88"/>
      <c r="AB45" s="88"/>
      <c r="AC45" s="88"/>
      <c r="AD45" s="88"/>
      <c r="AE45" s="88"/>
      <c r="AF45" s="88"/>
      <c r="AG45" s="88"/>
      <c r="AH45" s="88"/>
      <c r="AI45" s="88"/>
      <c r="AJ45" s="88"/>
      <c r="AK45" s="88"/>
      <c r="AL45" s="88"/>
      <c r="AM45" s="88"/>
      <c r="AN45" s="88"/>
    </row>
    <row r="46" spans="2:41">
      <c r="B46" s="25" t="s">
        <v>59</v>
      </c>
      <c r="C46" s="114">
        <v>409073065</v>
      </c>
      <c r="D46" s="114">
        <v>445852691.98000002</v>
      </c>
      <c r="E46" s="138">
        <f t="shared" ref="E46:P46" si="24">E47</f>
        <v>15712841.42</v>
      </c>
      <c r="F46" s="138">
        <f t="shared" si="24"/>
        <v>19849992.59</v>
      </c>
      <c r="G46" s="138">
        <f t="shared" si="24"/>
        <v>30165653.109999999</v>
      </c>
      <c r="H46" s="138">
        <f t="shared" si="24"/>
        <v>26626515.320000004</v>
      </c>
      <c r="I46" s="138">
        <f t="shared" si="24"/>
        <v>26556661.399999999</v>
      </c>
      <c r="J46" s="138">
        <f t="shared" si="24"/>
        <v>26770995.209999997</v>
      </c>
      <c r="K46" s="138">
        <f t="shared" si="24"/>
        <v>22938534.979999993</v>
      </c>
      <c r="L46" s="138">
        <f t="shared" si="24"/>
        <v>31732417.149999999</v>
      </c>
      <c r="M46" s="138">
        <f t="shared" si="24"/>
        <v>26002242.969999995</v>
      </c>
      <c r="N46" s="138">
        <f t="shared" si="24"/>
        <v>36397597.829999998</v>
      </c>
      <c r="O46" s="138">
        <f t="shared" si="24"/>
        <v>47441317.019999988</v>
      </c>
      <c r="P46" s="114">
        <f t="shared" si="24"/>
        <v>59621923.629999995</v>
      </c>
      <c r="Q46" s="114">
        <f t="shared" si="1"/>
        <v>369816692.63</v>
      </c>
      <c r="R46" s="90"/>
      <c r="S46" s="5"/>
      <c r="T46" s="90"/>
      <c r="U46" s="90"/>
      <c r="V46" s="90"/>
      <c r="W46" s="90"/>
      <c r="X46" s="90"/>
      <c r="Y46" s="5"/>
      <c r="Z46" s="88"/>
      <c r="AA46" s="88"/>
      <c r="AB46" s="88"/>
      <c r="AC46" s="88"/>
      <c r="AD46" s="88"/>
      <c r="AE46" s="88"/>
      <c r="AF46" s="88"/>
      <c r="AG46" s="88"/>
      <c r="AH46" s="88"/>
      <c r="AI46" s="88"/>
      <c r="AJ46" s="88"/>
      <c r="AK46" s="88"/>
      <c r="AL46" s="88"/>
      <c r="AM46" s="88"/>
      <c r="AN46" s="88"/>
    </row>
    <row r="47" spans="2:41">
      <c r="B47" s="26" t="s">
        <v>60</v>
      </c>
      <c r="C47" s="115">
        <v>409073065</v>
      </c>
      <c r="D47" s="115">
        <v>445852691.98000002</v>
      </c>
      <c r="E47" s="134">
        <v>15712841.42</v>
      </c>
      <c r="F47" s="134">
        <v>19849992.59</v>
      </c>
      <c r="G47" s="134">
        <v>30165653.109999999</v>
      </c>
      <c r="H47" s="134">
        <v>26626515.320000004</v>
      </c>
      <c r="I47" s="134">
        <v>26556661.399999999</v>
      </c>
      <c r="J47" s="134">
        <v>26770995.209999997</v>
      </c>
      <c r="K47" s="134">
        <v>22938534.979999993</v>
      </c>
      <c r="L47" s="134">
        <v>31732417.149999999</v>
      </c>
      <c r="M47" s="134">
        <v>26002242.969999995</v>
      </c>
      <c r="N47" s="134">
        <v>36397597.829999998</v>
      </c>
      <c r="O47" s="134">
        <v>47441317.019999988</v>
      </c>
      <c r="P47" s="115">
        <v>59621923.629999995</v>
      </c>
      <c r="Q47" s="115">
        <f t="shared" si="1"/>
        <v>369816692.63</v>
      </c>
      <c r="R47" s="89"/>
      <c r="S47" s="5"/>
      <c r="T47" s="5"/>
      <c r="U47" s="5"/>
      <c r="V47" s="5"/>
      <c r="W47" s="5"/>
      <c r="X47" s="5"/>
      <c r="Y47" s="5"/>
      <c r="Z47" s="88"/>
      <c r="AA47" s="88"/>
      <c r="AB47" s="88"/>
      <c r="AC47" s="88"/>
      <c r="AD47" s="88"/>
      <c r="AE47" s="88"/>
      <c r="AF47" s="88"/>
      <c r="AG47" s="88"/>
      <c r="AH47" s="88"/>
      <c r="AI47" s="88"/>
      <c r="AJ47" s="88"/>
      <c r="AK47" s="88"/>
      <c r="AL47" s="88"/>
      <c r="AM47" s="88"/>
      <c r="AN47" s="88"/>
    </row>
    <row r="48" spans="2:41">
      <c r="B48" s="22" t="s">
        <v>61</v>
      </c>
      <c r="C48" s="113">
        <f>C49+C52+C57+C62+C68</f>
        <v>95974517075</v>
      </c>
      <c r="D48" s="113">
        <v>104510567597.52</v>
      </c>
      <c r="E48" s="137">
        <f>E49+E52+E57+E62+E68</f>
        <v>4331770147.5799999</v>
      </c>
      <c r="F48" s="137">
        <f t="shared" ref="F48:O48" si="25">F49+F52+F57+F62+F68</f>
        <v>5125053706.7000008</v>
      </c>
      <c r="G48" s="137">
        <f t="shared" si="25"/>
        <v>6040760990.0700006</v>
      </c>
      <c r="H48" s="137">
        <f t="shared" si="25"/>
        <v>5557516076.8999996</v>
      </c>
      <c r="I48" s="137">
        <f t="shared" si="25"/>
        <v>5599804772.8999996</v>
      </c>
      <c r="J48" s="137">
        <f t="shared" si="25"/>
        <v>5809705153.4899998</v>
      </c>
      <c r="K48" s="137">
        <f t="shared" si="25"/>
        <v>5373308209.46</v>
      </c>
      <c r="L48" s="137">
        <f t="shared" si="25"/>
        <v>5797621923.9699993</v>
      </c>
      <c r="M48" s="137">
        <f t="shared" si="25"/>
        <v>6035386150.7800007</v>
      </c>
      <c r="N48" s="137">
        <f t="shared" si="25"/>
        <v>5783250113.7599993</v>
      </c>
      <c r="O48" s="137">
        <f t="shared" si="25"/>
        <v>9788669949.1100006</v>
      </c>
      <c r="P48" s="113">
        <f>P49+P52+P57+P62+P68</f>
        <v>7105804066.5200005</v>
      </c>
      <c r="Q48" s="113">
        <f t="shared" si="1"/>
        <v>72348651261.240005</v>
      </c>
      <c r="R48" s="6"/>
      <c r="S48" s="5"/>
      <c r="Z48" s="88"/>
      <c r="AA48" s="88"/>
      <c r="AB48" s="88"/>
      <c r="AC48" s="88"/>
      <c r="AD48" s="88"/>
      <c r="AE48" s="88"/>
      <c r="AF48" s="88"/>
      <c r="AG48" s="88"/>
      <c r="AH48" s="88"/>
      <c r="AI48" s="88"/>
      <c r="AJ48" s="88"/>
      <c r="AK48" s="88"/>
      <c r="AL48" s="88"/>
      <c r="AM48" s="88"/>
    </row>
    <row r="49" spans="2:40">
      <c r="B49" s="25" t="s">
        <v>62</v>
      </c>
      <c r="C49" s="114">
        <v>3648766721</v>
      </c>
      <c r="D49" s="114">
        <v>3832929382.3600001</v>
      </c>
      <c r="E49" s="138">
        <f>SUM(E50:E51)</f>
        <v>8156463.4600000018</v>
      </c>
      <c r="F49" s="138">
        <f t="shared" ref="F49:O49" si="26">SUM(F50:F51)</f>
        <v>8652437.2799999993</v>
      </c>
      <c r="G49" s="138">
        <f t="shared" si="26"/>
        <v>8796357.5600000005</v>
      </c>
      <c r="H49" s="138">
        <f t="shared" si="26"/>
        <v>10405431.33</v>
      </c>
      <c r="I49" s="138">
        <f t="shared" si="26"/>
        <v>9931417.4800000004</v>
      </c>
      <c r="J49" s="138">
        <f t="shared" si="26"/>
        <v>12338231.08</v>
      </c>
      <c r="K49" s="138">
        <f t="shared" si="26"/>
        <v>10426701.220000001</v>
      </c>
      <c r="L49" s="138">
        <f t="shared" si="26"/>
        <v>11262079.300000001</v>
      </c>
      <c r="M49" s="138">
        <f t="shared" si="26"/>
        <v>12804202.210000001</v>
      </c>
      <c r="N49" s="138">
        <f t="shared" si="26"/>
        <v>12458618.32</v>
      </c>
      <c r="O49" s="138">
        <f t="shared" si="26"/>
        <v>21768728.93</v>
      </c>
      <c r="P49" s="114">
        <f>SUM(P50:P51)</f>
        <v>15818289.219999999</v>
      </c>
      <c r="Q49" s="114">
        <f t="shared" si="1"/>
        <v>142818957.38999999</v>
      </c>
      <c r="R49" s="7"/>
      <c r="S49" s="5"/>
      <c r="Z49" s="88"/>
      <c r="AA49" s="88"/>
      <c r="AB49" s="88"/>
      <c r="AC49" s="88"/>
      <c r="AD49" s="88"/>
      <c r="AE49" s="88"/>
      <c r="AF49" s="88"/>
      <c r="AG49" s="88"/>
      <c r="AH49" s="88"/>
      <c r="AI49" s="88"/>
      <c r="AJ49" s="88"/>
      <c r="AK49" s="88"/>
      <c r="AL49" s="88"/>
    </row>
    <row r="50" spans="2:40">
      <c r="B50" s="26" t="s">
        <v>63</v>
      </c>
      <c r="C50" s="115">
        <v>144144665</v>
      </c>
      <c r="D50" s="115">
        <v>324780976.08000004</v>
      </c>
      <c r="E50" s="134">
        <v>7119216.9700000016</v>
      </c>
      <c r="F50" s="134">
        <v>7210770.2899999991</v>
      </c>
      <c r="G50" s="134">
        <v>7418419.4200000009</v>
      </c>
      <c r="H50" s="134">
        <v>9022338.7400000002</v>
      </c>
      <c r="I50" s="134">
        <v>8197862.8899999997</v>
      </c>
      <c r="J50" s="134">
        <v>10511631.57</v>
      </c>
      <c r="K50" s="134">
        <v>8405266</v>
      </c>
      <c r="L50" s="134">
        <v>9452678.040000001</v>
      </c>
      <c r="M50" s="134">
        <v>11220672.33</v>
      </c>
      <c r="N50" s="134">
        <v>10011494.09</v>
      </c>
      <c r="O50" s="134">
        <v>19221084.129999999</v>
      </c>
      <c r="P50" s="115">
        <v>13067496.42</v>
      </c>
      <c r="Q50" s="115">
        <f t="shared" si="1"/>
        <v>120858930.89</v>
      </c>
      <c r="R50" s="8"/>
      <c r="S50" s="5"/>
      <c r="Z50" s="88"/>
      <c r="AA50" s="88"/>
      <c r="AB50" s="88"/>
      <c r="AC50" s="88"/>
      <c r="AD50" s="88"/>
      <c r="AE50" s="88"/>
      <c r="AF50" s="88"/>
      <c r="AG50" s="88"/>
      <c r="AH50" s="88"/>
      <c r="AI50" s="88"/>
      <c r="AJ50" s="88"/>
      <c r="AK50" s="88"/>
      <c r="AL50" s="88"/>
    </row>
    <row r="51" spans="2:40">
      <c r="B51" s="26" t="s">
        <v>64</v>
      </c>
      <c r="C51" s="115">
        <v>3504622056</v>
      </c>
      <c r="D51" s="115">
        <v>3508148406.2800002</v>
      </c>
      <c r="E51" s="134">
        <v>1037246.49</v>
      </c>
      <c r="F51" s="134">
        <v>1441666.99</v>
      </c>
      <c r="G51" s="134">
        <v>1377938.1400000001</v>
      </c>
      <c r="H51" s="134">
        <v>1383092.59</v>
      </c>
      <c r="I51" s="134">
        <v>1733554.59</v>
      </c>
      <c r="J51" s="134">
        <v>1826599.5100000002</v>
      </c>
      <c r="K51" s="134">
        <v>2021435.22</v>
      </c>
      <c r="L51" s="134">
        <v>1809401.26</v>
      </c>
      <c r="M51" s="134">
        <v>1583529.8800000001</v>
      </c>
      <c r="N51" s="134">
        <v>2447124.2299999995</v>
      </c>
      <c r="O51" s="134">
        <v>2547644.7999999998</v>
      </c>
      <c r="P51" s="115">
        <v>2750792.8</v>
      </c>
      <c r="Q51" s="115">
        <f t="shared" si="1"/>
        <v>21960026.500000004</v>
      </c>
      <c r="R51" s="8"/>
      <c r="S51" s="5"/>
      <c r="Z51" s="88"/>
      <c r="AA51" s="88"/>
      <c r="AB51" s="88"/>
      <c r="AC51" s="88"/>
      <c r="AD51" s="88"/>
      <c r="AE51" s="88"/>
      <c r="AF51" s="88"/>
      <c r="AG51" s="88"/>
      <c r="AH51" s="88"/>
      <c r="AI51" s="88"/>
      <c r="AJ51" s="88"/>
      <c r="AK51" s="88"/>
      <c r="AL51" s="88"/>
    </row>
    <row r="52" spans="2:40">
      <c r="B52" s="25" t="s">
        <v>65</v>
      </c>
      <c r="C52" s="114">
        <v>74470885973</v>
      </c>
      <c r="D52" s="114">
        <v>78117453584.290024</v>
      </c>
      <c r="E52" s="138">
        <f>SUM(E53:E56)</f>
        <v>4238269687.7399998</v>
      </c>
      <c r="F52" s="138">
        <f t="shared" ref="F52:O52" si="27">SUM(F53:F56)</f>
        <v>4975516604.1900005</v>
      </c>
      <c r="G52" s="138">
        <f t="shared" si="27"/>
        <v>5861353061.3000002</v>
      </c>
      <c r="H52" s="138">
        <f t="shared" si="27"/>
        <v>5383085198.0799999</v>
      </c>
      <c r="I52" s="138">
        <f t="shared" si="27"/>
        <v>5400044469.04</v>
      </c>
      <c r="J52" s="138">
        <f t="shared" si="27"/>
        <v>5643075089.75</v>
      </c>
      <c r="K52" s="138">
        <f t="shared" si="27"/>
        <v>5188976007.0499992</v>
      </c>
      <c r="L52" s="138">
        <f t="shared" si="27"/>
        <v>5634499682.4899988</v>
      </c>
      <c r="M52" s="138">
        <f t="shared" si="27"/>
        <v>5855288525.7200003</v>
      </c>
      <c r="N52" s="138">
        <f t="shared" si="27"/>
        <v>5583230950.3799992</v>
      </c>
      <c r="O52" s="138">
        <f t="shared" si="27"/>
        <v>9495256205.2900009</v>
      </c>
      <c r="P52" s="114">
        <f>SUM(P53:P56)</f>
        <v>6733838817.5999994</v>
      </c>
      <c r="Q52" s="114">
        <f t="shared" si="1"/>
        <v>69992434298.62999</v>
      </c>
      <c r="R52" s="8"/>
      <c r="S52" s="5"/>
      <c r="Z52" s="88"/>
      <c r="AA52" s="88"/>
      <c r="AB52" s="88"/>
      <c r="AC52" s="88"/>
      <c r="AD52" s="88"/>
      <c r="AE52" s="88"/>
      <c r="AF52" s="88"/>
      <c r="AG52" s="88"/>
      <c r="AH52" s="88"/>
      <c r="AI52" s="88"/>
      <c r="AJ52" s="88"/>
      <c r="AK52" s="88"/>
      <c r="AL52" s="88"/>
    </row>
    <row r="53" spans="2:40">
      <c r="B53" s="26" t="s">
        <v>98</v>
      </c>
      <c r="C53" s="115">
        <v>582458573</v>
      </c>
      <c r="D53" s="115">
        <v>666302812.21000004</v>
      </c>
      <c r="E53" s="134">
        <v>0</v>
      </c>
      <c r="F53" s="134">
        <v>0</v>
      </c>
      <c r="G53" s="134">
        <v>4347489.9400000004</v>
      </c>
      <c r="H53" s="134">
        <v>58269442.710000001</v>
      </c>
      <c r="I53" s="134">
        <v>65782342.059999995</v>
      </c>
      <c r="J53" s="134">
        <v>52310408.370000012</v>
      </c>
      <c r="K53" s="134">
        <v>69537832.539999977</v>
      </c>
      <c r="L53" s="134">
        <v>50603996.299999997</v>
      </c>
      <c r="M53" s="134">
        <v>68216749.850000009</v>
      </c>
      <c r="N53" s="134">
        <v>58372767.560000002</v>
      </c>
      <c r="O53" s="134">
        <v>19533199.41</v>
      </c>
      <c r="P53" s="115">
        <v>152878179.89999998</v>
      </c>
      <c r="Q53" s="115">
        <f t="shared" si="1"/>
        <v>599852408.6400001</v>
      </c>
      <c r="R53" s="8"/>
      <c r="S53" s="5"/>
      <c r="Z53" s="88"/>
      <c r="AA53" s="88"/>
      <c r="AB53" s="88"/>
      <c r="AC53" s="88"/>
      <c r="AD53" s="88"/>
      <c r="AE53" s="88"/>
      <c r="AF53" s="88"/>
      <c r="AG53" s="88"/>
      <c r="AH53" s="88"/>
      <c r="AI53" s="88"/>
      <c r="AJ53" s="88"/>
      <c r="AK53" s="88"/>
      <c r="AL53" s="88"/>
    </row>
    <row r="54" spans="2:40">
      <c r="B54" s="26" t="s">
        <v>99</v>
      </c>
      <c r="C54" s="115">
        <v>11676204379</v>
      </c>
      <c r="D54" s="115">
        <v>11524939722.299997</v>
      </c>
      <c r="E54" s="134">
        <v>448909589.56999999</v>
      </c>
      <c r="F54" s="134">
        <v>597568836.24000013</v>
      </c>
      <c r="G54" s="134">
        <v>735996296.27999997</v>
      </c>
      <c r="H54" s="134">
        <v>765220542.51999998</v>
      </c>
      <c r="I54" s="134">
        <v>697596920.25999999</v>
      </c>
      <c r="J54" s="134">
        <v>706353148.38</v>
      </c>
      <c r="K54" s="134">
        <v>655479581.97000003</v>
      </c>
      <c r="L54" s="134">
        <v>737828969.73000002</v>
      </c>
      <c r="M54" s="134">
        <v>790721383.27999997</v>
      </c>
      <c r="N54" s="134">
        <v>711472030.96000004</v>
      </c>
      <c r="O54" s="134">
        <v>1055131918.54</v>
      </c>
      <c r="P54" s="115">
        <v>807568412.44999981</v>
      </c>
      <c r="Q54" s="115">
        <f t="shared" si="1"/>
        <v>8709847630.1800003</v>
      </c>
      <c r="R54" s="8"/>
      <c r="S54" s="5"/>
      <c r="Z54" s="88"/>
      <c r="AA54" s="88"/>
      <c r="AB54" s="88"/>
      <c r="AC54" s="88"/>
      <c r="AD54" s="88"/>
      <c r="AE54" s="88"/>
      <c r="AF54" s="88"/>
      <c r="AG54" s="88"/>
      <c r="AH54" s="88"/>
      <c r="AI54" s="88"/>
      <c r="AJ54" s="88"/>
      <c r="AK54" s="88"/>
      <c r="AL54" s="88"/>
    </row>
    <row r="55" spans="2:40">
      <c r="B55" s="26" t="s">
        <v>66</v>
      </c>
      <c r="C55" s="115">
        <v>7198785355</v>
      </c>
      <c r="D55" s="115">
        <v>7377794883.499999</v>
      </c>
      <c r="E55" s="134">
        <v>197652168.92999998</v>
      </c>
      <c r="F55" s="134">
        <v>354794203.27999997</v>
      </c>
      <c r="G55" s="134">
        <v>419233665.96000004</v>
      </c>
      <c r="H55" s="134">
        <v>358024245.30000013</v>
      </c>
      <c r="I55" s="134">
        <v>488367248.86999989</v>
      </c>
      <c r="J55" s="134">
        <v>391086853.84999996</v>
      </c>
      <c r="K55" s="134">
        <v>477616864.70000017</v>
      </c>
      <c r="L55" s="134">
        <v>350288674.07999998</v>
      </c>
      <c r="M55" s="134">
        <v>393413190.5800001</v>
      </c>
      <c r="N55" s="134">
        <v>538135370.56999981</v>
      </c>
      <c r="O55" s="134">
        <v>781484872.86000001</v>
      </c>
      <c r="P55" s="115">
        <v>498490098.35999995</v>
      </c>
      <c r="Q55" s="115">
        <f t="shared" si="1"/>
        <v>5248587457.3399992</v>
      </c>
      <c r="R55" s="8"/>
      <c r="S55" s="5"/>
      <c r="Z55" s="88"/>
      <c r="AA55" s="88"/>
      <c r="AB55" s="88"/>
      <c r="AC55" s="88"/>
      <c r="AD55" s="88"/>
      <c r="AE55" s="88"/>
      <c r="AF55" s="88"/>
      <c r="AG55" s="88"/>
      <c r="AH55" s="88"/>
      <c r="AI55" s="88"/>
      <c r="AJ55" s="88"/>
      <c r="AK55" s="88"/>
      <c r="AL55" s="88"/>
    </row>
    <row r="56" spans="2:40">
      <c r="B56" s="26" t="s">
        <v>67</v>
      </c>
      <c r="C56" s="115">
        <v>55013437666</v>
      </c>
      <c r="D56" s="115">
        <v>58548416166.280006</v>
      </c>
      <c r="E56" s="134">
        <v>3591707929.2399998</v>
      </c>
      <c r="F56" s="134">
        <v>4023153564.6700001</v>
      </c>
      <c r="G56" s="134">
        <v>4701775609.1199999</v>
      </c>
      <c r="H56" s="134">
        <v>4201570967.5499997</v>
      </c>
      <c r="I56" s="134">
        <v>4148297957.8499999</v>
      </c>
      <c r="J56" s="134">
        <v>4493324679.1500006</v>
      </c>
      <c r="K56" s="134">
        <v>3986341727.8399997</v>
      </c>
      <c r="L56" s="134">
        <v>4495778042.3799992</v>
      </c>
      <c r="M56" s="134">
        <v>4602937202.0100002</v>
      </c>
      <c r="N56" s="134">
        <v>4275250781.2899995</v>
      </c>
      <c r="O56" s="134">
        <v>7639106214.4800005</v>
      </c>
      <c r="P56" s="115">
        <v>5274902126.8899994</v>
      </c>
      <c r="Q56" s="115">
        <f t="shared" si="1"/>
        <v>55434146802.470001</v>
      </c>
      <c r="R56" s="8"/>
      <c r="S56" s="5"/>
      <c r="Z56" s="88"/>
      <c r="AA56" s="88"/>
      <c r="AB56" s="88"/>
      <c r="AC56" s="88"/>
      <c r="AD56" s="88"/>
      <c r="AE56" s="88"/>
      <c r="AF56" s="88"/>
      <c r="AG56" s="88"/>
      <c r="AH56" s="88"/>
      <c r="AI56" s="88"/>
      <c r="AJ56" s="88"/>
      <c r="AK56" s="88"/>
      <c r="AL56" s="88"/>
    </row>
    <row r="57" spans="2:40">
      <c r="B57" s="25" t="s">
        <v>68</v>
      </c>
      <c r="C57" s="114">
        <v>528204494</v>
      </c>
      <c r="D57" s="114">
        <v>695269971.84000003</v>
      </c>
      <c r="E57" s="138">
        <f>SUM(E58:E61)</f>
        <v>22136845.199999996</v>
      </c>
      <c r="F57" s="138">
        <f t="shared" ref="F57:M57" si="28">SUM(F58:F61)</f>
        <v>22608963.390000001</v>
      </c>
      <c r="G57" s="138">
        <f t="shared" si="28"/>
        <v>42332306.149999991</v>
      </c>
      <c r="H57" s="138">
        <f t="shared" si="28"/>
        <v>55307291.090000011</v>
      </c>
      <c r="I57" s="138">
        <f t="shared" si="28"/>
        <v>42554744.289999999</v>
      </c>
      <c r="J57" s="138">
        <f t="shared" si="28"/>
        <v>44697973.759999998</v>
      </c>
      <c r="K57" s="138">
        <f t="shared" si="28"/>
        <v>39352844.180000007</v>
      </c>
      <c r="L57" s="138">
        <f t="shared" si="28"/>
        <v>37673416.539999999</v>
      </c>
      <c r="M57" s="138">
        <f t="shared" si="28"/>
        <v>39223890.259999998</v>
      </c>
      <c r="N57" s="138">
        <f t="shared" ref="N57:O57" si="29">N61+N60+N59+N58</f>
        <v>47527736.590000018</v>
      </c>
      <c r="O57" s="138">
        <f t="shared" si="29"/>
        <v>52716180.820000008</v>
      </c>
      <c r="P57" s="114">
        <f>P61+P60+P59+P58</f>
        <v>84951251.430000022</v>
      </c>
      <c r="Q57" s="114">
        <f t="shared" si="1"/>
        <v>531083443.69999999</v>
      </c>
      <c r="R57" s="7"/>
      <c r="S57" s="5"/>
      <c r="Z57" s="88"/>
      <c r="AA57" s="88"/>
      <c r="AB57" s="88"/>
      <c r="AC57" s="88"/>
      <c r="AD57" s="88"/>
      <c r="AE57" s="88"/>
      <c r="AF57" s="88"/>
      <c r="AG57" s="88"/>
      <c r="AH57" s="88"/>
      <c r="AI57" s="88"/>
      <c r="AJ57" s="88"/>
      <c r="AK57" s="88"/>
      <c r="AL57" s="88"/>
    </row>
    <row r="58" spans="2:40">
      <c r="B58" s="26" t="s">
        <v>100</v>
      </c>
      <c r="C58" s="115">
        <v>1000000</v>
      </c>
      <c r="D58" s="115">
        <v>1500000</v>
      </c>
      <c r="E58" s="134">
        <v>0</v>
      </c>
      <c r="F58" s="134">
        <v>0</v>
      </c>
      <c r="G58" s="134">
        <v>0</v>
      </c>
      <c r="H58" s="134">
        <v>0</v>
      </c>
      <c r="I58" s="134">
        <v>0</v>
      </c>
      <c r="J58" s="134">
        <v>0</v>
      </c>
      <c r="K58" s="134">
        <v>0</v>
      </c>
      <c r="L58" s="134">
        <v>0</v>
      </c>
      <c r="M58" s="134">
        <v>0</v>
      </c>
      <c r="N58" s="134">
        <v>0</v>
      </c>
      <c r="O58" s="134">
        <v>0</v>
      </c>
      <c r="P58" s="115"/>
      <c r="Q58" s="115">
        <f t="shared" si="1"/>
        <v>0</v>
      </c>
      <c r="R58" s="91"/>
      <c r="S58" s="5"/>
      <c r="T58" s="91"/>
      <c r="U58" s="91"/>
      <c r="V58" s="91"/>
      <c r="W58" s="91"/>
      <c r="X58" s="91"/>
      <c r="Z58" s="88"/>
      <c r="AA58" s="88"/>
      <c r="AB58" s="88"/>
      <c r="AC58" s="88"/>
      <c r="AD58" s="88"/>
      <c r="AE58" s="88"/>
      <c r="AF58" s="88"/>
      <c r="AG58" s="88"/>
      <c r="AH58" s="88"/>
      <c r="AI58" s="88"/>
      <c r="AJ58" s="88"/>
      <c r="AK58" s="88"/>
      <c r="AL58" s="88"/>
    </row>
    <row r="59" spans="2:40">
      <c r="B59" s="26" t="s">
        <v>101</v>
      </c>
      <c r="C59" s="115">
        <v>511604494</v>
      </c>
      <c r="D59" s="115">
        <v>677669971.84000003</v>
      </c>
      <c r="E59" s="134">
        <v>22136845.199999996</v>
      </c>
      <c r="F59" s="134">
        <v>22608963.390000001</v>
      </c>
      <c r="G59" s="134">
        <v>42332306.149999991</v>
      </c>
      <c r="H59" s="134">
        <v>55307291.090000011</v>
      </c>
      <c r="I59" s="134">
        <v>42554744.289999999</v>
      </c>
      <c r="J59" s="134">
        <v>44697973.759999998</v>
      </c>
      <c r="K59" s="134">
        <v>39352844.180000007</v>
      </c>
      <c r="L59" s="134">
        <v>37673416.539999999</v>
      </c>
      <c r="M59" s="134">
        <v>39223890.259999998</v>
      </c>
      <c r="N59" s="134">
        <v>47527736.590000018</v>
      </c>
      <c r="O59" s="134">
        <v>52716180.820000008</v>
      </c>
      <c r="P59" s="115">
        <v>84951251.430000022</v>
      </c>
      <c r="Q59" s="115">
        <f t="shared" si="1"/>
        <v>531083443.69999999</v>
      </c>
      <c r="R59" s="91"/>
      <c r="S59" s="5"/>
      <c r="T59" s="91"/>
      <c r="U59" s="91"/>
      <c r="V59" s="91"/>
      <c r="W59" s="91"/>
      <c r="X59" s="91"/>
      <c r="Z59" s="88"/>
      <c r="AA59" s="88"/>
      <c r="AB59" s="88"/>
      <c r="AC59" s="88"/>
      <c r="AD59" s="88"/>
      <c r="AE59" s="88"/>
      <c r="AF59" s="88"/>
      <c r="AG59" s="88"/>
      <c r="AH59" s="88"/>
      <c r="AI59" s="88"/>
      <c r="AJ59" s="88"/>
      <c r="AK59" s="88"/>
      <c r="AL59" s="88"/>
    </row>
    <row r="60" spans="2:40">
      <c r="B60" s="26" t="s">
        <v>102</v>
      </c>
      <c r="C60" s="115">
        <v>10000000</v>
      </c>
      <c r="D60" s="115">
        <v>10500000</v>
      </c>
      <c r="E60" s="134">
        <v>0</v>
      </c>
      <c r="F60" s="134">
        <v>0</v>
      </c>
      <c r="G60" s="134">
        <v>0</v>
      </c>
      <c r="H60" s="134">
        <v>0</v>
      </c>
      <c r="I60" s="134">
        <v>0</v>
      </c>
      <c r="J60" s="134">
        <v>0</v>
      </c>
      <c r="K60" s="134">
        <v>0</v>
      </c>
      <c r="L60" s="134">
        <v>0</v>
      </c>
      <c r="M60" s="134">
        <v>0</v>
      </c>
      <c r="N60" s="134">
        <v>0</v>
      </c>
      <c r="O60" s="134">
        <v>0</v>
      </c>
      <c r="P60" s="115">
        <v>0</v>
      </c>
      <c r="Q60" s="115">
        <f t="shared" si="1"/>
        <v>0</v>
      </c>
      <c r="R60" s="91"/>
      <c r="S60" s="5"/>
      <c r="T60" s="91"/>
      <c r="U60" s="91"/>
      <c r="V60" s="91"/>
      <c r="W60" s="91"/>
      <c r="X60" s="91"/>
      <c r="Z60" s="88"/>
      <c r="AA60" s="88"/>
      <c r="AB60" s="88"/>
      <c r="AC60" s="88"/>
      <c r="AD60" s="88"/>
      <c r="AE60" s="88"/>
      <c r="AF60" s="88"/>
      <c r="AG60" s="88"/>
      <c r="AH60" s="88"/>
      <c r="AI60" s="88"/>
      <c r="AJ60" s="88"/>
      <c r="AK60" s="88"/>
      <c r="AL60" s="88"/>
    </row>
    <row r="61" spans="2:40">
      <c r="B61" s="26" t="s">
        <v>70</v>
      </c>
      <c r="C61" s="115">
        <v>5600000</v>
      </c>
      <c r="D61" s="115">
        <v>5600000</v>
      </c>
      <c r="E61" s="134">
        <v>0</v>
      </c>
      <c r="F61" s="134">
        <v>0</v>
      </c>
      <c r="G61" s="134">
        <v>0</v>
      </c>
      <c r="H61" s="134">
        <v>0</v>
      </c>
      <c r="I61" s="134">
        <v>0</v>
      </c>
      <c r="J61" s="134">
        <v>0</v>
      </c>
      <c r="K61" s="134">
        <v>0</v>
      </c>
      <c r="L61" s="134">
        <v>0</v>
      </c>
      <c r="M61" s="134">
        <v>0</v>
      </c>
      <c r="N61" s="134">
        <v>0</v>
      </c>
      <c r="O61" s="134">
        <v>0</v>
      </c>
      <c r="P61" s="115">
        <v>0</v>
      </c>
      <c r="Q61" s="115">
        <f t="shared" si="1"/>
        <v>0</v>
      </c>
      <c r="R61" s="91"/>
      <c r="S61" s="5"/>
      <c r="T61" s="91"/>
      <c r="U61" s="91"/>
      <c r="V61" s="91"/>
      <c r="W61" s="91"/>
      <c r="X61" s="91"/>
      <c r="Z61" s="88"/>
      <c r="AA61" s="88"/>
      <c r="AB61" s="88"/>
      <c r="AC61" s="88"/>
      <c r="AD61" s="88"/>
      <c r="AE61" s="88"/>
      <c r="AF61" s="88"/>
      <c r="AG61" s="88"/>
      <c r="AH61" s="88"/>
      <c r="AI61" s="88"/>
      <c r="AJ61" s="88"/>
      <c r="AK61" s="88"/>
      <c r="AL61" s="88"/>
    </row>
    <row r="62" spans="2:40">
      <c r="B62" s="25" t="s">
        <v>71</v>
      </c>
      <c r="C62" s="114">
        <v>15393198020</v>
      </c>
      <c r="D62" s="114">
        <v>19014125195.099998</v>
      </c>
      <c r="E62" s="138">
        <f>SUM(E63:E67)</f>
        <v>0</v>
      </c>
      <c r="F62" s="138">
        <f>SUM(F63:F67)</f>
        <v>7900</v>
      </c>
      <c r="G62" s="138">
        <f t="shared" ref="G62:O62" si="30">SUM(G63:G67)</f>
        <v>221571.96</v>
      </c>
      <c r="H62" s="138">
        <f t="shared" si="30"/>
        <v>40325</v>
      </c>
      <c r="I62" s="138">
        <f t="shared" si="30"/>
        <v>363039.25</v>
      </c>
      <c r="J62" s="138">
        <f t="shared" si="30"/>
        <v>60720</v>
      </c>
      <c r="K62" s="138">
        <f t="shared" si="30"/>
        <v>57018</v>
      </c>
      <c r="L62" s="138">
        <f t="shared" si="30"/>
        <v>151304</v>
      </c>
      <c r="M62" s="138">
        <f t="shared" si="30"/>
        <v>199922.5</v>
      </c>
      <c r="N62" s="138">
        <f t="shared" si="30"/>
        <v>0</v>
      </c>
      <c r="O62" s="138">
        <f t="shared" si="30"/>
        <v>234875.46000000002</v>
      </c>
      <c r="P62" s="114">
        <f>SUM(P63:P67)</f>
        <v>75953</v>
      </c>
      <c r="Q62" s="114">
        <f t="shared" si="1"/>
        <v>1412629.17</v>
      </c>
      <c r="R62" s="7"/>
      <c r="S62" s="5"/>
      <c r="Z62" s="93"/>
      <c r="AA62" s="93"/>
      <c r="AB62" s="88"/>
      <c r="AC62" s="88"/>
      <c r="AD62" s="88"/>
      <c r="AE62" s="88"/>
      <c r="AF62" s="88"/>
      <c r="AG62" s="88"/>
      <c r="AH62" s="88"/>
      <c r="AI62" s="88"/>
      <c r="AJ62" s="88"/>
      <c r="AK62" s="88"/>
      <c r="AL62" s="88"/>
      <c r="AM62" s="93"/>
      <c r="AN62" s="93"/>
    </row>
    <row r="63" spans="2:40">
      <c r="B63" s="26" t="s">
        <v>72</v>
      </c>
      <c r="C63" s="115">
        <v>10384558818</v>
      </c>
      <c r="D63" s="115">
        <v>14005415993.1</v>
      </c>
      <c r="E63" s="134">
        <v>0</v>
      </c>
      <c r="F63" s="134">
        <v>0</v>
      </c>
      <c r="G63" s="134">
        <v>0</v>
      </c>
      <c r="H63" s="134">
        <v>0</v>
      </c>
      <c r="I63" s="134">
        <v>0</v>
      </c>
      <c r="J63" s="134">
        <v>0</v>
      </c>
      <c r="K63" s="134">
        <v>0</v>
      </c>
      <c r="L63" s="134">
        <v>0</v>
      </c>
      <c r="M63" s="134">
        <v>0</v>
      </c>
      <c r="N63" s="134">
        <v>0</v>
      </c>
      <c r="O63" s="134">
        <v>0</v>
      </c>
      <c r="P63" s="115">
        <v>0</v>
      </c>
      <c r="Q63" s="115">
        <f t="shared" si="1"/>
        <v>0</v>
      </c>
      <c r="R63" s="8"/>
      <c r="S63" s="5"/>
      <c r="Z63" s="93"/>
      <c r="AA63" s="93"/>
      <c r="AB63" s="88"/>
      <c r="AC63" s="88"/>
      <c r="AD63" s="88"/>
      <c r="AE63" s="88"/>
      <c r="AF63" s="88"/>
      <c r="AG63" s="88"/>
      <c r="AH63" s="88"/>
      <c r="AI63" s="88"/>
      <c r="AJ63" s="88"/>
      <c r="AK63" s="88"/>
      <c r="AL63" s="88"/>
      <c r="AM63" s="93"/>
      <c r="AN63" s="93"/>
    </row>
    <row r="64" spans="2:40">
      <c r="B64" s="26" t="s">
        <v>73</v>
      </c>
      <c r="C64" s="115">
        <v>4702271422</v>
      </c>
      <c r="D64" s="115">
        <v>4702271422</v>
      </c>
      <c r="E64" s="134">
        <v>0</v>
      </c>
      <c r="F64" s="134">
        <v>0</v>
      </c>
      <c r="G64" s="134">
        <v>0</v>
      </c>
      <c r="H64" s="134">
        <v>0</v>
      </c>
      <c r="I64" s="134">
        <v>0</v>
      </c>
      <c r="J64" s="134">
        <v>0</v>
      </c>
      <c r="K64" s="134">
        <v>0</v>
      </c>
      <c r="L64" s="134">
        <v>0</v>
      </c>
      <c r="M64" s="134">
        <v>0</v>
      </c>
      <c r="N64" s="134">
        <v>0</v>
      </c>
      <c r="O64" s="134">
        <v>0</v>
      </c>
      <c r="P64" s="115">
        <v>0</v>
      </c>
      <c r="Q64" s="115">
        <f t="shared" si="1"/>
        <v>0</v>
      </c>
      <c r="R64" s="8"/>
      <c r="S64" s="5"/>
      <c r="Z64" s="93"/>
      <c r="AA64" s="93"/>
      <c r="AB64" s="88"/>
      <c r="AC64" s="88"/>
      <c r="AD64" s="88"/>
      <c r="AE64" s="88"/>
      <c r="AF64" s="88"/>
      <c r="AG64" s="88"/>
      <c r="AH64" s="88"/>
      <c r="AI64" s="88"/>
      <c r="AJ64" s="88"/>
      <c r="AK64" s="88"/>
      <c r="AL64" s="88"/>
      <c r="AM64" s="93"/>
      <c r="AN64" s="93"/>
    </row>
    <row r="65" spans="2:42">
      <c r="B65" s="26" t="s">
        <v>136</v>
      </c>
      <c r="C65" s="115">
        <v>500000</v>
      </c>
      <c r="D65" s="115">
        <v>500000</v>
      </c>
      <c r="E65" s="134">
        <v>0</v>
      </c>
      <c r="F65" s="134">
        <v>0</v>
      </c>
      <c r="G65" s="134">
        <v>0</v>
      </c>
      <c r="H65" s="134">
        <v>0</v>
      </c>
      <c r="I65" s="134">
        <v>0</v>
      </c>
      <c r="J65" s="134">
        <v>0</v>
      </c>
      <c r="K65" s="134">
        <v>0</v>
      </c>
      <c r="L65" s="134">
        <v>0</v>
      </c>
      <c r="M65" s="134">
        <v>0</v>
      </c>
      <c r="N65" s="134">
        <v>0</v>
      </c>
      <c r="O65" s="134">
        <v>0</v>
      </c>
      <c r="P65" s="115">
        <v>0</v>
      </c>
      <c r="Q65" s="115">
        <f t="shared" si="1"/>
        <v>0</v>
      </c>
      <c r="R65" s="8"/>
      <c r="S65" s="5"/>
      <c r="Z65" s="93"/>
      <c r="AA65" s="93"/>
      <c r="AB65" s="88"/>
      <c r="AC65" s="88"/>
      <c r="AD65" s="88"/>
      <c r="AE65" s="88"/>
      <c r="AF65" s="88"/>
      <c r="AG65" s="88"/>
      <c r="AH65" s="88"/>
      <c r="AI65" s="88"/>
      <c r="AJ65" s="88"/>
      <c r="AK65" s="88"/>
      <c r="AL65" s="88"/>
      <c r="AM65" s="93"/>
      <c r="AN65" s="93"/>
    </row>
    <row r="66" spans="2:42">
      <c r="B66" s="26" t="s">
        <v>117</v>
      </c>
      <c r="C66" s="115">
        <v>263300000</v>
      </c>
      <c r="D66" s="115">
        <v>263300000</v>
      </c>
      <c r="E66" s="134">
        <v>0</v>
      </c>
      <c r="F66" s="134">
        <v>0</v>
      </c>
      <c r="G66" s="134">
        <v>0</v>
      </c>
      <c r="H66" s="134">
        <v>0</v>
      </c>
      <c r="I66" s="134">
        <v>0</v>
      </c>
      <c r="J66" s="134">
        <v>0</v>
      </c>
      <c r="K66" s="134">
        <v>0</v>
      </c>
      <c r="L66" s="134">
        <v>0</v>
      </c>
      <c r="M66" s="134">
        <v>0</v>
      </c>
      <c r="N66" s="134">
        <v>0</v>
      </c>
      <c r="O66" s="134">
        <v>0</v>
      </c>
      <c r="P66" s="115"/>
      <c r="Q66" s="115">
        <f t="shared" si="1"/>
        <v>0</v>
      </c>
      <c r="R66" s="8"/>
      <c r="S66" s="5"/>
      <c r="Z66" s="93"/>
      <c r="AA66" s="93"/>
      <c r="AB66" s="88"/>
      <c r="AC66" s="88"/>
      <c r="AD66" s="88"/>
      <c r="AE66" s="88"/>
      <c r="AF66" s="88"/>
      <c r="AG66" s="88"/>
      <c r="AH66" s="88"/>
      <c r="AI66" s="88"/>
      <c r="AJ66" s="88"/>
      <c r="AK66" s="88"/>
      <c r="AL66" s="88"/>
      <c r="AM66" s="93"/>
      <c r="AN66" s="93"/>
    </row>
    <row r="67" spans="2:42">
      <c r="B67" s="26" t="s">
        <v>74</v>
      </c>
      <c r="C67" s="115">
        <v>42567780</v>
      </c>
      <c r="D67" s="115">
        <v>42637780</v>
      </c>
      <c r="E67" s="134">
        <v>0</v>
      </c>
      <c r="F67" s="134">
        <v>7900</v>
      </c>
      <c r="G67" s="134">
        <v>221571.96</v>
      </c>
      <c r="H67" s="134">
        <v>40325</v>
      </c>
      <c r="I67" s="134">
        <v>363039.25</v>
      </c>
      <c r="J67" s="134">
        <v>60720</v>
      </c>
      <c r="K67" s="134">
        <v>57018</v>
      </c>
      <c r="L67" s="134">
        <v>151304</v>
      </c>
      <c r="M67" s="134">
        <v>199922.5</v>
      </c>
      <c r="N67" s="134">
        <v>0</v>
      </c>
      <c r="O67" s="134">
        <v>234875.46000000002</v>
      </c>
      <c r="P67" s="115">
        <v>75953</v>
      </c>
      <c r="Q67" s="115">
        <f t="shared" si="1"/>
        <v>1412629.17</v>
      </c>
      <c r="R67" s="8"/>
      <c r="S67" s="5"/>
      <c r="Z67" s="93"/>
      <c r="AA67" s="93"/>
      <c r="AB67" s="88"/>
      <c r="AC67" s="88"/>
      <c r="AD67" s="88"/>
      <c r="AE67" s="88"/>
      <c r="AF67" s="88"/>
      <c r="AG67" s="88"/>
      <c r="AH67" s="88"/>
      <c r="AI67" s="88"/>
      <c r="AJ67" s="88"/>
      <c r="AK67" s="88"/>
      <c r="AL67" s="88"/>
      <c r="AM67" s="93"/>
      <c r="AN67" s="93"/>
    </row>
    <row r="68" spans="2:42">
      <c r="B68" s="25" t="s">
        <v>75</v>
      </c>
      <c r="C68" s="114">
        <v>1933461867</v>
      </c>
      <c r="D68" s="114">
        <v>2850789463.9299994</v>
      </c>
      <c r="E68" s="138">
        <f>SUM(E69:E72)</f>
        <v>63207151.180000015</v>
      </c>
      <c r="F68" s="138">
        <f t="shared" ref="F68:O68" si="31">SUM(F69:F72)</f>
        <v>118267801.84000002</v>
      </c>
      <c r="G68" s="138">
        <f t="shared" si="31"/>
        <v>128057693.09999999</v>
      </c>
      <c r="H68" s="138">
        <f t="shared" si="31"/>
        <v>108677831.40000001</v>
      </c>
      <c r="I68" s="138">
        <f t="shared" si="31"/>
        <v>146911102.83999997</v>
      </c>
      <c r="J68" s="138">
        <f t="shared" si="31"/>
        <v>109533138.89999998</v>
      </c>
      <c r="K68" s="138">
        <f t="shared" si="31"/>
        <v>134495639.01000002</v>
      </c>
      <c r="L68" s="138">
        <f t="shared" si="31"/>
        <v>114035441.64</v>
      </c>
      <c r="M68" s="138">
        <f t="shared" si="31"/>
        <v>127869610.09</v>
      </c>
      <c r="N68" s="138">
        <f t="shared" si="31"/>
        <v>140032808.47</v>
      </c>
      <c r="O68" s="138">
        <f t="shared" si="31"/>
        <v>218693958.60999998</v>
      </c>
      <c r="P68" s="114">
        <f>SUM(P69:P72)</f>
        <v>271119755.26999998</v>
      </c>
      <c r="Q68" s="114">
        <f t="shared" si="1"/>
        <v>1680901932.3499997</v>
      </c>
      <c r="R68" s="7"/>
      <c r="S68" s="5"/>
      <c r="Z68" s="93"/>
      <c r="AA68" s="93"/>
      <c r="AB68" s="88"/>
      <c r="AC68" s="88"/>
      <c r="AD68" s="88"/>
      <c r="AE68" s="88"/>
      <c r="AF68" s="88"/>
      <c r="AG68" s="88"/>
      <c r="AH68" s="88"/>
      <c r="AI68" s="88"/>
      <c r="AJ68" s="88"/>
      <c r="AK68" s="88"/>
      <c r="AL68" s="88"/>
    </row>
    <row r="69" spans="2:42">
      <c r="B69" s="26" t="s">
        <v>104</v>
      </c>
      <c r="C69" s="115">
        <v>185457500</v>
      </c>
      <c r="D69" s="115">
        <v>181715169</v>
      </c>
      <c r="E69" s="134">
        <v>0</v>
      </c>
      <c r="F69" s="134">
        <v>0</v>
      </c>
      <c r="G69" s="134"/>
      <c r="H69" s="134">
        <v>0</v>
      </c>
      <c r="I69" s="134">
        <v>0</v>
      </c>
      <c r="J69" s="134"/>
      <c r="K69" s="134">
        <v>0</v>
      </c>
      <c r="L69" s="134">
        <v>0</v>
      </c>
      <c r="M69" s="134"/>
      <c r="N69" s="134">
        <v>0</v>
      </c>
      <c r="O69" s="134">
        <v>0</v>
      </c>
      <c r="P69" s="115">
        <v>223272</v>
      </c>
      <c r="Q69" s="116">
        <f t="shared" si="1"/>
        <v>223272</v>
      </c>
      <c r="R69" s="7"/>
      <c r="S69" s="5"/>
      <c r="Z69" s="93"/>
      <c r="AA69" s="93"/>
      <c r="AB69" s="88"/>
      <c r="AC69" s="88"/>
      <c r="AD69" s="88"/>
      <c r="AE69" s="88"/>
      <c r="AF69" s="88"/>
      <c r="AG69" s="88"/>
      <c r="AH69" s="88"/>
      <c r="AI69" s="88"/>
      <c r="AJ69" s="88"/>
      <c r="AK69" s="88"/>
      <c r="AL69" s="88"/>
      <c r="AM69" s="93"/>
      <c r="AN69" s="93"/>
      <c r="AO69" s="93"/>
      <c r="AP69" s="93"/>
    </row>
    <row r="70" spans="2:42">
      <c r="B70" s="26" t="s">
        <v>105</v>
      </c>
      <c r="C70" s="115">
        <v>224343743</v>
      </c>
      <c r="D70" s="115">
        <v>341297798.93000001</v>
      </c>
      <c r="E70" s="134">
        <v>5811549.5800000001</v>
      </c>
      <c r="F70" s="134">
        <v>17122479.370000001</v>
      </c>
      <c r="G70" s="134">
        <v>13352710</v>
      </c>
      <c r="H70" s="134">
        <v>20518663.600000001</v>
      </c>
      <c r="I70" s="134">
        <v>15864846.989999996</v>
      </c>
      <c r="J70" s="134">
        <v>16221606.649999999</v>
      </c>
      <c r="K70" s="134">
        <v>15606963.840000002</v>
      </c>
      <c r="L70" s="134">
        <v>13790095.799999997</v>
      </c>
      <c r="M70" s="134">
        <v>11837379.68</v>
      </c>
      <c r="N70" s="134">
        <v>17253594.820000004</v>
      </c>
      <c r="O70" s="134">
        <v>26111110.759999998</v>
      </c>
      <c r="P70" s="115">
        <v>29594421.880000003</v>
      </c>
      <c r="Q70" s="116">
        <f t="shared" si="1"/>
        <v>203085422.96999997</v>
      </c>
      <c r="R70" s="8"/>
      <c r="S70" s="5"/>
      <c r="Z70" s="93"/>
      <c r="AA70" s="93"/>
      <c r="AB70" s="88"/>
      <c r="AC70" s="88"/>
      <c r="AD70" s="88"/>
      <c r="AE70" s="88"/>
      <c r="AF70" s="88"/>
      <c r="AG70" s="88"/>
      <c r="AH70" s="88"/>
      <c r="AI70" s="88"/>
      <c r="AJ70" s="88"/>
      <c r="AK70" s="88"/>
      <c r="AL70" s="88"/>
      <c r="AM70" s="93"/>
      <c r="AN70" s="93"/>
      <c r="AO70" s="93"/>
      <c r="AP70" s="93"/>
    </row>
    <row r="71" spans="2:42">
      <c r="B71" s="26" t="s">
        <v>76</v>
      </c>
      <c r="C71" s="115">
        <v>1345932454</v>
      </c>
      <c r="D71" s="115">
        <v>2119108251.8199999</v>
      </c>
      <c r="E71" s="134">
        <v>57121822.990000017</v>
      </c>
      <c r="F71" s="134">
        <v>77269085.470000014</v>
      </c>
      <c r="G71" s="134">
        <v>102766864.59999999</v>
      </c>
      <c r="H71" s="134">
        <v>76241049.299999997</v>
      </c>
      <c r="I71" s="134">
        <v>114903137.34999999</v>
      </c>
      <c r="J71" s="134">
        <v>93311532.249999985</v>
      </c>
      <c r="K71" s="134">
        <v>90621183.830000013</v>
      </c>
      <c r="L71" s="134">
        <v>88441670.670000002</v>
      </c>
      <c r="M71" s="134">
        <v>97719477.949999988</v>
      </c>
      <c r="N71" s="134">
        <v>108057765.14999999</v>
      </c>
      <c r="O71" s="134">
        <v>174837510.84999999</v>
      </c>
      <c r="P71" s="115">
        <v>224904296.69999999</v>
      </c>
      <c r="Q71" s="116">
        <f t="shared" si="1"/>
        <v>1306195397.1100001</v>
      </c>
      <c r="R71" s="8"/>
      <c r="S71" s="5"/>
      <c r="Z71" s="93"/>
      <c r="AA71" s="93"/>
      <c r="AB71" s="88"/>
      <c r="AC71" s="88"/>
      <c r="AD71" s="88"/>
      <c r="AE71" s="88"/>
      <c r="AF71" s="88"/>
      <c r="AG71" s="88"/>
      <c r="AH71" s="88"/>
      <c r="AI71" s="88"/>
      <c r="AJ71" s="88"/>
      <c r="AK71" s="88"/>
      <c r="AL71" s="88"/>
      <c r="AM71" s="93"/>
      <c r="AN71" s="93"/>
      <c r="AO71" s="93"/>
      <c r="AP71" s="93"/>
    </row>
    <row r="72" spans="2:42">
      <c r="B72" s="7" t="s">
        <v>77</v>
      </c>
      <c r="C72" s="115">
        <v>177728170</v>
      </c>
      <c r="D72" s="115">
        <v>208668244.18000001</v>
      </c>
      <c r="E72" s="134">
        <v>273778.61</v>
      </c>
      <c r="F72" s="134">
        <v>23876237</v>
      </c>
      <c r="G72" s="134">
        <v>11938118.5</v>
      </c>
      <c r="H72" s="134">
        <v>11918118.5</v>
      </c>
      <c r="I72" s="134">
        <v>16143118.5</v>
      </c>
      <c r="J72" s="134">
        <v>0</v>
      </c>
      <c r="K72" s="134">
        <v>28267491.34</v>
      </c>
      <c r="L72" s="134">
        <v>11803675.17</v>
      </c>
      <c r="M72" s="134">
        <v>18312752.460000001</v>
      </c>
      <c r="N72" s="134">
        <v>14721448.5</v>
      </c>
      <c r="O72" s="134">
        <v>17745337</v>
      </c>
      <c r="P72" s="115">
        <v>16397764.689999999</v>
      </c>
      <c r="Q72" s="116">
        <f t="shared" si="1"/>
        <v>171397840.27000001</v>
      </c>
      <c r="R72" s="8"/>
      <c r="S72" s="5"/>
      <c r="Z72" s="93"/>
      <c r="AA72" s="93"/>
      <c r="AB72" s="88"/>
      <c r="AC72" s="88"/>
      <c r="AD72" s="88"/>
      <c r="AE72" s="88"/>
      <c r="AF72" s="88"/>
      <c r="AG72" s="88"/>
      <c r="AH72" s="88"/>
      <c r="AI72" s="88"/>
      <c r="AJ72" s="88"/>
      <c r="AK72" s="88"/>
      <c r="AL72" s="88"/>
      <c r="AM72" s="93"/>
      <c r="AN72" s="93"/>
      <c r="AO72" s="93"/>
      <c r="AP72" s="93"/>
    </row>
    <row r="73" spans="2:42">
      <c r="B73" s="130" t="s">
        <v>142</v>
      </c>
      <c r="C73" s="120">
        <f>+C10+C23+C42+C48</f>
        <v>142703367995</v>
      </c>
      <c r="D73" s="141">
        <v>162579634107.41995</v>
      </c>
      <c r="E73" s="118">
        <f t="shared" ref="E73:Q73" si="32">E10+E23+E42+E48</f>
        <v>5692803913.0799999</v>
      </c>
      <c r="F73" s="118">
        <f t="shared" si="32"/>
        <v>6891906945.4400005</v>
      </c>
      <c r="G73" s="118">
        <f t="shared" si="32"/>
        <v>8576751256.210001</v>
      </c>
      <c r="H73" s="118">
        <f t="shared" si="32"/>
        <v>7559733019.4899998</v>
      </c>
      <c r="I73" s="118">
        <f t="shared" si="32"/>
        <v>7962270426.1299992</v>
      </c>
      <c r="J73" s="118">
        <f t="shared" si="32"/>
        <v>8120496136.6499996</v>
      </c>
      <c r="K73" s="118">
        <f t="shared" si="32"/>
        <v>7700075924.54</v>
      </c>
      <c r="L73" s="118">
        <f t="shared" si="32"/>
        <v>8374818232.9699993</v>
      </c>
      <c r="M73" s="118">
        <f t="shared" si="32"/>
        <v>8128452756.1100006</v>
      </c>
      <c r="N73" s="118">
        <f t="shared" si="32"/>
        <v>9027016784.7099991</v>
      </c>
      <c r="O73" s="118">
        <f t="shared" si="32"/>
        <v>13321344761.670002</v>
      </c>
      <c r="P73" s="118">
        <f t="shared" si="32"/>
        <v>12876933071.209999</v>
      </c>
      <c r="Q73" s="118">
        <f t="shared" si="32"/>
        <v>104232603228.21001</v>
      </c>
      <c r="R73" s="88"/>
      <c r="S73" s="88"/>
      <c r="T73" s="88"/>
      <c r="U73" s="88"/>
      <c r="V73" s="88"/>
      <c r="W73" s="88"/>
      <c r="X73" s="88"/>
      <c r="Y73" s="88"/>
      <c r="AB73" s="88"/>
      <c r="AC73" s="88"/>
      <c r="AD73" s="88"/>
      <c r="AE73" s="88"/>
      <c r="AF73" s="88"/>
      <c r="AG73" s="88"/>
      <c r="AH73" s="88"/>
      <c r="AI73" s="88"/>
      <c r="AJ73" s="88"/>
      <c r="AK73" s="88"/>
      <c r="AL73" s="88"/>
    </row>
    <row r="74" spans="2:42">
      <c r="B74" s="26"/>
      <c r="C74" s="15"/>
      <c r="D74" s="15"/>
      <c r="E74" s="20"/>
      <c r="F74" s="20"/>
      <c r="G74" s="20"/>
      <c r="H74" s="20"/>
      <c r="I74" s="20"/>
      <c r="J74" s="20"/>
      <c r="K74" s="20"/>
      <c r="L74" s="20"/>
      <c r="M74" s="20"/>
      <c r="N74" s="20"/>
      <c r="O74" s="20"/>
      <c r="P74" s="20"/>
      <c r="Q74" s="20"/>
      <c r="AB74" s="88"/>
      <c r="AC74" s="88"/>
      <c r="AD74" s="88"/>
      <c r="AE74" s="88"/>
      <c r="AF74" s="88"/>
      <c r="AG74" s="88"/>
      <c r="AH74" s="88"/>
      <c r="AI74" s="88"/>
      <c r="AJ74" s="88"/>
      <c r="AK74" s="88"/>
      <c r="AL74" s="88"/>
    </row>
    <row r="75" spans="2:42">
      <c r="B75" s="130"/>
      <c r="C75" s="21"/>
      <c r="D75" s="79"/>
      <c r="E75" s="12" t="str">
        <f t="shared" ref="E75:Q75" si="33">+E9</f>
        <v>ENERO</v>
      </c>
      <c r="F75" s="12" t="str">
        <f t="shared" si="33"/>
        <v>FEBRERO</v>
      </c>
      <c r="G75" s="12" t="str">
        <f t="shared" si="33"/>
        <v>MARZO</v>
      </c>
      <c r="H75" s="12" t="str">
        <f t="shared" si="33"/>
        <v>ABRIL</v>
      </c>
      <c r="I75" s="12" t="str">
        <f t="shared" si="33"/>
        <v>MAYO</v>
      </c>
      <c r="J75" s="12" t="str">
        <f t="shared" si="33"/>
        <v>JUNIO</v>
      </c>
      <c r="K75" s="12" t="str">
        <f t="shared" si="33"/>
        <v>JULIO</v>
      </c>
      <c r="L75" s="12" t="str">
        <f t="shared" si="33"/>
        <v>AGOSTO</v>
      </c>
      <c r="M75" s="12" t="str">
        <f t="shared" si="33"/>
        <v>SEPTIEMBRE</v>
      </c>
      <c r="N75" s="12" t="str">
        <f t="shared" si="33"/>
        <v>OCTUBRE</v>
      </c>
      <c r="O75" s="12" t="str">
        <f t="shared" si="33"/>
        <v>NOVIEMBRE</v>
      </c>
      <c r="P75" s="12" t="str">
        <f t="shared" si="33"/>
        <v>DICIEMBRE</v>
      </c>
      <c r="Q75" s="12" t="str">
        <f t="shared" si="33"/>
        <v>TOTAL</v>
      </c>
      <c r="R75" s="88"/>
      <c r="S75" s="88"/>
      <c r="T75" s="88"/>
      <c r="U75" s="88"/>
      <c r="V75" s="88"/>
      <c r="W75" s="88"/>
      <c r="X75" s="88"/>
      <c r="Y75" s="88"/>
      <c r="AB75" s="88"/>
      <c r="AC75" s="88"/>
      <c r="AD75" s="88"/>
      <c r="AE75" s="88"/>
      <c r="AF75" s="88"/>
      <c r="AG75" s="88"/>
      <c r="AH75" s="88"/>
      <c r="AI75" s="88"/>
      <c r="AJ75" s="88"/>
      <c r="AK75" s="88"/>
      <c r="AL75" s="88"/>
    </row>
    <row r="76" spans="2:42">
      <c r="B76" s="27" t="s">
        <v>23</v>
      </c>
      <c r="C76" s="113">
        <f>C77</f>
        <v>2069127188</v>
      </c>
      <c r="D76" s="113">
        <v>3069127188.3699999</v>
      </c>
      <c r="E76" s="113">
        <f>E77</f>
        <v>0</v>
      </c>
      <c r="F76" s="113">
        <f t="shared" ref="E76:P80" si="34">F77</f>
        <v>0</v>
      </c>
      <c r="G76" s="113">
        <f t="shared" si="34"/>
        <v>0</v>
      </c>
      <c r="H76" s="113">
        <f t="shared" si="34"/>
        <v>0</v>
      </c>
      <c r="I76" s="113">
        <f t="shared" si="34"/>
        <v>0</v>
      </c>
      <c r="J76" s="113">
        <f t="shared" si="34"/>
        <v>0</v>
      </c>
      <c r="K76" s="113">
        <f t="shared" si="34"/>
        <v>0</v>
      </c>
      <c r="L76" s="113">
        <f t="shared" si="34"/>
        <v>0</v>
      </c>
      <c r="M76" s="113">
        <f t="shared" si="34"/>
        <v>0</v>
      </c>
      <c r="N76" s="113">
        <f t="shared" si="34"/>
        <v>0</v>
      </c>
      <c r="O76" s="113">
        <f t="shared" si="34"/>
        <v>0</v>
      </c>
      <c r="P76" s="113">
        <f t="shared" si="34"/>
        <v>0</v>
      </c>
      <c r="Q76" s="113">
        <f>SUM(E76:P76)</f>
        <v>0</v>
      </c>
      <c r="R76" s="11"/>
      <c r="S76" s="11"/>
      <c r="T76" s="11"/>
      <c r="U76" s="11"/>
      <c r="V76" s="11"/>
      <c r="W76" s="11"/>
      <c r="X76" s="11"/>
      <c r="Y76" s="11"/>
      <c r="Z76" s="11"/>
      <c r="AA76" s="11"/>
      <c r="AB76" s="88"/>
      <c r="AC76" s="88"/>
      <c r="AD76" s="88"/>
      <c r="AE76" s="88"/>
      <c r="AF76" s="88"/>
      <c r="AG76" s="88"/>
      <c r="AH76" s="88"/>
      <c r="AI76" s="88"/>
      <c r="AJ76" s="88"/>
      <c r="AK76" s="88"/>
      <c r="AL76" s="88"/>
    </row>
    <row r="77" spans="2:42">
      <c r="B77" s="28" t="s">
        <v>24</v>
      </c>
      <c r="C77" s="121">
        <f>C78</f>
        <v>2069127188</v>
      </c>
      <c r="D77" s="121">
        <v>3069127188.3699999</v>
      </c>
      <c r="E77" s="129">
        <f>E78</f>
        <v>0</v>
      </c>
      <c r="F77" s="129">
        <f t="shared" si="34"/>
        <v>0</v>
      </c>
      <c r="G77" s="129">
        <f t="shared" si="34"/>
        <v>0</v>
      </c>
      <c r="H77" s="129">
        <f t="shared" si="34"/>
        <v>0</v>
      </c>
      <c r="I77" s="129">
        <f t="shared" si="34"/>
        <v>0</v>
      </c>
      <c r="J77" s="129">
        <f t="shared" si="34"/>
        <v>0</v>
      </c>
      <c r="K77" s="129">
        <f t="shared" si="34"/>
        <v>0</v>
      </c>
      <c r="L77" s="129">
        <f t="shared" si="34"/>
        <v>0</v>
      </c>
      <c r="M77" s="129">
        <f t="shared" si="34"/>
        <v>0</v>
      </c>
      <c r="N77" s="129">
        <f t="shared" si="34"/>
        <v>0</v>
      </c>
      <c r="O77" s="129">
        <f t="shared" si="34"/>
        <v>0</v>
      </c>
      <c r="P77" s="129">
        <f t="shared" si="34"/>
        <v>0</v>
      </c>
      <c r="Q77" s="114">
        <f t="shared" ref="Q77:Q78" si="35">SUM(E77:P77)</f>
        <v>0</v>
      </c>
      <c r="R77" s="11"/>
      <c r="S77" s="11"/>
      <c r="T77" s="11"/>
      <c r="U77" s="11"/>
      <c r="V77" s="11"/>
      <c r="W77" s="11"/>
      <c r="X77" s="11"/>
      <c r="Y77" s="11"/>
      <c r="Z77" s="11"/>
      <c r="AA77" s="11"/>
      <c r="AB77" s="88"/>
      <c r="AC77" s="88"/>
      <c r="AD77" s="88"/>
      <c r="AE77" s="88"/>
      <c r="AF77" s="88"/>
      <c r="AG77" s="88"/>
      <c r="AH77" s="88"/>
      <c r="AI77" s="88"/>
      <c r="AJ77" s="88"/>
      <c r="AK77" s="88"/>
      <c r="AL77" s="88"/>
    </row>
    <row r="78" spans="2:42">
      <c r="B78" s="29" t="s">
        <v>25</v>
      </c>
      <c r="C78" s="115">
        <v>2069127188</v>
      </c>
      <c r="D78" s="115">
        <v>3069127188.3699999</v>
      </c>
      <c r="E78" s="115">
        <v>0</v>
      </c>
      <c r="F78" s="115">
        <v>0</v>
      </c>
      <c r="G78" s="115">
        <v>0</v>
      </c>
      <c r="H78" s="115">
        <v>0</v>
      </c>
      <c r="I78" s="115">
        <v>0</v>
      </c>
      <c r="J78" s="115">
        <v>0</v>
      </c>
      <c r="K78" s="115">
        <v>0</v>
      </c>
      <c r="L78" s="115">
        <v>0</v>
      </c>
      <c r="M78" s="115">
        <v>0</v>
      </c>
      <c r="N78" s="115">
        <v>0</v>
      </c>
      <c r="O78" s="115">
        <v>0</v>
      </c>
      <c r="P78" s="115">
        <v>0</v>
      </c>
      <c r="Q78" s="115">
        <f t="shared" si="35"/>
        <v>0</v>
      </c>
      <c r="R78" s="11"/>
      <c r="S78" s="11"/>
      <c r="T78" s="11"/>
      <c r="U78" s="11"/>
      <c r="V78" s="11"/>
      <c r="W78" s="11"/>
      <c r="X78" s="11"/>
      <c r="Y78" s="11"/>
      <c r="Z78" s="11"/>
      <c r="AA78" s="11"/>
      <c r="AB78" s="88"/>
      <c r="AC78" s="88"/>
      <c r="AD78" s="88"/>
      <c r="AE78" s="88"/>
      <c r="AF78" s="88"/>
      <c r="AG78" s="88"/>
      <c r="AH78" s="88"/>
      <c r="AI78" s="88"/>
      <c r="AJ78" s="88"/>
      <c r="AK78" s="88"/>
      <c r="AL78" s="88"/>
    </row>
    <row r="79" spans="2:42">
      <c r="B79" s="27" t="s">
        <v>36</v>
      </c>
      <c r="C79" s="113">
        <f>C80</f>
        <v>350000000</v>
      </c>
      <c r="D79" s="113">
        <v>87500000</v>
      </c>
      <c r="E79" s="113">
        <f t="shared" si="34"/>
        <v>0</v>
      </c>
      <c r="F79" s="113">
        <f t="shared" si="34"/>
        <v>0</v>
      </c>
      <c r="G79" s="113">
        <f t="shared" si="34"/>
        <v>0</v>
      </c>
      <c r="H79" s="113">
        <f t="shared" si="34"/>
        <v>0</v>
      </c>
      <c r="I79" s="113">
        <f t="shared" si="34"/>
        <v>0</v>
      </c>
      <c r="J79" s="113">
        <f t="shared" si="34"/>
        <v>0</v>
      </c>
      <c r="K79" s="113">
        <f t="shared" si="34"/>
        <v>0</v>
      </c>
      <c r="L79" s="113">
        <f t="shared" si="34"/>
        <v>0</v>
      </c>
      <c r="M79" s="113">
        <f t="shared" si="34"/>
        <v>0</v>
      </c>
      <c r="N79" s="113">
        <f t="shared" si="34"/>
        <v>0</v>
      </c>
      <c r="O79" s="113">
        <f t="shared" si="34"/>
        <v>0</v>
      </c>
      <c r="P79" s="113">
        <f t="shared" si="34"/>
        <v>0</v>
      </c>
      <c r="Q79" s="113">
        <f>SUM(E79:P79)</f>
        <v>0</v>
      </c>
      <c r="R79" s="11"/>
      <c r="S79" s="11"/>
      <c r="T79" s="11"/>
      <c r="U79" s="11"/>
      <c r="V79" s="11"/>
      <c r="W79" s="11"/>
      <c r="X79" s="11"/>
      <c r="Y79" s="11"/>
      <c r="Z79" s="11"/>
      <c r="AA79" s="11"/>
      <c r="AB79" s="88"/>
      <c r="AC79" s="88"/>
      <c r="AD79" s="88"/>
      <c r="AE79" s="88"/>
      <c r="AF79" s="88"/>
      <c r="AG79" s="88"/>
      <c r="AH79" s="88"/>
      <c r="AI79" s="88"/>
      <c r="AJ79" s="88"/>
      <c r="AK79" s="88"/>
      <c r="AL79" s="88"/>
    </row>
    <row r="80" spans="2:42">
      <c r="B80" s="28" t="s">
        <v>39</v>
      </c>
      <c r="C80" s="121">
        <v>350000000</v>
      </c>
      <c r="D80" s="121">
        <v>87500000</v>
      </c>
      <c r="E80" s="129">
        <f>E81</f>
        <v>0</v>
      </c>
      <c r="F80" s="129">
        <f t="shared" si="34"/>
        <v>0</v>
      </c>
      <c r="G80" s="129">
        <f t="shared" si="34"/>
        <v>0</v>
      </c>
      <c r="H80" s="129">
        <f t="shared" si="34"/>
        <v>0</v>
      </c>
      <c r="I80" s="129">
        <f t="shared" si="34"/>
        <v>0</v>
      </c>
      <c r="J80" s="129">
        <f t="shared" si="34"/>
        <v>0</v>
      </c>
      <c r="K80" s="129">
        <f t="shared" si="34"/>
        <v>0</v>
      </c>
      <c r="L80" s="129">
        <f t="shared" si="34"/>
        <v>0</v>
      </c>
      <c r="M80" s="129">
        <f t="shared" si="34"/>
        <v>0</v>
      </c>
      <c r="N80" s="129">
        <f t="shared" si="34"/>
        <v>0</v>
      </c>
      <c r="O80" s="129">
        <f t="shared" si="34"/>
        <v>0</v>
      </c>
      <c r="P80" s="129">
        <f t="shared" si="34"/>
        <v>0</v>
      </c>
      <c r="Q80" s="114">
        <f t="shared" ref="Q80" si="36">SUM(E80:P80)</f>
        <v>0</v>
      </c>
      <c r="R80" s="11"/>
      <c r="S80" s="11"/>
      <c r="T80" s="11"/>
      <c r="U80" s="11"/>
      <c r="V80" s="11"/>
      <c r="W80" s="11"/>
      <c r="X80" s="11"/>
      <c r="Y80" s="11"/>
      <c r="Z80" s="11"/>
      <c r="AA80" s="11"/>
      <c r="AB80" s="88"/>
      <c r="AC80" s="88"/>
      <c r="AD80" s="88"/>
      <c r="AE80" s="88"/>
      <c r="AF80" s="88"/>
      <c r="AG80" s="88"/>
      <c r="AH80" s="88"/>
      <c r="AI80" s="88"/>
      <c r="AJ80" s="88"/>
      <c r="AK80" s="88"/>
      <c r="AL80" s="88"/>
    </row>
    <row r="81" spans="2:38">
      <c r="B81" s="29" t="s">
        <v>40</v>
      </c>
      <c r="C81" s="115">
        <v>350000000</v>
      </c>
      <c r="D81" s="115">
        <v>87500000</v>
      </c>
      <c r="E81" s="115">
        <v>0</v>
      </c>
      <c r="F81" s="115">
        <v>0</v>
      </c>
      <c r="G81" s="115">
        <v>0</v>
      </c>
      <c r="H81" s="115">
        <v>0</v>
      </c>
      <c r="I81" s="115">
        <v>0</v>
      </c>
      <c r="J81" s="115">
        <v>0</v>
      </c>
      <c r="K81" s="115">
        <v>0</v>
      </c>
      <c r="L81" s="115">
        <v>0</v>
      </c>
      <c r="M81" s="115">
        <v>0</v>
      </c>
      <c r="N81" s="115">
        <v>0</v>
      </c>
      <c r="O81" s="115">
        <v>0</v>
      </c>
      <c r="P81" s="115">
        <v>0</v>
      </c>
      <c r="Q81" s="115">
        <f>SUM(E81:P81)</f>
        <v>0</v>
      </c>
      <c r="R81" s="11"/>
      <c r="S81" s="11"/>
      <c r="T81" s="11"/>
      <c r="U81" s="11"/>
      <c r="V81" s="11"/>
      <c r="W81" s="11"/>
      <c r="X81" s="11"/>
      <c r="Y81" s="11"/>
      <c r="Z81" s="11"/>
      <c r="AA81" s="11"/>
      <c r="AB81" s="88"/>
      <c r="AC81" s="88"/>
      <c r="AD81" s="88"/>
      <c r="AE81" s="88"/>
      <c r="AF81" s="88"/>
      <c r="AG81" s="88"/>
      <c r="AH81" s="88"/>
      <c r="AI81" s="88"/>
      <c r="AJ81" s="88"/>
      <c r="AK81" s="88"/>
      <c r="AL81" s="88"/>
    </row>
    <row r="82" spans="2:38">
      <c r="B82" s="130" t="s">
        <v>87</v>
      </c>
      <c r="C82" s="120">
        <f>C76+C79</f>
        <v>2419127188</v>
      </c>
      <c r="D82" s="141">
        <v>3156627188.3699999</v>
      </c>
      <c r="E82" s="118">
        <f>E76+E79</f>
        <v>0</v>
      </c>
      <c r="F82" s="118">
        <f t="shared" ref="F82:N82" si="37">F76+F79</f>
        <v>0</v>
      </c>
      <c r="G82" s="118">
        <f t="shared" si="37"/>
        <v>0</v>
      </c>
      <c r="H82" s="118">
        <f t="shared" si="37"/>
        <v>0</v>
      </c>
      <c r="I82" s="118">
        <f t="shared" si="37"/>
        <v>0</v>
      </c>
      <c r="J82" s="118">
        <f t="shared" si="37"/>
        <v>0</v>
      </c>
      <c r="K82" s="118">
        <f t="shared" si="37"/>
        <v>0</v>
      </c>
      <c r="L82" s="118">
        <f t="shared" si="37"/>
        <v>0</v>
      </c>
      <c r="M82" s="118">
        <f t="shared" si="37"/>
        <v>0</v>
      </c>
      <c r="N82" s="118">
        <f t="shared" si="37"/>
        <v>0</v>
      </c>
      <c r="O82" s="118">
        <f>O76+O79</f>
        <v>0</v>
      </c>
      <c r="P82" s="118">
        <f t="shared" ref="P82" si="38">P76+P79</f>
        <v>0</v>
      </c>
      <c r="Q82" s="118">
        <f>SUM(E82:P82)</f>
        <v>0</v>
      </c>
      <c r="R82" s="11"/>
      <c r="S82" s="11"/>
      <c r="T82" s="11"/>
      <c r="U82" s="11"/>
      <c r="V82" s="11"/>
      <c r="W82" s="11"/>
      <c r="X82" s="11"/>
      <c r="Y82" s="11"/>
      <c r="Z82" s="11"/>
      <c r="AA82" s="88"/>
      <c r="AB82" s="88"/>
      <c r="AC82" s="88"/>
      <c r="AD82" s="88"/>
      <c r="AE82" s="88"/>
      <c r="AF82" s="88"/>
      <c r="AG82" s="88"/>
      <c r="AH82" s="88"/>
      <c r="AI82" s="88"/>
      <c r="AJ82" s="88"/>
      <c r="AK82" s="88"/>
    </row>
    <row r="83" spans="2:38">
      <c r="B83" s="26"/>
      <c r="C83" s="11"/>
      <c r="D83" s="11"/>
      <c r="E83" s="125"/>
      <c r="F83" s="125"/>
      <c r="G83" s="126"/>
      <c r="H83" s="126"/>
      <c r="I83" s="126"/>
      <c r="J83" s="126"/>
      <c r="K83" s="126"/>
      <c r="L83" s="126"/>
      <c r="M83" s="126"/>
      <c r="N83" s="126"/>
      <c r="O83" s="126"/>
      <c r="P83" s="126"/>
      <c r="Q83" s="127"/>
      <c r="Z83" s="88"/>
      <c r="AA83" s="88"/>
      <c r="AB83" s="88"/>
      <c r="AC83" s="88"/>
      <c r="AD83" s="88"/>
      <c r="AE83" s="88"/>
      <c r="AF83" s="88"/>
      <c r="AG83" s="88"/>
      <c r="AH83" s="88"/>
      <c r="AI83" s="88"/>
      <c r="AJ83" s="88"/>
    </row>
    <row r="84" spans="2:38">
      <c r="B84" s="130" t="s">
        <v>88</v>
      </c>
      <c r="C84" s="120">
        <f>C73+C82</f>
        <v>145122495183</v>
      </c>
      <c r="D84" s="142">
        <v>165736261295.78998</v>
      </c>
      <c r="E84" s="128">
        <f t="shared" ref="E84:P84" si="39">E73+E82</f>
        <v>5692803913.0799999</v>
      </c>
      <c r="F84" s="128">
        <f t="shared" si="39"/>
        <v>6891906945.4400005</v>
      </c>
      <c r="G84" s="128">
        <f t="shared" si="39"/>
        <v>8576751256.210001</v>
      </c>
      <c r="H84" s="128">
        <f t="shared" si="39"/>
        <v>7559733019.4899998</v>
      </c>
      <c r="I84" s="128">
        <f t="shared" si="39"/>
        <v>7962270426.1299992</v>
      </c>
      <c r="J84" s="128">
        <f t="shared" si="39"/>
        <v>8120496136.6499996</v>
      </c>
      <c r="K84" s="128">
        <f t="shared" si="39"/>
        <v>7700075924.54</v>
      </c>
      <c r="L84" s="128">
        <f t="shared" si="39"/>
        <v>8374818232.9699993</v>
      </c>
      <c r="M84" s="128">
        <f t="shared" si="39"/>
        <v>8128452756.1100006</v>
      </c>
      <c r="N84" s="128">
        <f t="shared" si="39"/>
        <v>9027016784.7099991</v>
      </c>
      <c r="O84" s="128">
        <f t="shared" si="39"/>
        <v>13321344761.670002</v>
      </c>
      <c r="P84" s="128">
        <f t="shared" si="39"/>
        <v>12876933071.209999</v>
      </c>
      <c r="Q84" s="128">
        <f>E84+F84+G84+H84+I84+J84+K84+L84+M84+O84+N84+P84</f>
        <v>104232603228.20999</v>
      </c>
      <c r="R84" s="11"/>
      <c r="S84" s="11"/>
      <c r="T84" s="11"/>
      <c r="U84" s="11"/>
      <c r="V84" s="11"/>
      <c r="W84" s="11"/>
      <c r="X84" s="11"/>
      <c r="Y84" s="11"/>
      <c r="Z84" s="88"/>
      <c r="AA84" s="88"/>
      <c r="AB84" s="88"/>
      <c r="AC84" s="88"/>
      <c r="AD84" s="88"/>
      <c r="AE84" s="88"/>
      <c r="AF84" s="88"/>
      <c r="AG84" s="88"/>
      <c r="AH84" s="88"/>
      <c r="AI84" s="88"/>
      <c r="AJ84" s="88"/>
    </row>
    <row r="85" spans="2:38" ht="30">
      <c r="B85" s="110" t="s">
        <v>162</v>
      </c>
      <c r="C85" s="111"/>
      <c r="D85" s="111"/>
      <c r="E85" s="111"/>
      <c r="F85" s="111"/>
      <c r="G85" s="111"/>
      <c r="H85" s="111"/>
      <c r="I85" s="111"/>
      <c r="J85" s="111"/>
      <c r="K85" s="111"/>
      <c r="L85" s="111"/>
      <c r="M85" s="111"/>
      <c r="O85" s="111"/>
      <c r="P85" s="80"/>
      <c r="Q85" s="111"/>
      <c r="R85" s="11"/>
      <c r="T85" s="11"/>
      <c r="U85" s="11"/>
    </row>
    <row r="86" spans="2:38">
      <c r="R86" s="11"/>
      <c r="T86" s="11"/>
      <c r="U86" s="11"/>
    </row>
    <row r="87" spans="2:38">
      <c r="R87" s="11"/>
      <c r="T87" s="11"/>
      <c r="U87" s="11"/>
      <c r="V87" s="11"/>
    </row>
    <row r="92" spans="2:38">
      <c r="E92" s="69"/>
      <c r="F92" s="69"/>
      <c r="G92" s="69"/>
      <c r="H92" s="69"/>
      <c r="I92" s="69"/>
      <c r="J92" s="69"/>
      <c r="K92" s="69"/>
      <c r="L92" s="69"/>
      <c r="M92" s="69"/>
      <c r="N92" s="69"/>
      <c r="O92" s="69"/>
      <c r="P92" s="69"/>
    </row>
    <row r="93" spans="2:38">
      <c r="E93" s="69"/>
      <c r="F93" s="69"/>
      <c r="G93" s="69"/>
      <c r="H93" s="69"/>
      <c r="I93" s="69"/>
      <c r="J93" s="69"/>
      <c r="K93" s="69"/>
      <c r="L93" s="69"/>
      <c r="M93" s="69"/>
      <c r="N93" s="69"/>
      <c r="O93" s="69"/>
      <c r="P93" s="69"/>
    </row>
    <row r="94" spans="2:38">
      <c r="E94" s="69"/>
      <c r="F94" s="69"/>
      <c r="G94" s="69"/>
      <c r="H94" s="69"/>
      <c r="I94" s="69"/>
      <c r="J94" s="69"/>
      <c r="K94" s="69"/>
      <c r="L94" s="69"/>
      <c r="M94" s="69"/>
      <c r="N94" s="69"/>
      <c r="O94" s="69"/>
      <c r="P94" s="69"/>
    </row>
    <row r="95" spans="2:38">
      <c r="E95" s="69"/>
      <c r="F95" s="69"/>
      <c r="G95" s="69"/>
      <c r="H95" s="69"/>
      <c r="I95" s="69"/>
      <c r="J95" s="69"/>
      <c r="K95" s="69"/>
      <c r="L95" s="69"/>
      <c r="M95" s="69"/>
      <c r="N95" s="69"/>
      <c r="O95" s="69"/>
      <c r="P95" s="69"/>
    </row>
    <row r="98" spans="1:43">
      <c r="E98" s="69"/>
      <c r="F98" s="69"/>
      <c r="G98" s="69"/>
      <c r="H98" s="69"/>
      <c r="I98" s="69"/>
      <c r="J98" s="69"/>
      <c r="K98" s="69"/>
      <c r="L98" s="69"/>
      <c r="M98" s="69"/>
      <c r="N98" s="69"/>
      <c r="O98" s="69"/>
      <c r="P98" s="69"/>
    </row>
    <row r="99" spans="1:43">
      <c r="E99" s="69"/>
      <c r="F99" s="69"/>
      <c r="G99" s="69"/>
      <c r="H99" s="69"/>
      <c r="I99" s="69"/>
      <c r="J99" s="69"/>
      <c r="K99" s="69"/>
      <c r="L99" s="69"/>
      <c r="M99" s="69"/>
      <c r="N99" s="69"/>
      <c r="O99" s="69"/>
      <c r="P99" s="69"/>
    </row>
    <row r="100" spans="1:43">
      <c r="E100" s="69"/>
      <c r="F100" s="69"/>
      <c r="G100" s="69"/>
      <c r="H100" s="69"/>
      <c r="I100" s="69"/>
      <c r="J100" s="69"/>
      <c r="K100" s="69"/>
      <c r="L100" s="69"/>
      <c r="M100" s="69"/>
      <c r="N100" s="69"/>
      <c r="O100" s="69"/>
      <c r="P100" s="69"/>
    </row>
    <row r="102" spans="1:43">
      <c r="E102" s="69"/>
      <c r="F102" s="69"/>
      <c r="G102" s="69"/>
      <c r="H102" s="69"/>
      <c r="I102" s="69"/>
      <c r="J102" s="69"/>
      <c r="K102" s="69"/>
      <c r="L102" s="69"/>
      <c r="M102" s="69"/>
      <c r="N102" s="69"/>
      <c r="O102" s="69"/>
      <c r="P102" s="69"/>
    </row>
    <row r="103" spans="1:43" s="11" customFormat="1">
      <c r="A103"/>
      <c r="B103"/>
      <c r="C103" s="69"/>
      <c r="D103" s="69"/>
      <c r="E103" s="69"/>
      <c r="F103" s="69"/>
      <c r="G103" s="69"/>
      <c r="H103" s="69"/>
      <c r="I103" s="69"/>
      <c r="J103" s="69"/>
      <c r="K103" s="69"/>
      <c r="L103" s="69"/>
      <c r="M103" s="69"/>
      <c r="N103" s="69"/>
      <c r="O103" s="69"/>
      <c r="P103" s="69"/>
      <c r="R103"/>
      <c r="S103"/>
      <c r="T103"/>
      <c r="U103"/>
      <c r="V103"/>
      <c r="W103"/>
      <c r="X103"/>
      <c r="Y103"/>
      <c r="Z103"/>
      <c r="AA103"/>
      <c r="AB103"/>
      <c r="AC103"/>
      <c r="AD103"/>
      <c r="AE103"/>
      <c r="AF103"/>
      <c r="AG103"/>
      <c r="AH103"/>
      <c r="AI103"/>
      <c r="AJ103"/>
      <c r="AK103"/>
      <c r="AL103"/>
      <c r="AM103"/>
      <c r="AN103"/>
      <c r="AO103"/>
      <c r="AP103"/>
      <c r="AQ103"/>
    </row>
    <row r="104" spans="1:43" s="11" customFormat="1">
      <c r="A104"/>
      <c r="B104"/>
      <c r="C104" s="69"/>
      <c r="D104" s="69"/>
      <c r="E104" s="69"/>
      <c r="F104" s="69"/>
      <c r="G104" s="69"/>
      <c r="H104" s="69"/>
      <c r="I104" s="69"/>
      <c r="J104" s="69"/>
      <c r="K104" s="69"/>
      <c r="L104" s="69"/>
      <c r="M104" s="69"/>
      <c r="N104" s="69"/>
      <c r="O104" s="69"/>
      <c r="P104" s="69"/>
      <c r="R104"/>
      <c r="S104"/>
      <c r="T104"/>
      <c r="U104"/>
      <c r="V104"/>
      <c r="W104"/>
      <c r="X104"/>
      <c r="Y104"/>
      <c r="Z104"/>
      <c r="AA104"/>
      <c r="AB104"/>
      <c r="AC104"/>
      <c r="AD104"/>
      <c r="AE104"/>
      <c r="AF104"/>
      <c r="AG104"/>
      <c r="AH104"/>
      <c r="AI104"/>
      <c r="AJ104"/>
      <c r="AK104"/>
      <c r="AL104"/>
      <c r="AM104"/>
      <c r="AN104"/>
      <c r="AO104"/>
      <c r="AP104"/>
      <c r="AQ104"/>
    </row>
    <row r="105" spans="1:43" s="11" customFormat="1">
      <c r="A105"/>
      <c r="B105"/>
      <c r="C105" s="69"/>
      <c r="D105" s="69"/>
      <c r="E105" s="69"/>
      <c r="F105" s="69"/>
      <c r="G105" s="69"/>
      <c r="H105" s="69"/>
      <c r="I105" s="69"/>
      <c r="J105" s="69"/>
      <c r="K105" s="69"/>
      <c r="L105" s="69"/>
      <c r="M105" s="69"/>
      <c r="N105" s="69"/>
      <c r="O105" s="69"/>
      <c r="P105" s="69"/>
      <c r="R105"/>
      <c r="S105"/>
      <c r="T105"/>
      <c r="U105"/>
      <c r="V105"/>
      <c r="W105"/>
      <c r="X105"/>
      <c r="Y105"/>
      <c r="Z105"/>
      <c r="AA105"/>
      <c r="AB105"/>
      <c r="AC105"/>
      <c r="AD105"/>
      <c r="AE105"/>
      <c r="AF105"/>
      <c r="AG105"/>
      <c r="AH105"/>
      <c r="AI105"/>
      <c r="AJ105"/>
      <c r="AK105"/>
      <c r="AL105"/>
      <c r="AM105"/>
      <c r="AN105"/>
      <c r="AO105"/>
      <c r="AP105"/>
      <c r="AQ105"/>
    </row>
    <row r="106" spans="1:43" s="11" customFormat="1">
      <c r="A106"/>
      <c r="B106"/>
      <c r="C106" s="69"/>
      <c r="D106" s="69"/>
      <c r="E106" s="69"/>
      <c r="F106" s="69"/>
      <c r="G106" s="69"/>
      <c r="H106" s="69"/>
      <c r="I106" s="69"/>
      <c r="J106" s="69"/>
      <c r="K106" s="69"/>
      <c r="L106" s="69"/>
      <c r="M106" s="69"/>
      <c r="N106" s="69"/>
      <c r="O106" s="69"/>
      <c r="P106" s="69"/>
      <c r="R106"/>
      <c r="S106"/>
      <c r="T106"/>
      <c r="U106"/>
      <c r="V106"/>
      <c r="W106"/>
      <c r="X106"/>
      <c r="Y106"/>
      <c r="Z106"/>
      <c r="AA106"/>
      <c r="AB106"/>
      <c r="AC106"/>
      <c r="AD106"/>
      <c r="AE106"/>
      <c r="AF106"/>
      <c r="AG106"/>
      <c r="AH106"/>
      <c r="AI106"/>
      <c r="AJ106"/>
      <c r="AK106"/>
      <c r="AL106"/>
      <c r="AM106"/>
      <c r="AN106"/>
      <c r="AO106"/>
      <c r="AP106"/>
      <c r="AQ106"/>
    </row>
    <row r="107" spans="1:43" s="11" customFormat="1">
      <c r="A107"/>
      <c r="B107"/>
      <c r="C107" s="69"/>
      <c r="D107" s="69"/>
      <c r="E107" s="69"/>
      <c r="F107" s="69"/>
      <c r="G107" s="69"/>
      <c r="H107" s="69"/>
      <c r="I107" s="69"/>
      <c r="J107" s="69"/>
      <c r="K107" s="69"/>
      <c r="L107" s="69"/>
      <c r="M107" s="69"/>
      <c r="N107" s="69"/>
      <c r="O107" s="69"/>
      <c r="P107" s="69"/>
      <c r="R107"/>
      <c r="S107"/>
      <c r="T107"/>
      <c r="U107"/>
      <c r="V107"/>
      <c r="W107"/>
      <c r="X107"/>
      <c r="Y107"/>
      <c r="Z107"/>
      <c r="AA107"/>
      <c r="AB107"/>
      <c r="AC107"/>
      <c r="AD107"/>
      <c r="AE107"/>
      <c r="AF107"/>
      <c r="AG107"/>
      <c r="AH107"/>
      <c r="AI107"/>
      <c r="AJ107"/>
      <c r="AK107"/>
      <c r="AL107"/>
      <c r="AM107"/>
      <c r="AN107"/>
      <c r="AO107"/>
      <c r="AP107"/>
      <c r="AQ107"/>
    </row>
    <row r="108" spans="1:43" s="11" customFormat="1">
      <c r="A108"/>
      <c r="B108"/>
      <c r="C108" s="69"/>
      <c r="D108" s="69"/>
      <c r="E108" s="69"/>
      <c r="F108" s="69"/>
      <c r="G108" s="69"/>
      <c r="H108" s="69"/>
      <c r="I108" s="69"/>
      <c r="J108" s="69"/>
      <c r="K108" s="69"/>
      <c r="L108" s="69"/>
      <c r="M108" s="69"/>
      <c r="N108" s="69"/>
      <c r="O108" s="69"/>
      <c r="P108" s="69"/>
      <c r="R108"/>
      <c r="S108"/>
      <c r="T108"/>
      <c r="U108"/>
      <c r="V108"/>
      <c r="W108"/>
      <c r="X108"/>
      <c r="Y108"/>
      <c r="Z108"/>
      <c r="AA108"/>
      <c r="AB108"/>
      <c r="AC108"/>
      <c r="AD108"/>
      <c r="AE108"/>
      <c r="AF108"/>
      <c r="AG108"/>
      <c r="AH108"/>
      <c r="AI108"/>
      <c r="AJ108"/>
      <c r="AK108"/>
      <c r="AL108"/>
      <c r="AM108"/>
      <c r="AN108"/>
      <c r="AO108"/>
      <c r="AP108"/>
      <c r="AQ108"/>
    </row>
    <row r="109" spans="1:43" s="11" customFormat="1">
      <c r="A109"/>
      <c r="B109"/>
      <c r="C109" s="69"/>
      <c r="D109" s="69"/>
      <c r="E109" s="69"/>
      <c r="F109" s="69"/>
      <c r="G109" s="69"/>
      <c r="H109" s="69"/>
      <c r="I109" s="69"/>
      <c r="J109" s="69"/>
      <c r="K109" s="69"/>
      <c r="L109" s="69"/>
      <c r="M109" s="69"/>
      <c r="N109" s="69"/>
      <c r="O109" s="69"/>
      <c r="P109" s="69"/>
      <c r="R109"/>
      <c r="S109"/>
      <c r="T109"/>
      <c r="U109"/>
      <c r="V109"/>
      <c r="W109"/>
      <c r="X109"/>
      <c r="Y109"/>
      <c r="Z109"/>
      <c r="AA109"/>
      <c r="AB109"/>
      <c r="AC109"/>
      <c r="AD109"/>
      <c r="AE109"/>
      <c r="AF109"/>
      <c r="AG109"/>
      <c r="AH109"/>
      <c r="AI109"/>
      <c r="AJ109"/>
      <c r="AK109"/>
      <c r="AL109"/>
      <c r="AM109"/>
      <c r="AN109"/>
      <c r="AO109"/>
      <c r="AP109"/>
      <c r="AQ109"/>
    </row>
    <row r="111" spans="1:43" s="11" customFormat="1">
      <c r="A111"/>
      <c r="B111"/>
      <c r="C111" s="69"/>
      <c r="D111" s="69"/>
      <c r="E111" s="69"/>
      <c r="F111" s="69"/>
      <c r="G111" s="69"/>
      <c r="H111" s="69"/>
      <c r="I111" s="69"/>
      <c r="J111" s="69"/>
      <c r="K111" s="69"/>
      <c r="L111" s="69"/>
      <c r="M111" s="69"/>
      <c r="N111" s="69"/>
      <c r="O111" s="69"/>
      <c r="P111" s="69"/>
      <c r="R111"/>
      <c r="S111"/>
      <c r="T111"/>
      <c r="U111"/>
      <c r="V111"/>
      <c r="W111"/>
      <c r="X111"/>
      <c r="Y111"/>
      <c r="Z111"/>
      <c r="AA111"/>
      <c r="AB111"/>
      <c r="AC111"/>
      <c r="AD111"/>
      <c r="AE111"/>
      <c r="AF111"/>
      <c r="AG111"/>
      <c r="AH111"/>
      <c r="AI111"/>
      <c r="AJ111"/>
      <c r="AK111"/>
      <c r="AL111"/>
      <c r="AM111"/>
      <c r="AN111"/>
      <c r="AO111"/>
      <c r="AP111"/>
      <c r="AQ111"/>
    </row>
    <row r="112" spans="1:43" s="11" customFormat="1">
      <c r="A112"/>
      <c r="B112"/>
      <c r="C112" s="69"/>
      <c r="D112" s="69"/>
      <c r="E112" s="69"/>
      <c r="F112" s="69"/>
      <c r="G112" s="69"/>
      <c r="H112" s="69"/>
      <c r="I112" s="69"/>
      <c r="J112" s="69"/>
      <c r="K112" s="69"/>
      <c r="L112" s="69"/>
      <c r="M112" s="69"/>
      <c r="N112" s="69"/>
      <c r="O112" s="69"/>
      <c r="P112" s="69"/>
      <c r="R112"/>
      <c r="S112"/>
      <c r="T112"/>
      <c r="U112"/>
      <c r="V112"/>
      <c r="W112"/>
      <c r="X112"/>
      <c r="Y112"/>
      <c r="Z112"/>
      <c r="AA112"/>
      <c r="AB112"/>
      <c r="AC112"/>
      <c r="AD112"/>
      <c r="AE112"/>
      <c r="AF112"/>
      <c r="AG112"/>
      <c r="AH112"/>
      <c r="AI112"/>
      <c r="AJ112"/>
      <c r="AK112"/>
      <c r="AL112"/>
      <c r="AM112"/>
      <c r="AN112"/>
      <c r="AO112"/>
      <c r="AP112"/>
      <c r="AQ112"/>
    </row>
    <row r="113" spans="1:43" s="11" customFormat="1">
      <c r="A113"/>
      <c r="B113"/>
      <c r="C113" s="69"/>
      <c r="D113" s="69"/>
      <c r="E113" s="69"/>
      <c r="F113" s="69"/>
      <c r="G113" s="69"/>
      <c r="H113" s="69"/>
      <c r="I113" s="69"/>
      <c r="J113" s="69"/>
      <c r="K113" s="69"/>
      <c r="L113" s="69"/>
      <c r="M113" s="69"/>
      <c r="N113" s="69"/>
      <c r="O113" s="69"/>
      <c r="P113" s="69"/>
      <c r="R113"/>
      <c r="S113"/>
      <c r="T113"/>
      <c r="U113"/>
      <c r="V113"/>
      <c r="W113"/>
      <c r="X113"/>
      <c r="Y113"/>
      <c r="Z113"/>
      <c r="AA113"/>
      <c r="AB113"/>
      <c r="AC113"/>
      <c r="AD113"/>
      <c r="AE113"/>
      <c r="AF113"/>
      <c r="AG113"/>
      <c r="AH113"/>
      <c r="AI113"/>
      <c r="AJ113"/>
      <c r="AK113"/>
      <c r="AL113"/>
      <c r="AM113"/>
      <c r="AN113"/>
      <c r="AO113"/>
      <c r="AP113"/>
      <c r="AQ113"/>
    </row>
    <row r="114" spans="1:43" s="11" customFormat="1">
      <c r="A114"/>
      <c r="B114"/>
      <c r="C114" s="69"/>
      <c r="D114" s="69"/>
      <c r="E114" s="69"/>
      <c r="F114" s="69"/>
      <c r="G114" s="69"/>
      <c r="H114" s="69"/>
      <c r="I114" s="69"/>
      <c r="J114" s="69"/>
      <c r="K114" s="69"/>
      <c r="L114" s="69"/>
      <c r="M114" s="69"/>
      <c r="N114" s="69"/>
      <c r="O114" s="69"/>
      <c r="P114" s="69"/>
      <c r="R114"/>
      <c r="S114"/>
      <c r="T114"/>
      <c r="U114"/>
      <c r="V114"/>
      <c r="W114"/>
      <c r="X114"/>
      <c r="Y114"/>
      <c r="Z114"/>
      <c r="AA114"/>
      <c r="AB114"/>
      <c r="AC114"/>
      <c r="AD114"/>
      <c r="AE114"/>
      <c r="AF114"/>
      <c r="AG114"/>
      <c r="AH114"/>
      <c r="AI114"/>
      <c r="AJ114"/>
      <c r="AK114"/>
      <c r="AL114"/>
      <c r="AM114"/>
      <c r="AN114"/>
      <c r="AO114"/>
      <c r="AP114"/>
      <c r="AQ114"/>
    </row>
    <row r="115" spans="1:43" s="11" customFormat="1">
      <c r="A115"/>
      <c r="B115"/>
      <c r="C115" s="69"/>
      <c r="D115" s="69"/>
      <c r="E115" s="69"/>
      <c r="F115" s="69"/>
      <c r="G115" s="69"/>
      <c r="H115" s="69"/>
      <c r="I115" s="69"/>
      <c r="J115" s="69"/>
      <c r="K115" s="69"/>
      <c r="L115" s="69"/>
      <c r="M115" s="69"/>
      <c r="N115" s="69"/>
      <c r="O115" s="69"/>
      <c r="P115" s="69"/>
      <c r="R115"/>
      <c r="S115"/>
      <c r="T115"/>
      <c r="U115"/>
      <c r="V115"/>
      <c r="W115"/>
      <c r="X115"/>
      <c r="Y115"/>
      <c r="Z115"/>
      <c r="AA115"/>
      <c r="AB115"/>
      <c r="AC115"/>
      <c r="AD115"/>
      <c r="AE115"/>
      <c r="AF115"/>
      <c r="AG115"/>
      <c r="AH115"/>
      <c r="AI115"/>
      <c r="AJ115"/>
      <c r="AK115"/>
      <c r="AL115"/>
      <c r="AM115"/>
      <c r="AN115"/>
      <c r="AO115"/>
      <c r="AP115"/>
      <c r="AQ115"/>
    </row>
    <row r="119" spans="1:43" s="11" customFormat="1">
      <c r="A119"/>
      <c r="B119"/>
      <c r="C119" s="69"/>
      <c r="D119" s="69"/>
      <c r="E119" s="69"/>
      <c r="F119" s="69"/>
      <c r="G119" s="69"/>
      <c r="H119" s="69"/>
      <c r="I119" s="69"/>
      <c r="J119" s="69"/>
      <c r="K119" s="69"/>
      <c r="L119" s="69"/>
      <c r="M119" s="69"/>
      <c r="N119" s="69"/>
      <c r="O119" s="69"/>
      <c r="P119" s="69"/>
      <c r="R119"/>
      <c r="S119"/>
      <c r="T119"/>
      <c r="U119"/>
      <c r="V119"/>
      <c r="W119"/>
      <c r="X119"/>
      <c r="Y119"/>
      <c r="Z119"/>
      <c r="AA119"/>
      <c r="AB119"/>
      <c r="AC119"/>
      <c r="AD119"/>
      <c r="AE119"/>
      <c r="AF119"/>
      <c r="AG119"/>
      <c r="AH119"/>
      <c r="AI119"/>
      <c r="AJ119"/>
      <c r="AK119"/>
      <c r="AL119"/>
      <c r="AM119"/>
      <c r="AN119"/>
      <c r="AO119"/>
      <c r="AP119"/>
      <c r="AQ119"/>
    </row>
    <row r="120" spans="1:43" s="11" customFormat="1">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c r="AN120"/>
      <c r="AO120"/>
      <c r="AP120"/>
      <c r="AQ120"/>
    </row>
    <row r="121" spans="1:43" s="11" customFormat="1">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c r="AN121"/>
      <c r="AO121"/>
      <c r="AP121"/>
      <c r="AQ121"/>
    </row>
    <row r="122" spans="1:43" s="11" customFormat="1">
      <c r="A122"/>
      <c r="B122"/>
      <c r="C122" s="69"/>
      <c r="D122" s="69"/>
      <c r="E122" s="69"/>
      <c r="F122" s="69"/>
      <c r="G122" s="69"/>
      <c r="H122" s="69"/>
      <c r="I122" s="69"/>
      <c r="J122" s="69"/>
      <c r="K122" s="69"/>
      <c r="L122" s="69"/>
      <c r="M122" s="69"/>
      <c r="N122" s="69"/>
      <c r="O122" s="69"/>
      <c r="P122" s="69"/>
      <c r="R122"/>
      <c r="S122"/>
      <c r="T122"/>
      <c r="U122"/>
      <c r="V122"/>
      <c r="W122"/>
      <c r="X122"/>
      <c r="Y122"/>
      <c r="Z122"/>
      <c r="AA122"/>
      <c r="AB122"/>
      <c r="AC122"/>
      <c r="AD122"/>
      <c r="AE122"/>
      <c r="AF122"/>
      <c r="AG122"/>
      <c r="AH122"/>
      <c r="AI122"/>
      <c r="AJ122"/>
      <c r="AK122"/>
      <c r="AL122"/>
      <c r="AM122"/>
      <c r="AN122"/>
      <c r="AO122"/>
      <c r="AP122"/>
      <c r="AQ122"/>
    </row>
    <row r="123" spans="1:43" s="11" customFormat="1">
      <c r="A123"/>
      <c r="B123"/>
      <c r="C123" s="69"/>
      <c r="D123" s="69"/>
      <c r="E123" s="69"/>
      <c r="F123" s="69"/>
      <c r="G123" s="69"/>
      <c r="H123" s="69"/>
      <c r="I123" s="69"/>
      <c r="J123" s="69"/>
      <c r="K123" s="69"/>
      <c r="L123" s="69"/>
      <c r="M123" s="69"/>
      <c r="N123" s="69"/>
      <c r="O123" s="69"/>
      <c r="P123" s="69"/>
      <c r="R123"/>
      <c r="S123"/>
      <c r="T123"/>
      <c r="U123"/>
      <c r="V123"/>
      <c r="W123"/>
      <c r="X123"/>
      <c r="Y123"/>
      <c r="Z123"/>
      <c r="AA123"/>
      <c r="AB123"/>
      <c r="AC123"/>
      <c r="AD123"/>
      <c r="AE123"/>
      <c r="AF123"/>
      <c r="AG123"/>
      <c r="AH123"/>
      <c r="AI123"/>
      <c r="AJ123"/>
      <c r="AK123"/>
      <c r="AL123"/>
      <c r="AM123"/>
      <c r="AN123"/>
      <c r="AO123"/>
      <c r="AP123"/>
      <c r="AQ123"/>
    </row>
    <row r="124" spans="1:43" s="11" customFormat="1">
      <c r="A124"/>
      <c r="B124"/>
      <c r="C124" s="69"/>
      <c r="D124" s="69"/>
      <c r="E124" s="69"/>
      <c r="F124" s="69"/>
      <c r="G124" s="69"/>
      <c r="H124" s="69"/>
      <c r="I124" s="69"/>
      <c r="J124" s="69"/>
      <c r="K124" s="69"/>
      <c r="L124" s="69"/>
      <c r="M124" s="69"/>
      <c r="N124" s="69"/>
      <c r="O124" s="69"/>
      <c r="P124" s="69"/>
      <c r="R124"/>
      <c r="S124"/>
      <c r="T124"/>
      <c r="U124"/>
      <c r="V124"/>
      <c r="W124"/>
      <c r="X124"/>
      <c r="Y124"/>
      <c r="Z124"/>
      <c r="AA124"/>
      <c r="AB124"/>
      <c r="AC124"/>
      <c r="AD124"/>
      <c r="AE124"/>
      <c r="AF124"/>
      <c r="AG124"/>
      <c r="AH124"/>
      <c r="AI124"/>
      <c r="AJ124"/>
      <c r="AK124"/>
      <c r="AL124"/>
      <c r="AM124"/>
      <c r="AN124"/>
      <c r="AO124"/>
      <c r="AP124"/>
      <c r="AQ124"/>
    </row>
    <row r="125" spans="1:43" s="11" customFormat="1">
      <c r="A125"/>
      <c r="B125"/>
      <c r="C125" s="69"/>
      <c r="D125" s="69"/>
      <c r="E125" s="69"/>
      <c r="F125" s="69"/>
      <c r="G125" s="69"/>
      <c r="H125" s="69"/>
      <c r="I125" s="69"/>
      <c r="J125" s="69"/>
      <c r="K125" s="69"/>
      <c r="L125" s="69"/>
      <c r="M125" s="69"/>
      <c r="N125" s="69"/>
      <c r="O125" s="69"/>
      <c r="P125" s="69"/>
      <c r="R125"/>
      <c r="S125"/>
      <c r="T125"/>
      <c r="U125"/>
      <c r="V125"/>
      <c r="W125"/>
      <c r="X125"/>
      <c r="Y125"/>
      <c r="Z125"/>
      <c r="AA125"/>
      <c r="AB125"/>
      <c r="AC125"/>
      <c r="AD125"/>
      <c r="AE125"/>
      <c r="AF125"/>
      <c r="AG125"/>
      <c r="AH125"/>
      <c r="AI125"/>
      <c r="AJ125"/>
      <c r="AK125"/>
      <c r="AL125"/>
      <c r="AM125"/>
      <c r="AN125"/>
      <c r="AO125"/>
      <c r="AP125"/>
      <c r="AQ125"/>
    </row>
    <row r="138" spans="1:43" s="11" customFormat="1">
      <c r="A138"/>
      <c r="B138"/>
      <c r="C138" s="69"/>
      <c r="D138" s="69"/>
      <c r="E138" s="69"/>
      <c r="F138" s="69"/>
      <c r="G138" s="69"/>
      <c r="H138" s="69"/>
      <c r="I138" s="69"/>
      <c r="J138" s="69"/>
      <c r="K138" s="69"/>
      <c r="L138" s="69"/>
      <c r="M138" s="69"/>
      <c r="N138" s="69"/>
      <c r="O138" s="69"/>
      <c r="P138" s="69"/>
      <c r="R138"/>
      <c r="S138"/>
      <c r="T138"/>
      <c r="U138"/>
      <c r="V138"/>
      <c r="W138"/>
      <c r="X138"/>
      <c r="Y138"/>
      <c r="Z138"/>
      <c r="AA138"/>
      <c r="AB138"/>
      <c r="AC138"/>
      <c r="AD138"/>
      <c r="AE138"/>
      <c r="AF138"/>
      <c r="AG138"/>
      <c r="AH138"/>
      <c r="AI138"/>
      <c r="AJ138"/>
      <c r="AK138"/>
      <c r="AL138"/>
      <c r="AM138"/>
      <c r="AN138"/>
      <c r="AO138"/>
      <c r="AP138"/>
      <c r="AQ138"/>
    </row>
    <row r="141" spans="1:43" s="11" customFormat="1">
      <c r="A141"/>
      <c r="B141"/>
      <c r="C141" s="69"/>
      <c r="D141" s="69"/>
      <c r="E141" s="69"/>
      <c r="F141" s="69"/>
      <c r="G141" s="69"/>
      <c r="H141" s="69"/>
      <c r="I141" s="69"/>
      <c r="J141" s="69"/>
      <c r="K141" s="69"/>
      <c r="L141" s="69"/>
      <c r="M141" s="69"/>
      <c r="N141" s="69"/>
      <c r="O141" s="69"/>
      <c r="P141" s="69"/>
      <c r="R141"/>
      <c r="S141"/>
      <c r="T141"/>
      <c r="U141"/>
      <c r="V141"/>
      <c r="W141"/>
      <c r="X141"/>
      <c r="Y141"/>
      <c r="Z141"/>
      <c r="AA141"/>
      <c r="AB141"/>
      <c r="AC141"/>
      <c r="AD141"/>
      <c r="AE141"/>
      <c r="AF141"/>
      <c r="AG141"/>
      <c r="AH141"/>
      <c r="AI141"/>
      <c r="AJ141"/>
      <c r="AK141"/>
      <c r="AL141"/>
      <c r="AM141"/>
      <c r="AN141"/>
      <c r="AO141"/>
      <c r="AP141"/>
      <c r="AQ141"/>
    </row>
    <row r="142" spans="1:43" s="11" customFormat="1">
      <c r="A142"/>
      <c r="B142"/>
      <c r="C142" s="69"/>
      <c r="D142" s="69"/>
      <c r="E142" s="69"/>
      <c r="F142" s="69"/>
      <c r="G142" s="69"/>
      <c r="H142" s="69"/>
      <c r="I142" s="69"/>
      <c r="J142" s="69"/>
      <c r="K142" s="69"/>
      <c r="L142" s="69"/>
      <c r="M142" s="69"/>
      <c r="N142" s="69"/>
      <c r="O142" s="69"/>
      <c r="P142" s="69"/>
      <c r="R142"/>
      <c r="S142"/>
      <c r="T142"/>
      <c r="U142"/>
      <c r="V142"/>
      <c r="W142"/>
      <c r="X142"/>
      <c r="Y142"/>
      <c r="Z142"/>
      <c r="AA142"/>
      <c r="AB142"/>
      <c r="AC142"/>
      <c r="AD142"/>
      <c r="AE142"/>
      <c r="AF142"/>
      <c r="AG142"/>
      <c r="AH142"/>
      <c r="AI142"/>
      <c r="AJ142"/>
      <c r="AK142"/>
      <c r="AL142"/>
      <c r="AM142"/>
      <c r="AN142"/>
      <c r="AO142"/>
      <c r="AP142"/>
      <c r="AQ142"/>
    </row>
    <row r="143" spans="1:43" s="11" customFormat="1">
      <c r="A143"/>
      <c r="B143"/>
      <c r="C143" s="69"/>
      <c r="D143" s="69"/>
      <c r="E143" s="69"/>
      <c r="F143" s="69"/>
      <c r="G143" s="69"/>
      <c r="H143" s="69"/>
      <c r="I143" s="69"/>
      <c r="J143" s="69"/>
      <c r="K143" s="69"/>
      <c r="L143" s="69"/>
      <c r="M143" s="69"/>
      <c r="N143" s="69"/>
      <c r="O143" s="69"/>
      <c r="P143" s="69"/>
      <c r="R143"/>
      <c r="S143"/>
      <c r="T143"/>
      <c r="U143"/>
      <c r="V143"/>
      <c r="W143"/>
      <c r="X143"/>
      <c r="Y143"/>
      <c r="Z143"/>
      <c r="AA143"/>
      <c r="AB143"/>
      <c r="AC143"/>
      <c r="AD143"/>
      <c r="AE143"/>
      <c r="AF143"/>
      <c r="AG143"/>
      <c r="AH143"/>
      <c r="AI143"/>
      <c r="AJ143"/>
      <c r="AK143"/>
      <c r="AL143"/>
      <c r="AM143"/>
      <c r="AN143"/>
      <c r="AO143"/>
      <c r="AP143"/>
      <c r="AQ143"/>
    </row>
    <row r="144" spans="1:43" s="11" customFormat="1">
      <c r="A144"/>
      <c r="B144"/>
      <c r="C144" s="69"/>
      <c r="D144" s="69"/>
      <c r="E144" s="69"/>
      <c r="F144" s="69"/>
      <c r="G144" s="69"/>
      <c r="H144" s="69"/>
      <c r="I144" s="69"/>
      <c r="J144" s="69"/>
      <c r="K144" s="69"/>
      <c r="L144" s="69"/>
      <c r="M144" s="69"/>
      <c r="N144" s="69"/>
      <c r="O144" s="69"/>
      <c r="P144" s="69"/>
      <c r="R144"/>
      <c r="S144"/>
      <c r="T144"/>
      <c r="U144"/>
      <c r="V144"/>
      <c r="W144"/>
      <c r="X144"/>
      <c r="Y144"/>
      <c r="Z144"/>
      <c r="AA144"/>
      <c r="AB144"/>
      <c r="AC144"/>
      <c r="AD144"/>
      <c r="AE144"/>
      <c r="AF144"/>
      <c r="AG144"/>
      <c r="AH144"/>
      <c r="AI144"/>
      <c r="AJ144"/>
      <c r="AK144"/>
      <c r="AL144"/>
      <c r="AM144"/>
      <c r="AN144"/>
      <c r="AO144"/>
      <c r="AP144"/>
      <c r="AQ144"/>
    </row>
    <row r="145" spans="1:43" s="11" customFormat="1">
      <c r="A145"/>
      <c r="B145"/>
      <c r="C145" s="69"/>
      <c r="D145" s="69"/>
      <c r="E145" s="69"/>
      <c r="F145" s="69"/>
      <c r="G145" s="69"/>
      <c r="H145" s="69"/>
      <c r="I145" s="69"/>
      <c r="J145" s="69"/>
      <c r="K145" s="69"/>
      <c r="L145" s="69"/>
      <c r="M145" s="69"/>
      <c r="N145" s="69"/>
      <c r="O145" s="69"/>
      <c r="P145" s="69"/>
      <c r="R145"/>
      <c r="S145"/>
      <c r="T145"/>
      <c r="U145"/>
      <c r="V145"/>
      <c r="W145"/>
      <c r="X145"/>
      <c r="Y145"/>
      <c r="Z145"/>
      <c r="AA145"/>
      <c r="AB145"/>
      <c r="AC145"/>
      <c r="AD145"/>
      <c r="AE145"/>
      <c r="AF145"/>
      <c r="AG145"/>
      <c r="AH145"/>
      <c r="AI145"/>
      <c r="AJ145"/>
      <c r="AK145"/>
      <c r="AL145"/>
      <c r="AM145"/>
      <c r="AN145"/>
      <c r="AO145"/>
      <c r="AP145"/>
      <c r="AQ145"/>
    </row>
    <row r="146" spans="1:43" s="11" customFormat="1">
      <c r="A146"/>
      <c r="B146"/>
      <c r="C146" s="69"/>
      <c r="D146" s="69"/>
      <c r="E146" s="69"/>
      <c r="F146" s="69"/>
      <c r="G146" s="69"/>
      <c r="H146" s="69"/>
      <c r="I146" s="69"/>
      <c r="J146" s="69"/>
      <c r="K146" s="69"/>
      <c r="L146" s="69"/>
      <c r="M146" s="69"/>
      <c r="N146" s="69"/>
      <c r="O146" s="69"/>
      <c r="P146" s="69"/>
      <c r="R146"/>
      <c r="S146"/>
      <c r="T146"/>
      <c r="U146"/>
      <c r="V146"/>
      <c r="W146"/>
      <c r="X146"/>
      <c r="Y146"/>
      <c r="Z146"/>
      <c r="AA146"/>
      <c r="AB146"/>
      <c r="AC146"/>
      <c r="AD146"/>
      <c r="AE146"/>
      <c r="AF146"/>
      <c r="AG146"/>
      <c r="AH146"/>
      <c r="AI146"/>
      <c r="AJ146"/>
      <c r="AK146"/>
      <c r="AL146"/>
      <c r="AM146"/>
      <c r="AN146"/>
      <c r="AO146"/>
      <c r="AP146"/>
      <c r="AQ146"/>
    </row>
    <row r="147" spans="1:43" s="11" customFormat="1">
      <c r="A147"/>
      <c r="B147"/>
      <c r="C147" s="69"/>
      <c r="D147" s="69"/>
      <c r="E147" s="69"/>
      <c r="F147" s="69"/>
      <c r="G147" s="69"/>
      <c r="H147" s="69"/>
      <c r="I147" s="69"/>
      <c r="J147" s="69"/>
      <c r="K147" s="69"/>
      <c r="L147" s="69"/>
      <c r="M147" s="69"/>
      <c r="N147" s="69"/>
      <c r="O147" s="69"/>
      <c r="P147" s="69"/>
      <c r="R147"/>
      <c r="S147"/>
      <c r="T147"/>
      <c r="U147"/>
      <c r="V147"/>
      <c r="W147"/>
      <c r="X147"/>
      <c r="Y147"/>
      <c r="Z147"/>
      <c r="AA147"/>
      <c r="AB147"/>
      <c r="AC147"/>
      <c r="AD147"/>
      <c r="AE147"/>
      <c r="AF147"/>
      <c r="AG147"/>
      <c r="AH147"/>
      <c r="AI147"/>
      <c r="AJ147"/>
      <c r="AK147"/>
      <c r="AL147"/>
      <c r="AM147"/>
      <c r="AN147"/>
      <c r="AO147"/>
      <c r="AP147"/>
      <c r="AQ147"/>
    </row>
    <row r="148" spans="1:43" s="11" customFormat="1">
      <c r="A148"/>
      <c r="B148"/>
      <c r="C148" s="69"/>
      <c r="D148" s="69"/>
      <c r="E148" s="69"/>
      <c r="F148" s="69"/>
      <c r="G148" s="69"/>
      <c r="H148" s="69"/>
      <c r="I148" s="69"/>
      <c r="J148" s="69"/>
      <c r="K148" s="69"/>
      <c r="L148" s="69"/>
      <c r="M148" s="69"/>
      <c r="N148" s="69"/>
      <c r="O148" s="69"/>
      <c r="P148" s="69"/>
      <c r="R148"/>
      <c r="S148"/>
      <c r="T148"/>
      <c r="U148"/>
      <c r="V148"/>
      <c r="W148"/>
      <c r="X148"/>
      <c r="Y148"/>
      <c r="Z148"/>
      <c r="AA148"/>
      <c r="AB148"/>
      <c r="AC148"/>
      <c r="AD148"/>
      <c r="AE148"/>
      <c r="AF148"/>
      <c r="AG148"/>
      <c r="AH148"/>
      <c r="AI148"/>
      <c r="AJ148"/>
      <c r="AK148"/>
      <c r="AL148"/>
      <c r="AM148"/>
      <c r="AN148"/>
      <c r="AO148"/>
      <c r="AP148"/>
      <c r="AQ148"/>
    </row>
    <row r="149" spans="1:43" s="11" customFormat="1">
      <c r="A149"/>
      <c r="B149"/>
      <c r="C149" s="69"/>
      <c r="D149" s="69"/>
      <c r="E149" s="69"/>
      <c r="F149" s="69"/>
      <c r="G149" s="69"/>
      <c r="H149" s="69"/>
      <c r="I149" s="69"/>
      <c r="J149" s="69"/>
      <c r="K149" s="69"/>
      <c r="L149" s="69"/>
      <c r="M149" s="69"/>
      <c r="N149" s="69"/>
      <c r="O149" s="69"/>
      <c r="P149" s="69"/>
      <c r="R149"/>
      <c r="S149"/>
      <c r="T149"/>
      <c r="U149"/>
      <c r="V149"/>
      <c r="W149"/>
      <c r="X149"/>
      <c r="Y149"/>
      <c r="Z149"/>
      <c r="AA149"/>
      <c r="AB149"/>
      <c r="AC149"/>
      <c r="AD149"/>
      <c r="AE149"/>
      <c r="AF149"/>
      <c r="AG149"/>
      <c r="AH149"/>
      <c r="AI149"/>
      <c r="AJ149"/>
      <c r="AK149"/>
      <c r="AL149"/>
      <c r="AM149"/>
      <c r="AN149"/>
      <c r="AO149"/>
      <c r="AP149"/>
      <c r="AQ149"/>
    </row>
  </sheetData>
  <mergeCells count="8">
    <mergeCell ref="B8:B9"/>
    <mergeCell ref="D8:D9"/>
    <mergeCell ref="E8:Q8"/>
    <mergeCell ref="B2:Q2"/>
    <mergeCell ref="B3:Q3"/>
    <mergeCell ref="B4:Q4"/>
    <mergeCell ref="B5:Q5"/>
    <mergeCell ref="B6:Q6"/>
  </mergeCells>
  <pageMargins left="0.25" right="0.25" top="0.75" bottom="0.75" header="0.3" footer="0.3"/>
  <pageSetup scale="2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4512E3-9C8F-4A6F-B822-6AEECE744855}"/>
</file>

<file path=customXml/itemProps2.xml><?xml version="1.0" encoding="utf-8"?>
<ds:datastoreItem xmlns:ds="http://schemas.openxmlformats.org/officeDocument/2006/customXml" ds:itemID="{EED17731-B63A-44F0-A946-F23DB7144B79}"/>
</file>

<file path=customXml/itemProps3.xml><?xml version="1.0" encoding="utf-8"?>
<ds:datastoreItem xmlns:ds="http://schemas.openxmlformats.org/officeDocument/2006/customXml" ds:itemID="{8EE73EA1-2F39-4A12-8757-8E5FADFF84EF}"/>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2026-03-16T17:04:21Z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