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5/Gastos/Seguridad Social/"/>
    </mc:Choice>
  </mc:AlternateContent>
  <xr:revisionPtr revIDLastSave="138" documentId="13_ncr:1_{DAB67201-61FD-4D22-A00E-60676526FD9E}" xr6:coauthVersionLast="47" xr6:coauthVersionMax="47" xr10:uidLastSave="{5427D580-8444-4D80-BC90-479D3E5D5428}"/>
  <bookViews>
    <workbookView xWindow="-120" yWindow="-120" windowWidth="29040" windowHeight="15720" xr2:uid="{00000000-000D-0000-FFFF-FFFF00000000}"/>
  </bookViews>
  <sheets>
    <sheet name="Económica 2014-2025" sheetId="3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9" i="31" l="1"/>
  <c r="N44" i="31"/>
  <c r="M61" i="31"/>
  <c r="L61" i="31"/>
  <c r="K61" i="31"/>
  <c r="J61" i="31"/>
  <c r="I61" i="31"/>
  <c r="H61" i="31"/>
  <c r="G61" i="31"/>
  <c r="F61" i="31"/>
  <c r="E61" i="31"/>
  <c r="D61" i="31"/>
  <c r="M59" i="31"/>
  <c r="L59" i="31"/>
  <c r="K59" i="31"/>
  <c r="J59" i="31"/>
  <c r="I59" i="31"/>
  <c r="H59" i="31"/>
  <c r="G59" i="31"/>
  <c r="F59" i="31"/>
  <c r="E59" i="31"/>
  <c r="D59" i="31"/>
  <c r="M44" i="31"/>
  <c r="L44" i="31"/>
  <c r="K44" i="31"/>
  <c r="J44" i="31"/>
  <c r="I44" i="31"/>
  <c r="H44" i="31"/>
  <c r="G44" i="31"/>
  <c r="F44" i="31"/>
  <c r="E44" i="31"/>
  <c r="D44" i="31"/>
  <c r="I32" i="31"/>
  <c r="N61" i="31" l="1"/>
  <c r="I56" i="31"/>
  <c r="I53" i="31" s="1"/>
  <c r="I52" i="31" s="1"/>
  <c r="H56" i="31"/>
  <c r="H53" i="31" s="1"/>
  <c r="H52" i="31" s="1"/>
  <c r="G56" i="31"/>
  <c r="G53" i="31" s="1"/>
  <c r="G52" i="31" s="1"/>
  <c r="F56" i="31"/>
  <c r="F53" i="31" s="1"/>
  <c r="F52" i="31" s="1"/>
  <c r="E56" i="31"/>
  <c r="E53" i="31" s="1"/>
  <c r="E52" i="31" s="1"/>
  <c r="D56" i="31"/>
  <c r="D53" i="31" s="1"/>
  <c r="D52" i="31" s="1"/>
  <c r="C56" i="31"/>
  <c r="C53" i="31" s="1"/>
  <c r="C52" i="31" s="1"/>
  <c r="E49" i="31"/>
  <c r="E48" i="31" s="1"/>
  <c r="I48" i="31"/>
  <c r="H48" i="31"/>
  <c r="G48" i="31"/>
  <c r="F48" i="31"/>
  <c r="D48" i="31"/>
  <c r="C48" i="31"/>
  <c r="I41" i="31"/>
  <c r="H41" i="31"/>
  <c r="G41" i="31"/>
  <c r="F41" i="31"/>
  <c r="E41" i="31"/>
  <c r="D41" i="31"/>
  <c r="C41" i="31"/>
  <c r="I39" i="31"/>
  <c r="H39" i="31"/>
  <c r="G39" i="31"/>
  <c r="F39" i="31"/>
  <c r="E39" i="31"/>
  <c r="D39" i="31"/>
  <c r="C39" i="31"/>
  <c r="I36" i="31"/>
  <c r="H36" i="31"/>
  <c r="G36" i="31"/>
  <c r="F36" i="31"/>
  <c r="E36" i="31"/>
  <c r="D36" i="31"/>
  <c r="C36" i="31"/>
  <c r="H32" i="31"/>
  <c r="G32" i="31"/>
  <c r="F32" i="31"/>
  <c r="E32" i="31"/>
  <c r="D32" i="31"/>
  <c r="C32" i="31"/>
  <c r="I27" i="31"/>
  <c r="H27" i="31"/>
  <c r="G27" i="31"/>
  <c r="F27" i="31"/>
  <c r="E27" i="31"/>
  <c r="D27" i="31"/>
  <c r="C27" i="31"/>
  <c r="I24" i="31"/>
  <c r="H24" i="31"/>
  <c r="G24" i="31"/>
  <c r="F24" i="31"/>
  <c r="E24" i="31"/>
  <c r="D24" i="31"/>
  <c r="C24" i="31"/>
  <c r="I17" i="31"/>
  <c r="H17" i="31"/>
  <c r="G17" i="31"/>
  <c r="F17" i="31"/>
  <c r="E17" i="31"/>
  <c r="D17" i="31"/>
  <c r="C17" i="31"/>
  <c r="I11" i="31"/>
  <c r="H11" i="31"/>
  <c r="F11" i="31"/>
  <c r="E11" i="31"/>
  <c r="D11" i="31"/>
  <c r="C11" i="31"/>
  <c r="G47" i="31" l="1"/>
  <c r="C10" i="31"/>
  <c r="G10" i="31"/>
  <c r="H10" i="31"/>
  <c r="F10" i="31"/>
  <c r="I23" i="31"/>
  <c r="C23" i="31"/>
  <c r="G23" i="31"/>
  <c r="H23" i="31"/>
  <c r="D23" i="31"/>
  <c r="E23" i="31"/>
  <c r="C47" i="31"/>
  <c r="C59" i="31" s="1"/>
  <c r="I10" i="31"/>
  <c r="E10" i="31"/>
  <c r="D10" i="31"/>
  <c r="F23" i="31"/>
  <c r="I47" i="31"/>
  <c r="D47" i="31"/>
  <c r="F47" i="31"/>
  <c r="H47" i="31"/>
  <c r="E47" i="31"/>
  <c r="C44" i="31" l="1"/>
  <c r="C61" i="31" s="1"/>
</calcChain>
</file>

<file path=xl/sharedStrings.xml><?xml version="1.0" encoding="utf-8"?>
<sst xmlns="http://schemas.openxmlformats.org/spreadsheetml/2006/main" count="57" uniqueCount="57">
  <si>
    <t>MINISTERIO DE HACIENDA</t>
  </si>
  <si>
    <t>DIRECCIÓN GENERAL DE PRESUPUESTO</t>
  </si>
  <si>
    <t>EJECUCIÓN PRESUPUESTARIA DE INSTITUCIONES DE LA SEGURIDAD SOCIAL</t>
  </si>
  <si>
    <t>CLASIFICACIÓN ECONÓMICA</t>
  </si>
  <si>
    <t>En millones RD$</t>
  </si>
  <si>
    <t>DETALLE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</si>
  <si>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</si>
  <si>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</si>
  <si>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</si>
  <si>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</si>
  <si>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</si>
  <si>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2.1.5 - Subvenciones otorgadas a empresas</t>
  </si>
  <si>
    <t>2.1.6 - Transferencias corrientes otorgadas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</si>
  <si>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</si>
  <si>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</si>
  <si>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</si>
  <si>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</si>
  <si>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</si>
  <si>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</si>
  <si>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</si>
  <si>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2.2.1.1 - Construcciones por contrato</t>
  </si>
  <si>
    <t>2.2.1.2 - Construcciones por administración</t>
  </si>
  <si>
    <t>2.2.2 - Activos fijos (formación bruta de capital fijo)</t>
  </si>
  <si>
    <t>2.2.2.1 - Viviendas, edificios y estructuras</t>
  </si>
  <si>
    <t>2.2.2.2 - Maquinaria y equipo</t>
  </si>
  <si>
    <t>2.2.2.3 - Equipo de defensa y seguridad</t>
  </si>
  <si>
    <t>2.2.2.5 - Activos fijos intangibles</t>
  </si>
  <si>
    <t>2.2.4 - Objetos de valor</t>
  </si>
  <si>
    <t>2.2.4.1 - Piedras y metales preciosos</t>
  </si>
  <si>
    <t>2.2.4.3 - Otros objetos de valor</t>
  </si>
  <si>
    <t>2.2.5 - Activos no producidos</t>
  </si>
  <si>
    <t>2.2.5.1 - Activos tangibles no producidos de origen natural</t>
  </si>
  <si>
    <t>2.2.5.2 - Activos intangibles no producidos</t>
  </si>
  <si>
    <t>2.2.6 - Transferencias de capital otorgadas</t>
  </si>
  <si>
    <t>2.2.6.3 - Transferencia de capital al sector externo</t>
  </si>
  <si>
    <t>2.2.7 - Inversiones financieras realizadas con fines de política</t>
  </si>
  <si>
    <t>2.2.7.1 - Adquisición de acciones y participaciones de capital con fines de política</t>
  </si>
  <si>
    <t>2.2.7.3 - Adquisición de obligaciones negociables con fines de política</t>
  </si>
  <si>
    <t>TOTAL GASTOS</t>
  </si>
  <si>
    <t>3.2 - Aplicaciones financieras</t>
  </si>
  <si>
    <t>3.2.1 - Incremento de activos financieros</t>
  </si>
  <si>
    <t>3.2.1.1 - Incremento de activos financieros corrientes</t>
  </si>
  <si>
    <t>3.2.1.1.2 - Incremento de inversiones financieras de corto plazo</t>
  </si>
  <si>
    <t>3.2.1.1.2.1 - Incremento de inversiones financieras internas de corto plazo</t>
  </si>
  <si>
    <t>3.2.2 - Disminución de pasivos</t>
  </si>
  <si>
    <t>3.2.2.1 - Disminución de pasivos corrientes</t>
  </si>
  <si>
    <t>3.2.2.1.1 - Disminución de cuentas por pagar de corto plazo</t>
  </si>
  <si>
    <t>3.2.2.1.1.1 - Disminución de cuentas por pagar de internas corto plazo</t>
  </si>
  <si>
    <t>3.2.2.1.3 - Disminución de préstamos de corto plazo</t>
  </si>
  <si>
    <t>3.2.2.1.3.1 - Disminución de préstamos internos de corto plazo</t>
  </si>
  <si>
    <t>3.2.3 - Disminución de fondos de terceros</t>
  </si>
  <si>
    <t>TOTAL APLICACIONES FINANCIERAS</t>
  </si>
  <si>
    <t>TOTAL GASTOS Y APLICACIONES FINANCIERAS</t>
  </si>
  <si>
    <t>Fuente: Sistema de Información de la Gestión Financiera (SIGEF).</t>
  </si>
  <si>
    <t>2.2.4.2 - Antigüedades y otros objetos de arte</t>
  </si>
  <si>
    <t>2.1.3 - Prestaciones de la seguridad social</t>
  </si>
  <si>
    <t xml:space="preserve"> ENERO-DICIEMBRE 2014-2025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</si>
</sst>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  <numFmt numFmtId="166" formatCode="_ * #,##0.00_ ;_ * \-#,##0.00_ ;_ * &quot;-&quot;??_ ;_ @_ "/>
    <numFmt numFmtId="167" formatCode="_-* #,##0.0_-;\-* #,##0.0_-;_-* &quot;-&quot;??_-;_-@_-"/>
    <numFmt numFmtId="168" formatCode="_(#,##0.0,,_);_(* \(#,##0.000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0" fillId="0" borderId="2" xfId="0" applyBorder="1"/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1"/>
    </xf>
    <xf numFmtId="0" fontId="3" fillId="0" borderId="2" xfId="0" applyFont="1" applyBorder="1" applyAlignment="1">
      <alignment horizontal="left" indent="1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0" borderId="0" xfId="0" applyAlignment="1">
      <alignment horizontal="left" wrapText="1" indent="2"/>
    </xf>
    <xf numFmtId="0" fontId="3" fillId="0" borderId="0" xfId="0" applyFont="1" applyAlignment="1">
      <alignment horizontal="left" wrapText="1" indent="1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vertical="top" wrapText="1"/>
    </xf>
    <xf numFmtId="168" fontId="2" fillId="3" borderId="3" xfId="2" applyNumberFormat="1" applyFont="1" applyFill="1" applyBorder="1" applyAlignment="1">
      <alignment horizontal="right" vertical="center"/>
    </xf>
    <xf numFmtId="168" fontId="2" fillId="3" borderId="2" xfId="2" applyNumberFormat="1" applyFont="1" applyFill="1" applyBorder="1" applyAlignment="1">
      <alignment horizontal="right" vertical="center"/>
    </xf>
    <xf numFmtId="168" fontId="2" fillId="3" borderId="3" xfId="2" applyNumberFormat="1" applyFont="1" applyFill="1" applyBorder="1" applyAlignment="1">
      <alignment horizontal="center" vertical="center"/>
    </xf>
    <xf numFmtId="168" fontId="2" fillId="3" borderId="2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165" fontId="5" fillId="0" borderId="0" xfId="0" applyNumberFormat="1" applyFont="1" applyAlignment="1">
      <alignment horizontal="center" vertical="top" wrapText="1" readingOrder="1"/>
    </xf>
    <xf numFmtId="167" fontId="0" fillId="0" borderId="0" xfId="0" applyNumberFormat="1"/>
    <xf numFmtId="0" fontId="8" fillId="0" borderId="0" xfId="0" applyFont="1" applyAlignment="1">
      <alignment horizontal="left" vertical="center" wrapText="1"/>
    </xf>
    <xf numFmtId="164" fontId="1" fillId="0" borderId="0" xfId="6" applyFont="1" applyBorder="1" applyAlignment="1">
      <alignment horizontal="right" vertical="center"/>
    </xf>
    <xf numFmtId="168" fontId="3" fillId="0" borderId="4" xfId="6" applyNumberFormat="1" applyFont="1" applyBorder="1" applyAlignment="1">
      <alignment horizontal="right" vertical="center"/>
    </xf>
    <xf numFmtId="164" fontId="0" fillId="0" borderId="0" xfId="6" applyFont="1"/>
    <xf numFmtId="168" fontId="3" fillId="0" borderId="0" xfId="6" applyNumberFormat="1" applyFont="1" applyFill="1" applyAlignment="1">
      <alignment horizontal="right"/>
    </xf>
    <xf numFmtId="168" fontId="0" fillId="0" borderId="0" xfId="6" applyNumberFormat="1" applyFont="1" applyFill="1" applyAlignment="1">
      <alignment horizontal="right"/>
    </xf>
    <xf numFmtId="168" fontId="0" fillId="0" borderId="0" xfId="6" applyNumberFormat="1" applyFont="1" applyFill="1" applyAlignment="1"/>
    <xf numFmtId="168" fontId="0" fillId="0" borderId="0" xfId="6" applyNumberFormat="1" applyFont="1" applyFill="1" applyAlignment="1">
      <alignment horizontal="right" vertical="center"/>
    </xf>
    <xf numFmtId="168" fontId="0" fillId="0" borderId="0" xfId="6" applyNumberFormat="1" applyFont="1" applyFill="1" applyAlignment="1">
      <alignment vertical="center"/>
    </xf>
    <xf numFmtId="168" fontId="3" fillId="0" borderId="4" xfId="6" applyNumberFormat="1" applyFont="1" applyFill="1" applyBorder="1" applyAlignment="1">
      <alignment horizontal="right"/>
    </xf>
    <xf numFmtId="0" fontId="0" fillId="0" borderId="2" xfId="0" applyBorder="1" applyAlignment="1">
      <alignment horizontal="left" indent="2"/>
    </xf>
    <xf numFmtId="168" fontId="0" fillId="0" borderId="0" xfId="6" applyNumberFormat="1" applyFont="1" applyAlignment="1">
      <alignment horizontal="right"/>
    </xf>
    <xf numFmtId="167" fontId="0" fillId="0" borderId="0" xfId="6" applyNumberFormat="1" applyFont="1" applyBorder="1" applyAlignment="1"/>
    <xf numFmtId="167" fontId="3" fillId="0" borderId="4" xfId="6" applyNumberFormat="1" applyFont="1" applyBorder="1" applyAlignment="1">
      <alignment horizontal="right"/>
    </xf>
    <xf numFmtId="168" fontId="3" fillId="0" borderId="4" xfId="6" applyNumberFormat="1" applyFont="1" applyBorder="1" applyAlignment="1">
      <alignment horizontal="right"/>
    </xf>
    <xf numFmtId="167" fontId="3" fillId="0" borderId="0" xfId="6" applyNumberFormat="1" applyFont="1" applyFill="1" applyBorder="1" applyAlignment="1">
      <alignment horizontal="right"/>
    </xf>
    <xf numFmtId="167" fontId="1" fillId="0" borderId="0" xfId="6" applyNumberFormat="1" applyFont="1" applyFill="1" applyBorder="1" applyAlignment="1">
      <alignment horizontal="right"/>
    </xf>
    <xf numFmtId="167" fontId="1" fillId="0" borderId="0" xfId="6" applyNumberFormat="1" applyFont="1" applyBorder="1" applyAlignment="1">
      <alignment horizontal="right"/>
    </xf>
    <xf numFmtId="167" fontId="3" fillId="0" borderId="0" xfId="6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left" vertical="center"/>
    </xf>
    <xf numFmtId="43" fontId="0" fillId="0" borderId="0" xfId="7" applyFont="1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0" fontId="2" fillId="3" borderId="5" xfId="2" applyNumberFormat="1" applyFont="1" applyFill="1" applyBorder="1" applyAlignment="1">
      <alignment horizontal="center" vertical="center"/>
    </xf>
    <xf numFmtId="0" fontId="2" fillId="3" borderId="6" xfId="2" applyNumberFormat="1" applyFont="1" applyFill="1" applyBorder="1" applyAlignment="1">
      <alignment horizontal="center" vertical="center"/>
    </xf>
    <xf numFmtId="0" fontId="2" fillId="3" borderId="7" xfId="2" applyNumberFormat="1" applyFont="1" applyFill="1" applyBorder="1" applyAlignment="1">
      <alignment horizontal="center" vertical="center"/>
    </xf>
    <xf numFmtId="0" fontId="2" fillId="3" borderId="8" xfId="2" applyNumberFormat="1" applyFont="1" applyFill="1" applyBorder="1" applyAlignment="1">
      <alignment horizontal="center" vertical="center"/>
    </xf>
  </cellXfs>
  <cellStyles count="8">
    <cellStyle name="Comma" xfId="7" builtinId="3"/>
    <cellStyle name="Comma 2" xfId="4" xr:uid="{00000000-0005-0000-0000-000000000000}"/>
    <cellStyle name="Millares 2" xfId="1" xr:uid="{00000000-0005-0000-0000-000002000000}"/>
    <cellStyle name="Millares 2 2" xfId="5" xr:uid="{00000000-0005-0000-0000-000003000000}"/>
    <cellStyle name="Millares 2 2 2" xfId="6" xr:uid="{5452703A-8E73-49ED-A98C-FCE6B86882F4}"/>
    <cellStyle name="Millares 3" xfId="2" xr:uid="{00000000-0005-0000-0000-000004000000}"/>
    <cellStyle name="Normal" xfId="0" builtinId="0"/>
    <cellStyle name="Normal 2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336176</xdr:colOff>
      <xdr:row>6</xdr:row>
      <xdr:rowOff>134471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437B606F-BA70-4262-B74B-ADDBF6652B9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6176" cy="1544171"/>
        </a:xfrm>
        <a:prstGeom prst="rect">
          <a:avLst/>
        </a:prstGeom>
      </xdr:spPr>
    </xdr:pic>
    <xdr:clientData/>
  </xdr:twoCellAnchor>
  <xdr:twoCellAnchor editAs="oneCell">
    <xdr:from>
      <xdr:col>1</xdr:col>
      <xdr:colOff>174447</xdr:colOff>
      <xdr:row>0</xdr:row>
      <xdr:rowOff>156883</xdr:rowOff>
    </xdr:from>
    <xdr:to>
      <xdr:col>1</xdr:col>
      <xdr:colOff>2076732</xdr:colOff>
      <xdr:row>4</xdr:row>
      <xdr:rowOff>89648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CBB0999-CCDC-4B42-9B42-724DA89C1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7353" y="156883"/>
          <a:ext cx="1902285" cy="944796"/>
        </a:xfrm>
        <a:prstGeom prst="rect">
          <a:avLst/>
        </a:prstGeom>
      </xdr:spPr>
    </xdr:pic>
    <xdr:clientData/>
  </xdr:twoCellAnchor>
  <xdr:twoCellAnchor editAs="oneCell">
    <xdr:from>
      <xdr:col>6</xdr:col>
      <xdr:colOff>433422</xdr:colOff>
      <xdr:row>0</xdr:row>
      <xdr:rowOff>156882</xdr:rowOff>
    </xdr:from>
    <xdr:to>
      <xdr:col>8</xdr:col>
      <xdr:colOff>791881</xdr:colOff>
      <xdr:row>5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C968E9-55C4-46A9-8B5F-B1CA00D6B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59275" y="156882"/>
          <a:ext cx="2084165" cy="1064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7255E-64F6-44CA-8D18-22041E776BD4}">
  <dimension ref="A2:O64"/>
  <sheetViews>
    <sheetView showGridLines="0" tabSelected="1" zoomScale="80" zoomScaleNormal="80" workbookViewId="0">
      <selection activeCell="B8" sqref="B8:B9"/>
    </sheetView>
  </sheetViews>
  <sheetFormatPr defaultColWidth="11.42578125" defaultRowHeight="15" x14ac:dyDescent="0.25"/>
  <cols>
    <col min="1" max="1" width="5.85546875" customWidth="1"/>
    <col min="2" max="2" width="83.85546875" customWidth="1"/>
    <col min="3" max="3" width="15.7109375" customWidth="1"/>
    <col min="4" max="8" width="13" customWidth="1"/>
    <col min="9" max="9" width="13" style="24" customWidth="1"/>
    <col min="10" max="12" width="13.5703125" customWidth="1"/>
    <col min="13" max="13" width="14.140625" bestFit="1" customWidth="1"/>
    <col min="14" max="15" width="18.85546875" bestFit="1" customWidth="1"/>
  </cols>
  <sheetData>
    <row r="2" spans="1:15" ht="28.5" x14ac:dyDescent="0.25">
      <c r="B2" s="42" t="s">
        <v>0</v>
      </c>
      <c r="C2" s="43"/>
      <c r="D2" s="43"/>
      <c r="E2" s="43"/>
      <c r="F2" s="43"/>
      <c r="G2" s="43"/>
      <c r="H2" s="43"/>
      <c r="I2" s="43"/>
    </row>
    <row r="3" spans="1:15" ht="21" x14ac:dyDescent="0.25">
      <c r="A3" s="3"/>
      <c r="B3" s="44" t="s">
        <v>1</v>
      </c>
      <c r="C3" s="45"/>
      <c r="D3" s="45"/>
      <c r="E3" s="45"/>
      <c r="F3" s="45"/>
      <c r="G3" s="45"/>
      <c r="H3" s="45"/>
      <c r="I3" s="45"/>
    </row>
    <row r="4" spans="1:15" ht="15.75" x14ac:dyDescent="0.25">
      <c r="A4" s="3"/>
      <c r="B4" s="46" t="s">
        <v>2</v>
      </c>
      <c r="C4" s="47"/>
      <c r="D4" s="47"/>
      <c r="E4" s="47"/>
      <c r="F4" s="47"/>
      <c r="G4" s="47"/>
      <c r="H4" s="47"/>
      <c r="I4" s="47"/>
    </row>
    <row r="5" spans="1:15" ht="15.75" x14ac:dyDescent="0.25">
      <c r="A5" s="3"/>
      <c r="B5" s="46" t="s">
        <v>3</v>
      </c>
      <c r="C5" s="47"/>
      <c r="D5" s="47"/>
      <c r="E5" s="47"/>
      <c r="F5" s="47"/>
      <c r="G5" s="47"/>
      <c r="H5" s="47"/>
      <c r="I5" s="47"/>
    </row>
    <row r="6" spans="1:15" x14ac:dyDescent="0.25">
      <c r="A6" s="3"/>
      <c r="C6" s="17"/>
      <c r="D6" s="17"/>
      <c r="E6" s="17"/>
      <c r="F6" s="17"/>
      <c r="G6" s="17"/>
      <c r="H6" s="17"/>
      <c r="I6" s="17"/>
    </row>
    <row r="7" spans="1:15" x14ac:dyDescent="0.25">
      <c r="A7" s="3"/>
      <c r="B7" s="18" t="s">
        <v>56</v>
      </c>
      <c r="C7" s="19"/>
      <c r="D7" s="19"/>
      <c r="E7" s="19"/>
      <c r="F7" s="19"/>
      <c r="G7" s="19"/>
      <c r="H7" s="19"/>
      <c r="N7" s="22" t="s">
        <v>4</v>
      </c>
    </row>
    <row r="8" spans="1:15" s="1" customFormat="1" x14ac:dyDescent="0.25">
      <c r="B8" s="48" t="s">
        <v>5</v>
      </c>
      <c r="C8" s="51">
        <v>2014</v>
      </c>
      <c r="D8" s="49">
        <v>2015</v>
      </c>
      <c r="E8" s="49">
        <v>2016</v>
      </c>
      <c r="F8" s="49">
        <v>2017</v>
      </c>
      <c r="G8" s="49">
        <v>2018</v>
      </c>
      <c r="H8" s="49">
        <v>2019</v>
      </c>
      <c r="I8" s="49">
        <v>2020</v>
      </c>
      <c r="J8" s="49">
        <v>2021</v>
      </c>
      <c r="K8" s="49">
        <v>2022</v>
      </c>
      <c r="L8" s="49">
        <v>2023</v>
      </c>
      <c r="M8" s="49">
        <v>2024</v>
      </c>
      <c r="N8" s="49">
        <v>2025</v>
      </c>
    </row>
    <row r="9" spans="1:15" s="1" customFormat="1" x14ac:dyDescent="0.25">
      <c r="B9" s="48"/>
      <c r="C9" s="52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spans="1:15" x14ac:dyDescent="0.25">
      <c r="B10" s="11" t="s">
        <v>6</v>
      </c>
      <c r="C10" s="23">
        <f t="shared" ref="C10:G10" si="0">+C11+C15+C17+C22</f>
        <v>10691217254.689999</v>
      </c>
      <c r="D10" s="23">
        <f t="shared" si="0"/>
        <v>11776907744.43</v>
      </c>
      <c r="E10" s="23">
        <f t="shared" si="0"/>
        <v>12850224829.369999</v>
      </c>
      <c r="F10" s="23">
        <f t="shared" si="0"/>
        <v>10592102934.150002</v>
      </c>
      <c r="G10" s="23">
        <f t="shared" si="0"/>
        <v>10965159647.950001</v>
      </c>
      <c r="H10" s="23">
        <f>+H11+H15+H17+H22</f>
        <v>12070418322.76</v>
      </c>
      <c r="I10" s="23">
        <f>+I11+I15+I17+I22</f>
        <v>12235945745.639997</v>
      </c>
      <c r="J10" s="23">
        <v>18825621012.059998</v>
      </c>
      <c r="K10" s="23">
        <v>20785792624.270004</v>
      </c>
      <c r="L10" s="23">
        <v>21320415952.119987</v>
      </c>
      <c r="M10" s="23">
        <v>22629641243.139984</v>
      </c>
      <c r="N10" s="23">
        <v>23532684739.439995</v>
      </c>
      <c r="O10" s="41"/>
    </row>
    <row r="11" spans="1:15" x14ac:dyDescent="0.25">
      <c r="B11" s="10" t="s">
        <v>7</v>
      </c>
      <c r="C11" s="25">
        <f t="shared" ref="C11:H11" si="1">SUM(C12:C14)</f>
        <v>3842005681.6199994</v>
      </c>
      <c r="D11" s="25">
        <f t="shared" si="1"/>
        <v>3985212343.5600004</v>
      </c>
      <c r="E11" s="25">
        <f t="shared" si="1"/>
        <v>3991862355.6399999</v>
      </c>
      <c r="F11" s="25">
        <f t="shared" si="1"/>
        <v>1402433219.24</v>
      </c>
      <c r="G11" s="25">
        <v>1205190262.5700002</v>
      </c>
      <c r="H11" s="25">
        <f t="shared" si="1"/>
        <v>1608567164.9599998</v>
      </c>
      <c r="I11" s="25">
        <f>SUM(I12:I14)</f>
        <v>1053248961.91</v>
      </c>
      <c r="J11" s="25">
        <v>1644065410.6700001</v>
      </c>
      <c r="K11" s="25">
        <v>2067941745.9199998</v>
      </c>
      <c r="L11" s="25">
        <v>2616390554.8800035</v>
      </c>
      <c r="M11" s="25">
        <v>2977341683.6800013</v>
      </c>
      <c r="N11" s="25">
        <v>3593069684.5400019</v>
      </c>
      <c r="O11" s="41"/>
    </row>
    <row r="12" spans="1:15" x14ac:dyDescent="0.25">
      <c r="B12" s="9" t="s">
        <v>8</v>
      </c>
      <c r="C12" s="26">
        <v>3679941734.3599992</v>
      </c>
      <c r="D12" s="26">
        <v>3742952290.7800002</v>
      </c>
      <c r="E12" s="26">
        <v>3742962377.48</v>
      </c>
      <c r="F12" s="27">
        <v>1087101206.6399999</v>
      </c>
      <c r="G12" s="27">
        <v>921854311.76999998</v>
      </c>
      <c r="H12" s="27">
        <v>1165587757.49</v>
      </c>
      <c r="I12" s="26">
        <v>809197556.13999999</v>
      </c>
      <c r="J12" s="26">
        <v>1206629321.1400001</v>
      </c>
      <c r="K12" s="26">
        <v>1415472115.05</v>
      </c>
      <c r="L12" s="26">
        <v>1813941125.2600026</v>
      </c>
      <c r="M12" s="26">
        <v>1967395093.3500013</v>
      </c>
      <c r="N12" s="26">
        <v>2338201462.2400007</v>
      </c>
      <c r="O12" s="41"/>
    </row>
    <row r="13" spans="1:15" x14ac:dyDescent="0.25">
      <c r="B13" s="9" t="s">
        <v>9</v>
      </c>
      <c r="C13" s="26">
        <v>161936986.69</v>
      </c>
      <c r="D13" s="26">
        <v>242216980.22999999</v>
      </c>
      <c r="E13" s="26">
        <v>248878122.47</v>
      </c>
      <c r="F13" s="27">
        <v>307499757.37000006</v>
      </c>
      <c r="G13" s="27">
        <v>281672305.71999997</v>
      </c>
      <c r="H13" s="27">
        <v>442943031.61000001</v>
      </c>
      <c r="I13" s="26">
        <v>244051405.77000001</v>
      </c>
      <c r="J13" s="26">
        <v>437360310.7899999</v>
      </c>
      <c r="K13" s="26">
        <v>650936201.05999994</v>
      </c>
      <c r="L13" s="26">
        <v>802129687.26000059</v>
      </c>
      <c r="M13" s="26">
        <v>998161746.23000002</v>
      </c>
      <c r="N13" s="26">
        <v>1242974613.1400011</v>
      </c>
      <c r="O13" s="41"/>
    </row>
    <row r="14" spans="1:15" ht="30" x14ac:dyDescent="0.25">
      <c r="B14" s="9" t="s">
        <v>10</v>
      </c>
      <c r="C14" s="28">
        <v>126960.56999999999</v>
      </c>
      <c r="D14" s="28">
        <v>43072.55</v>
      </c>
      <c r="E14" s="28">
        <v>21855.690000000002</v>
      </c>
      <c r="F14" s="29">
        <v>7832255.2299999995</v>
      </c>
      <c r="G14" s="29">
        <v>1663645.0799999998</v>
      </c>
      <c r="H14" s="29">
        <v>36375.86</v>
      </c>
      <c r="I14" s="28">
        <v>0</v>
      </c>
      <c r="J14" s="28">
        <v>75778.740000000005</v>
      </c>
      <c r="K14" s="28">
        <v>1533429.81</v>
      </c>
      <c r="L14" s="28">
        <v>319742.36</v>
      </c>
      <c r="M14" s="28">
        <v>0</v>
      </c>
      <c r="N14" s="28">
        <v>11893609.16</v>
      </c>
      <c r="O14" s="41"/>
    </row>
    <row r="15" spans="1:15" x14ac:dyDescent="0.25">
      <c r="B15" s="10" t="s">
        <v>55</v>
      </c>
      <c r="C15" s="25">
        <v>7732523.2999999998</v>
      </c>
      <c r="D15" s="25">
        <v>10578914</v>
      </c>
      <c r="E15" s="25">
        <v>15401579</v>
      </c>
      <c r="F15" s="25">
        <v>14974987.000000002</v>
      </c>
      <c r="G15" s="25">
        <v>15190621.999999998</v>
      </c>
      <c r="H15" s="25">
        <v>18461291.399999999</v>
      </c>
      <c r="I15" s="25">
        <v>19007720</v>
      </c>
      <c r="J15" s="25">
        <v>18199620.600000001</v>
      </c>
      <c r="K15" s="25">
        <v>18728447</v>
      </c>
      <c r="L15" s="25">
        <v>4160235.3</v>
      </c>
      <c r="M15" s="25">
        <v>0</v>
      </c>
      <c r="N15" s="25">
        <v>0</v>
      </c>
      <c r="O15" s="41"/>
    </row>
    <row r="16" spans="1:15" x14ac:dyDescent="0.25">
      <c r="B16" s="10" t="s">
        <v>11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41"/>
    </row>
    <row r="17" spans="2:15" x14ac:dyDescent="0.25">
      <c r="B17" s="10" t="s">
        <v>12</v>
      </c>
      <c r="C17" s="25">
        <f>(SUM(C18:C21))</f>
        <v>6841479049.7699995</v>
      </c>
      <c r="D17" s="25">
        <f t="shared" ref="D17:H17" si="2">SUM(D18:D21)</f>
        <v>7780028570.4099998</v>
      </c>
      <c r="E17" s="25">
        <f t="shared" si="2"/>
        <v>8842854476.25</v>
      </c>
      <c r="F17" s="25">
        <f t="shared" si="2"/>
        <v>9174634727.8500023</v>
      </c>
      <c r="G17" s="25">
        <f t="shared" si="2"/>
        <v>9744778763.3800011</v>
      </c>
      <c r="H17" s="25">
        <f t="shared" si="2"/>
        <v>10443389866.4</v>
      </c>
      <c r="I17" s="25">
        <f>SUM(I18:I21)</f>
        <v>11163689063.729998</v>
      </c>
      <c r="J17" s="25">
        <v>17163336799.509998</v>
      </c>
      <c r="K17" s="25">
        <v>18699096431.830002</v>
      </c>
      <c r="L17" s="25">
        <v>18699859255.939987</v>
      </c>
      <c r="M17" s="25">
        <v>19652299559.459984</v>
      </c>
      <c r="N17" s="25">
        <v>19939615054.899994</v>
      </c>
      <c r="O17" s="41"/>
    </row>
    <row r="18" spans="2:15" x14ac:dyDescent="0.25">
      <c r="B18" s="9" t="s">
        <v>13</v>
      </c>
      <c r="C18" s="26">
        <v>649364.07000000007</v>
      </c>
      <c r="D18" s="26">
        <v>526500</v>
      </c>
      <c r="E18" s="26">
        <v>456049.99999999994</v>
      </c>
      <c r="F18" s="26">
        <v>292258.45</v>
      </c>
      <c r="G18" s="26">
        <v>194000</v>
      </c>
      <c r="H18" s="26">
        <v>433000</v>
      </c>
      <c r="I18" s="26">
        <v>630000</v>
      </c>
      <c r="J18" s="26">
        <v>172022</v>
      </c>
      <c r="K18" s="26">
        <v>301469952</v>
      </c>
      <c r="L18" s="26">
        <v>470751.9</v>
      </c>
      <c r="M18" s="26">
        <v>60000</v>
      </c>
      <c r="N18" s="26">
        <v>50000</v>
      </c>
      <c r="O18" s="41"/>
    </row>
    <row r="19" spans="2:15" x14ac:dyDescent="0.25">
      <c r="B19" s="9" t="s">
        <v>14</v>
      </c>
      <c r="C19" s="26">
        <v>6839999988</v>
      </c>
      <c r="D19" s="26">
        <v>7777781106</v>
      </c>
      <c r="E19" s="26">
        <v>8841363144</v>
      </c>
      <c r="F19" s="26">
        <v>9173253998.0600014</v>
      </c>
      <c r="G19" s="26">
        <v>9743078468.6500015</v>
      </c>
      <c r="H19" s="26">
        <v>10441363145.65</v>
      </c>
      <c r="I19" s="26">
        <v>11161363146.269999</v>
      </c>
      <c r="J19" s="26">
        <v>17161363148.289999</v>
      </c>
      <c r="K19" s="26">
        <v>18395211998.970001</v>
      </c>
      <c r="L19" s="26">
        <v>18696053151.999985</v>
      </c>
      <c r="M19" s="26">
        <v>19648086521.499985</v>
      </c>
      <c r="N19" s="26">
        <v>19934255429.889996</v>
      </c>
      <c r="O19" s="41"/>
    </row>
    <row r="20" spans="2:15" x14ac:dyDescent="0.25">
      <c r="B20" s="9" t="s">
        <v>15</v>
      </c>
      <c r="C20" s="26">
        <v>829697.70000000007</v>
      </c>
      <c r="D20" s="26">
        <v>1720964.4099999997</v>
      </c>
      <c r="E20" s="26">
        <v>1035282.2500000001</v>
      </c>
      <c r="F20" s="26">
        <v>1088471.3400000001</v>
      </c>
      <c r="G20" s="26">
        <v>1506294.73</v>
      </c>
      <c r="H20" s="26">
        <v>1593720.75</v>
      </c>
      <c r="I20" s="26">
        <v>1695917.46</v>
      </c>
      <c r="J20" s="26">
        <v>1801629.22</v>
      </c>
      <c r="K20" s="26">
        <v>2414480.86</v>
      </c>
      <c r="L20" s="26">
        <v>3335352.04</v>
      </c>
      <c r="M20" s="26">
        <v>4153037.96</v>
      </c>
      <c r="N20" s="26">
        <v>4809625.01</v>
      </c>
      <c r="O20" s="41"/>
    </row>
    <row r="21" spans="2:15" x14ac:dyDescent="0.25">
      <c r="B21" s="9" t="s">
        <v>16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500000</v>
      </c>
      <c r="O21" s="41"/>
    </row>
    <row r="22" spans="2:15" x14ac:dyDescent="0.25">
      <c r="B22" s="10" t="s">
        <v>17</v>
      </c>
      <c r="C22" s="25">
        <v>0</v>
      </c>
      <c r="D22" s="25">
        <v>1087916.46</v>
      </c>
      <c r="E22" s="25">
        <v>106418.48</v>
      </c>
      <c r="F22" s="25">
        <v>60000.06</v>
      </c>
      <c r="G22" s="25">
        <v>0</v>
      </c>
      <c r="H22" s="25">
        <v>0</v>
      </c>
      <c r="I22" s="25">
        <v>0</v>
      </c>
      <c r="J22" s="25">
        <v>19181.28</v>
      </c>
      <c r="K22" s="25">
        <v>25999.52</v>
      </c>
      <c r="L22" s="25">
        <v>5906</v>
      </c>
      <c r="M22" s="25">
        <v>0</v>
      </c>
      <c r="N22" s="25">
        <v>0</v>
      </c>
      <c r="O22" s="41"/>
    </row>
    <row r="23" spans="2:15" x14ac:dyDescent="0.25">
      <c r="B23" s="11" t="s">
        <v>18</v>
      </c>
      <c r="C23" s="30">
        <f>+C24+C27+C36+C39+C41+C32</f>
        <v>52566715.670000009</v>
      </c>
      <c r="D23" s="30">
        <f t="shared" ref="D23:G23" si="3">+D24+D27+D36+D39+D41+D32</f>
        <v>47382274.740000002</v>
      </c>
      <c r="E23" s="30">
        <f t="shared" si="3"/>
        <v>20086693.25</v>
      </c>
      <c r="F23" s="30">
        <f t="shared" si="3"/>
        <v>77566222.159999996</v>
      </c>
      <c r="G23" s="30">
        <f t="shared" si="3"/>
        <v>80959967.700000003</v>
      </c>
      <c r="H23" s="30">
        <f>+H24+H27+H36+H39+H41+H32</f>
        <v>99701776.140000001</v>
      </c>
      <c r="I23" s="30">
        <f>+I24+I27+I36+I39+I41+I32</f>
        <v>88806286.670000017</v>
      </c>
      <c r="J23" s="30">
        <v>121307911.40000001</v>
      </c>
      <c r="K23" s="30">
        <v>164325523.66000003</v>
      </c>
      <c r="L23" s="30">
        <v>109807625.82000001</v>
      </c>
      <c r="M23" s="30">
        <v>176624187.20999998</v>
      </c>
      <c r="N23" s="30">
        <v>159436833.94999999</v>
      </c>
      <c r="O23" s="41"/>
    </row>
    <row r="24" spans="2:15" x14ac:dyDescent="0.25">
      <c r="B24" s="10" t="s">
        <v>19</v>
      </c>
      <c r="C24" s="25">
        <f>SUM(C25:C26)</f>
        <v>0</v>
      </c>
      <c r="D24" s="25">
        <f t="shared" ref="D24:I24" si="4">SUM(D25:D26)</f>
        <v>0</v>
      </c>
      <c r="E24" s="25">
        <f t="shared" si="4"/>
        <v>0</v>
      </c>
      <c r="F24" s="25">
        <f t="shared" si="4"/>
        <v>0</v>
      </c>
      <c r="G24" s="25">
        <f t="shared" si="4"/>
        <v>0</v>
      </c>
      <c r="H24" s="25">
        <f>SUM(H25:H26)</f>
        <v>0</v>
      </c>
      <c r="I24" s="25">
        <f t="shared" si="4"/>
        <v>0</v>
      </c>
      <c r="J24" s="25">
        <v>31270</v>
      </c>
      <c r="K24" s="25">
        <v>1392640.6</v>
      </c>
      <c r="L24" s="25">
        <v>0</v>
      </c>
      <c r="M24" s="25">
        <v>0</v>
      </c>
      <c r="N24" s="25">
        <v>0</v>
      </c>
      <c r="O24" s="41"/>
    </row>
    <row r="25" spans="2:15" x14ac:dyDescent="0.25">
      <c r="B25" s="9" t="s">
        <v>20</v>
      </c>
      <c r="C25" s="25"/>
      <c r="D25" s="25"/>
      <c r="E25" s="25"/>
      <c r="F25" s="25">
        <v>0</v>
      </c>
      <c r="G25" s="25">
        <v>0</v>
      </c>
      <c r="H25" s="25">
        <v>0</v>
      </c>
      <c r="I25" s="25"/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41"/>
    </row>
    <row r="26" spans="2:15" x14ac:dyDescent="0.25">
      <c r="B26" s="9" t="s">
        <v>21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31270</v>
      </c>
      <c r="K26" s="26">
        <v>1392640.6</v>
      </c>
      <c r="L26" s="26">
        <v>0</v>
      </c>
      <c r="M26" s="26">
        <v>0</v>
      </c>
      <c r="N26" s="26">
        <v>0</v>
      </c>
      <c r="O26" s="41"/>
    </row>
    <row r="27" spans="2:15" x14ac:dyDescent="0.25">
      <c r="B27" s="10" t="s">
        <v>22</v>
      </c>
      <c r="C27" s="25">
        <f t="shared" ref="C27:H27" si="5">SUM(C28:C31)</f>
        <v>48369563.070000008</v>
      </c>
      <c r="D27" s="25">
        <f t="shared" si="5"/>
        <v>44575269.969999999</v>
      </c>
      <c r="E27" s="25">
        <f t="shared" si="5"/>
        <v>13352638.539999999</v>
      </c>
      <c r="F27" s="25">
        <f t="shared" si="5"/>
        <v>54944617.980000004</v>
      </c>
      <c r="G27" s="25">
        <f t="shared" si="5"/>
        <v>66122234.920000002</v>
      </c>
      <c r="H27" s="25">
        <f t="shared" si="5"/>
        <v>75801895.849999994</v>
      </c>
      <c r="I27" s="25">
        <f>SUM(I28:I31)</f>
        <v>74809184.170000017</v>
      </c>
      <c r="J27" s="25">
        <v>121151585</v>
      </c>
      <c r="K27" s="25">
        <v>162932883.06000003</v>
      </c>
      <c r="L27" s="25">
        <v>109779125.81</v>
      </c>
      <c r="M27" s="25">
        <v>176508252.20999998</v>
      </c>
      <c r="N27" s="25">
        <v>159436833.94999999</v>
      </c>
      <c r="O27" s="41"/>
    </row>
    <row r="28" spans="2:15" x14ac:dyDescent="0.25">
      <c r="B28" s="9" t="s">
        <v>23</v>
      </c>
      <c r="C28" s="26">
        <v>4471332.87</v>
      </c>
      <c r="D28" s="26">
        <v>876036.25</v>
      </c>
      <c r="E28" s="26">
        <v>2860161.7</v>
      </c>
      <c r="F28" s="26">
        <v>10086043.709999999</v>
      </c>
      <c r="G28" s="26">
        <v>2266696.11</v>
      </c>
      <c r="H28" s="26">
        <v>2087609.69</v>
      </c>
      <c r="I28" s="26">
        <v>2208443.4</v>
      </c>
      <c r="J28" s="26">
        <v>59766765.699999996</v>
      </c>
      <c r="K28" s="26">
        <v>9709925.8399999999</v>
      </c>
      <c r="L28" s="26">
        <v>13808886.16</v>
      </c>
      <c r="M28" s="26">
        <v>15962982.779999999</v>
      </c>
      <c r="N28" s="26">
        <v>12340197.77</v>
      </c>
      <c r="O28" s="41"/>
    </row>
    <row r="29" spans="2:15" x14ac:dyDescent="0.25">
      <c r="B29" s="9" t="s">
        <v>24</v>
      </c>
      <c r="C29" s="26">
        <v>43720918.20000001</v>
      </c>
      <c r="D29" s="26">
        <v>19483834.390000001</v>
      </c>
      <c r="E29" s="26">
        <v>9221736.9199999999</v>
      </c>
      <c r="F29" s="26">
        <v>32314757.660000004</v>
      </c>
      <c r="G29" s="26">
        <v>61786079.859999999</v>
      </c>
      <c r="H29" s="26">
        <v>63496587.420000002</v>
      </c>
      <c r="I29" s="26">
        <v>71362100.460000008</v>
      </c>
      <c r="J29" s="26">
        <v>52355899.170000002</v>
      </c>
      <c r="K29" s="26">
        <v>143347601.25000003</v>
      </c>
      <c r="L29" s="26">
        <v>92397142.280000001</v>
      </c>
      <c r="M29" s="26">
        <v>140942685.34999996</v>
      </c>
      <c r="N29" s="26">
        <v>137454564.30999997</v>
      </c>
      <c r="O29" s="41"/>
    </row>
    <row r="30" spans="2:15" x14ac:dyDescent="0.25">
      <c r="B30" s="9" t="s">
        <v>25</v>
      </c>
      <c r="C30" s="26">
        <v>0</v>
      </c>
      <c r="D30" s="26">
        <v>89457.74</v>
      </c>
      <c r="E30" s="26">
        <v>47439.54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2597359.75</v>
      </c>
      <c r="L30" s="26">
        <v>2210286.1900000004</v>
      </c>
      <c r="M30" s="26">
        <v>5171957.97</v>
      </c>
      <c r="N30" s="26">
        <v>3821255.3000000003</v>
      </c>
      <c r="O30" s="41"/>
    </row>
    <row r="31" spans="2:15" x14ac:dyDescent="0.25">
      <c r="B31" s="9" t="s">
        <v>26</v>
      </c>
      <c r="C31" s="26">
        <v>177312</v>
      </c>
      <c r="D31" s="26">
        <v>24125941.589999996</v>
      </c>
      <c r="E31" s="26">
        <v>1223300.3799999999</v>
      </c>
      <c r="F31" s="26">
        <v>12543816.610000001</v>
      </c>
      <c r="G31" s="26">
        <v>2069458.95</v>
      </c>
      <c r="H31" s="26">
        <v>10217698.74</v>
      </c>
      <c r="I31" s="26">
        <v>1238640.31</v>
      </c>
      <c r="J31" s="26">
        <v>9028920.129999999</v>
      </c>
      <c r="K31" s="26">
        <v>7277996.2199999997</v>
      </c>
      <c r="L31" s="26">
        <v>1362811.18</v>
      </c>
      <c r="M31" s="26">
        <v>14430626.110000001</v>
      </c>
      <c r="N31" s="26">
        <v>5820816.5700000003</v>
      </c>
      <c r="O31" s="41"/>
    </row>
    <row r="32" spans="2:15" x14ac:dyDescent="0.25">
      <c r="B32" s="6" t="s">
        <v>27</v>
      </c>
      <c r="C32" s="26">
        <f>SUM(C33:C35)</f>
        <v>0</v>
      </c>
      <c r="D32" s="26">
        <f t="shared" ref="D32:I32" si="6">SUM(D33:D35)</f>
        <v>0</v>
      </c>
      <c r="E32" s="26">
        <f t="shared" si="6"/>
        <v>0</v>
      </c>
      <c r="F32" s="26">
        <f t="shared" si="6"/>
        <v>0</v>
      </c>
      <c r="G32" s="26">
        <f t="shared" si="6"/>
        <v>0</v>
      </c>
      <c r="H32" s="26">
        <f t="shared" si="6"/>
        <v>0</v>
      </c>
      <c r="I32" s="26">
        <f t="shared" si="6"/>
        <v>0</v>
      </c>
      <c r="J32" s="26">
        <v>125056.4</v>
      </c>
      <c r="K32" s="26">
        <v>0</v>
      </c>
      <c r="L32" s="26">
        <v>28500.01</v>
      </c>
      <c r="M32" s="25">
        <v>115935</v>
      </c>
      <c r="N32" s="25">
        <v>0</v>
      </c>
      <c r="O32" s="41"/>
    </row>
    <row r="33" spans="2:15" x14ac:dyDescent="0.25">
      <c r="B33" s="31" t="s">
        <v>28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41"/>
    </row>
    <row r="34" spans="2:15" x14ac:dyDescent="0.25">
      <c r="B34" s="31" t="s">
        <v>54</v>
      </c>
      <c r="C34" s="26"/>
      <c r="D34" s="26"/>
      <c r="E34" s="26"/>
      <c r="F34" s="26"/>
      <c r="G34" s="26"/>
      <c r="H34" s="26"/>
      <c r="I34" s="26"/>
      <c r="J34" s="26">
        <v>125056.4</v>
      </c>
      <c r="K34" s="26"/>
      <c r="L34" s="26">
        <v>0</v>
      </c>
      <c r="M34" s="26">
        <v>115935</v>
      </c>
      <c r="N34" s="26">
        <v>0</v>
      </c>
      <c r="O34" s="41"/>
    </row>
    <row r="35" spans="2:15" x14ac:dyDescent="0.25">
      <c r="B35" s="31" t="s">
        <v>29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/>
      <c r="K35" s="26">
        <v>0</v>
      </c>
      <c r="L35" s="26">
        <v>28500.01</v>
      </c>
      <c r="M35" s="26">
        <v>0</v>
      </c>
      <c r="N35" s="26">
        <v>0</v>
      </c>
      <c r="O35" s="41"/>
    </row>
    <row r="36" spans="2:15" x14ac:dyDescent="0.25">
      <c r="B36" s="10" t="s">
        <v>30</v>
      </c>
      <c r="C36" s="25">
        <f t="shared" ref="C36:H36" si="7">SUM(C37:C38)</f>
        <v>4197152.5999999996</v>
      </c>
      <c r="D36" s="25">
        <f t="shared" si="7"/>
        <v>2807004.77</v>
      </c>
      <c r="E36" s="25">
        <f t="shared" si="7"/>
        <v>6734054.7100000009</v>
      </c>
      <c r="F36" s="25">
        <f t="shared" si="7"/>
        <v>22621604.18</v>
      </c>
      <c r="G36" s="25">
        <f t="shared" si="7"/>
        <v>14837732.780000001</v>
      </c>
      <c r="H36" s="25">
        <f t="shared" si="7"/>
        <v>23899880.290000003</v>
      </c>
      <c r="I36" s="25">
        <f>SUM(I37:I38)</f>
        <v>13997102.5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41"/>
    </row>
    <row r="37" spans="2:15" x14ac:dyDescent="0.25">
      <c r="B37" s="9" t="s">
        <v>31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41"/>
    </row>
    <row r="38" spans="2:15" x14ac:dyDescent="0.25">
      <c r="B38" s="9" t="s">
        <v>32</v>
      </c>
      <c r="C38" s="26">
        <v>4197152.5999999996</v>
      </c>
      <c r="D38" s="26">
        <v>2807004.77</v>
      </c>
      <c r="E38" s="26">
        <v>6734054.7100000009</v>
      </c>
      <c r="F38" s="26">
        <v>22621604.18</v>
      </c>
      <c r="G38" s="26">
        <v>14837732.780000001</v>
      </c>
      <c r="H38" s="26">
        <v>23899880.290000003</v>
      </c>
      <c r="I38" s="26">
        <v>13997102.5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41"/>
    </row>
    <row r="39" spans="2:15" x14ac:dyDescent="0.25">
      <c r="B39" s="10" t="s">
        <v>33</v>
      </c>
      <c r="C39" s="25">
        <f t="shared" ref="C39:H39" si="8">SUM(C40)</f>
        <v>0</v>
      </c>
      <c r="D39" s="25">
        <f t="shared" si="8"/>
        <v>0</v>
      </c>
      <c r="E39" s="25">
        <f t="shared" si="8"/>
        <v>0</v>
      </c>
      <c r="F39" s="25">
        <f t="shared" si="8"/>
        <v>0</v>
      </c>
      <c r="G39" s="25">
        <f t="shared" si="8"/>
        <v>0</v>
      </c>
      <c r="H39" s="25">
        <f t="shared" si="8"/>
        <v>0</v>
      </c>
      <c r="I39" s="25">
        <f>SUM(I40)</f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41"/>
    </row>
    <row r="40" spans="2:15" x14ac:dyDescent="0.25">
      <c r="B40" s="9" t="s">
        <v>34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41"/>
    </row>
    <row r="41" spans="2:15" x14ac:dyDescent="0.25">
      <c r="B41" s="10" t="s">
        <v>35</v>
      </c>
      <c r="C41" s="25">
        <f t="shared" ref="C41:H41" si="9">SUM(C42:C43)</f>
        <v>0</v>
      </c>
      <c r="D41" s="25">
        <f t="shared" si="9"/>
        <v>0</v>
      </c>
      <c r="E41" s="25">
        <f t="shared" si="9"/>
        <v>0</v>
      </c>
      <c r="F41" s="25">
        <f t="shared" si="9"/>
        <v>0</v>
      </c>
      <c r="G41" s="25">
        <f t="shared" si="9"/>
        <v>0</v>
      </c>
      <c r="H41" s="25">
        <f t="shared" si="9"/>
        <v>0</v>
      </c>
      <c r="I41" s="25">
        <f>SUM(I42:I43)</f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41"/>
    </row>
    <row r="42" spans="2:15" x14ac:dyDescent="0.25">
      <c r="B42" s="9" t="s">
        <v>36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41"/>
    </row>
    <row r="43" spans="2:15" x14ac:dyDescent="0.25">
      <c r="B43" s="9" t="s">
        <v>37</v>
      </c>
      <c r="C43" s="32"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41"/>
    </row>
    <row r="44" spans="2:15" x14ac:dyDescent="0.25">
      <c r="B44" s="40" t="s">
        <v>38</v>
      </c>
      <c r="C44" s="14">
        <f t="shared" ref="C44:M44" si="10">+C23+C10</f>
        <v>10743783970.359999</v>
      </c>
      <c r="D44" s="14">
        <f t="shared" si="10"/>
        <v>11824290019.17</v>
      </c>
      <c r="E44" s="14">
        <f t="shared" si="10"/>
        <v>12870311522.619999</v>
      </c>
      <c r="F44" s="14">
        <f t="shared" si="10"/>
        <v>10669669156.310001</v>
      </c>
      <c r="G44" s="14">
        <f t="shared" si="10"/>
        <v>11046119615.650002</v>
      </c>
      <c r="H44" s="14">
        <f t="shared" si="10"/>
        <v>12170120098.9</v>
      </c>
      <c r="I44" s="14">
        <f t="shared" si="10"/>
        <v>12324752032.309998</v>
      </c>
      <c r="J44" s="14">
        <f t="shared" si="10"/>
        <v>18946928923.459999</v>
      </c>
      <c r="K44" s="14">
        <f t="shared" si="10"/>
        <v>20950118147.930004</v>
      </c>
      <c r="L44" s="14">
        <f t="shared" si="10"/>
        <v>21430223577.939987</v>
      </c>
      <c r="M44" s="14">
        <f t="shared" si="10"/>
        <v>22806265430.349983</v>
      </c>
      <c r="N44" s="14">
        <f t="shared" ref="N44" si="11">+N23+N10</f>
        <v>23692121573.389996</v>
      </c>
      <c r="O44" s="41"/>
    </row>
    <row r="45" spans="2:15" x14ac:dyDescent="0.25">
      <c r="B45" s="7"/>
      <c r="C45" s="20"/>
      <c r="D45" s="20"/>
      <c r="E45" s="20"/>
      <c r="F45" s="20"/>
      <c r="G45" s="20"/>
      <c r="H45" s="20"/>
      <c r="I45" s="33"/>
      <c r="J45" s="33"/>
      <c r="K45" s="33"/>
      <c r="L45" s="33"/>
      <c r="M45" s="33"/>
      <c r="N45" s="33"/>
    </row>
    <row r="46" spans="2:15" x14ac:dyDescent="0.25">
      <c r="B46" s="40"/>
      <c r="C46" s="15"/>
      <c r="D46" s="15"/>
      <c r="E46" s="15"/>
      <c r="F46" s="15"/>
      <c r="G46" s="15"/>
      <c r="H46" s="15"/>
      <c r="I46" s="16"/>
      <c r="J46" s="16"/>
      <c r="K46" s="16"/>
      <c r="L46" s="16"/>
      <c r="M46" s="16"/>
      <c r="N46" s="16"/>
    </row>
    <row r="47" spans="2:15" x14ac:dyDescent="0.25">
      <c r="B47" s="11" t="s">
        <v>39</v>
      </c>
      <c r="C47" s="34">
        <f t="shared" ref="C47:I47" si="12">+C48+C52+C58</f>
        <v>0</v>
      </c>
      <c r="D47" s="34">
        <f t="shared" si="12"/>
        <v>0</v>
      </c>
      <c r="E47" s="35">
        <f t="shared" si="12"/>
        <v>40721842.769999996</v>
      </c>
      <c r="F47" s="35">
        <f t="shared" si="12"/>
        <v>9871143.5600000005</v>
      </c>
      <c r="G47" s="35">
        <f t="shared" si="12"/>
        <v>9843371.0500000007</v>
      </c>
      <c r="H47" s="35">
        <f t="shared" si="12"/>
        <v>0</v>
      </c>
      <c r="I47" s="34">
        <f t="shared" si="12"/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</row>
    <row r="48" spans="2:15" s="2" customFormat="1" x14ac:dyDescent="0.25">
      <c r="B48" s="5" t="s">
        <v>40</v>
      </c>
      <c r="C48" s="36">
        <f t="shared" ref="C48:H48" si="13">SUM(C49:C51)</f>
        <v>0</v>
      </c>
      <c r="D48" s="36">
        <f t="shared" si="13"/>
        <v>0</v>
      </c>
      <c r="E48" s="36">
        <f t="shared" si="13"/>
        <v>0</v>
      </c>
      <c r="F48" s="36">
        <f t="shared" si="13"/>
        <v>0</v>
      </c>
      <c r="G48" s="36">
        <f t="shared" si="13"/>
        <v>0</v>
      </c>
      <c r="H48" s="36">
        <f t="shared" si="13"/>
        <v>0</v>
      </c>
      <c r="I48" s="36">
        <f>SUM(I49:I51)</f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</row>
    <row r="49" spans="1:14" x14ac:dyDescent="0.25">
      <c r="B49" s="4" t="s">
        <v>41</v>
      </c>
      <c r="C49" s="37">
        <v>0</v>
      </c>
      <c r="D49" s="37">
        <v>0</v>
      </c>
      <c r="E49" s="37">
        <f>(+E50+E51)*1000000</f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</row>
    <row r="50" spans="1:14" x14ac:dyDescent="0.25">
      <c r="B50" s="7" t="s">
        <v>42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</row>
    <row r="51" spans="1:14" x14ac:dyDescent="0.25">
      <c r="B51" s="8" t="s">
        <v>43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</row>
    <row r="52" spans="1:14" s="2" customFormat="1" x14ac:dyDescent="0.25">
      <c r="B52" s="5" t="s">
        <v>44</v>
      </c>
      <c r="C52" s="36">
        <f>SUM(C53:C56)</f>
        <v>0</v>
      </c>
      <c r="D52" s="36">
        <f>SUM(D53:D56)</f>
        <v>0</v>
      </c>
      <c r="E52" s="25">
        <f>+E53</f>
        <v>40721842.769999996</v>
      </c>
      <c r="F52" s="25">
        <f t="shared" ref="F52:I52" si="14">+F53</f>
        <v>9871143.5600000005</v>
      </c>
      <c r="G52" s="25">
        <f t="shared" si="14"/>
        <v>9843371.0500000007</v>
      </c>
      <c r="H52" s="25">
        <f t="shared" si="14"/>
        <v>0</v>
      </c>
      <c r="I52" s="25">
        <f t="shared" si="14"/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</row>
    <row r="53" spans="1:14" x14ac:dyDescent="0.25">
      <c r="B53" s="4" t="s">
        <v>45</v>
      </c>
      <c r="C53" s="26">
        <f t="shared" ref="C53:D53" si="15">(+C54+C56)</f>
        <v>0</v>
      </c>
      <c r="D53" s="26">
        <f t="shared" si="15"/>
        <v>0</v>
      </c>
      <c r="E53" s="26">
        <f>(+E54+E56)</f>
        <v>40721842.769999996</v>
      </c>
      <c r="F53" s="26">
        <f t="shared" ref="F53:I53" si="16">(+F54+F56)</f>
        <v>9871143.5600000005</v>
      </c>
      <c r="G53" s="26">
        <f t="shared" si="16"/>
        <v>9843371.0500000007</v>
      </c>
      <c r="H53" s="26">
        <f t="shared" si="16"/>
        <v>0</v>
      </c>
      <c r="I53" s="26">
        <f t="shared" si="16"/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</row>
    <row r="54" spans="1:14" x14ac:dyDescent="0.25">
      <c r="B54" s="7" t="s">
        <v>46</v>
      </c>
      <c r="C54" s="37">
        <v>0</v>
      </c>
      <c r="D54" s="37">
        <v>0</v>
      </c>
      <c r="E54" s="26">
        <v>6022925.1099999994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</row>
    <row r="55" spans="1:14" s="2" customFormat="1" x14ac:dyDescent="0.25">
      <c r="A55"/>
      <c r="B55" s="8" t="s">
        <v>47</v>
      </c>
      <c r="C55" s="38">
        <v>0</v>
      </c>
      <c r="D55" s="38">
        <v>0</v>
      </c>
      <c r="E55" s="32">
        <v>6022925.1099999994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</row>
    <row r="56" spans="1:14" s="2" customFormat="1" x14ac:dyDescent="0.25">
      <c r="A56"/>
      <c r="B56" s="7" t="s">
        <v>48</v>
      </c>
      <c r="C56" s="32">
        <f t="shared" ref="C56:D56" si="17">(+C57)*1000000</f>
        <v>0</v>
      </c>
      <c r="D56" s="32">
        <f t="shared" si="17"/>
        <v>0</v>
      </c>
      <c r="E56" s="32">
        <f>(+E57)</f>
        <v>34698917.659999996</v>
      </c>
      <c r="F56" s="32">
        <f>(+F57)</f>
        <v>9871143.5600000005</v>
      </c>
      <c r="G56" s="32">
        <f t="shared" ref="G56:I56" si="18">(+G57)</f>
        <v>9843371.0500000007</v>
      </c>
      <c r="H56" s="32">
        <f t="shared" si="18"/>
        <v>0</v>
      </c>
      <c r="I56" s="32">
        <f t="shared" si="18"/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</row>
    <row r="57" spans="1:14" s="2" customFormat="1" x14ac:dyDescent="0.25">
      <c r="A57"/>
      <c r="B57" s="8" t="s">
        <v>49</v>
      </c>
      <c r="C57" s="38"/>
      <c r="D57" s="38"/>
      <c r="E57" s="32">
        <v>34698917.659999996</v>
      </c>
      <c r="F57" s="32">
        <v>9871143.5600000005</v>
      </c>
      <c r="G57" s="32">
        <v>9843371.0500000007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</row>
    <row r="58" spans="1:14" s="2" customFormat="1" x14ac:dyDescent="0.25">
      <c r="B58" s="5" t="s">
        <v>50</v>
      </c>
      <c r="C58" s="39">
        <v>0</v>
      </c>
      <c r="D58" s="39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</row>
    <row r="59" spans="1:14" x14ac:dyDescent="0.25">
      <c r="B59" s="40" t="s">
        <v>51</v>
      </c>
      <c r="C59" s="15">
        <f t="shared" ref="C59:M59" si="19">C47</f>
        <v>0</v>
      </c>
      <c r="D59" s="13">
        <f t="shared" si="19"/>
        <v>0</v>
      </c>
      <c r="E59" s="13">
        <f t="shared" si="19"/>
        <v>40721842.769999996</v>
      </c>
      <c r="F59" s="13">
        <f t="shared" si="19"/>
        <v>9871143.5600000005</v>
      </c>
      <c r="G59" s="13">
        <f t="shared" si="19"/>
        <v>9843371.0500000007</v>
      </c>
      <c r="H59" s="13">
        <f t="shared" si="19"/>
        <v>0</v>
      </c>
      <c r="I59" s="16">
        <f t="shared" si="19"/>
        <v>0</v>
      </c>
      <c r="J59" s="16">
        <f t="shared" si="19"/>
        <v>0</v>
      </c>
      <c r="K59" s="16">
        <f t="shared" si="19"/>
        <v>0</v>
      </c>
      <c r="L59" s="16">
        <f t="shared" si="19"/>
        <v>0</v>
      </c>
      <c r="M59" s="16">
        <f t="shared" si="19"/>
        <v>0</v>
      </c>
      <c r="N59" s="16">
        <f t="shared" ref="N59" si="20">N47</f>
        <v>0</v>
      </c>
    </row>
    <row r="60" spans="1:14" x14ac:dyDescent="0.25">
      <c r="B60" s="7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x14ac:dyDescent="0.25">
      <c r="B61" s="40" t="s">
        <v>52</v>
      </c>
      <c r="C61" s="13">
        <f t="shared" ref="C61:M61" si="21">C44+C59</f>
        <v>10743783970.359999</v>
      </c>
      <c r="D61" s="13">
        <f t="shared" si="21"/>
        <v>11824290019.17</v>
      </c>
      <c r="E61" s="13">
        <f t="shared" si="21"/>
        <v>12911033365.389999</v>
      </c>
      <c r="F61" s="13">
        <f t="shared" si="21"/>
        <v>10679540299.870001</v>
      </c>
      <c r="G61" s="13">
        <f t="shared" si="21"/>
        <v>11055962986.700001</v>
      </c>
      <c r="H61" s="13">
        <f t="shared" si="21"/>
        <v>12170120098.9</v>
      </c>
      <c r="I61" s="14">
        <f t="shared" si="21"/>
        <v>12324752032.309998</v>
      </c>
      <c r="J61" s="14">
        <f t="shared" si="21"/>
        <v>18946928923.459999</v>
      </c>
      <c r="K61" s="14">
        <f t="shared" si="21"/>
        <v>20950118147.930004</v>
      </c>
      <c r="L61" s="14">
        <f t="shared" si="21"/>
        <v>21430223577.939987</v>
      </c>
      <c r="M61" s="14">
        <f t="shared" si="21"/>
        <v>22806265430.349983</v>
      </c>
      <c r="N61" s="14">
        <f t="shared" ref="N61" si="22">N44+N59</f>
        <v>23692121573.389996</v>
      </c>
    </row>
    <row r="62" spans="1:14" x14ac:dyDescent="0.25">
      <c r="B62" s="12" t="s">
        <v>53</v>
      </c>
    </row>
    <row r="63" spans="1:14" x14ac:dyDescent="0.25">
      <c r="B63" s="21"/>
    </row>
    <row r="64" spans="1:14" x14ac:dyDescent="0.25">
      <c r="B64" s="21"/>
    </row>
  </sheetData>
  <mergeCells count="17">
    <mergeCell ref="N8:N9"/>
    <mergeCell ref="M8:M9"/>
    <mergeCell ref="L8:L9"/>
    <mergeCell ref="K8:K9"/>
    <mergeCell ref="J8:J9"/>
    <mergeCell ref="B2:I2"/>
    <mergeCell ref="B3:I3"/>
    <mergeCell ref="B4:I4"/>
    <mergeCell ref="B5:I5"/>
    <mergeCell ref="B8:B9"/>
    <mergeCell ref="I8:I9"/>
    <mergeCell ref="H8:H9"/>
    <mergeCell ref="G8:G9"/>
    <mergeCell ref="F8:F9"/>
    <mergeCell ref="E8:E9"/>
    <mergeCell ref="D8:D9"/>
    <mergeCell ref="C8:C9"/>
  </mergeCells>
  <pageMargins left="0.7" right="0.7" top="0.75" bottom="0.75" header="0.3" footer="0.3"/>
  <pageSetup orientation="portrait" horizontalDpi="4294967295" verticalDpi="4294967295" r:id="rId1"/>
  <ignoredErrors>
    <ignoredError sqref="C17:I17 C18:G18 I18 C12:I12 C11:F11 H11:I11 C14:I15 C13:F13 H13:I13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4ede55b78547dc3100dffa097e496bbb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4bdacd001a201b574f9434a460a5e613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DBCE97-9D08-4124-A22F-F92E40A8ED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6CE2D1-1DD4-4BDF-8649-FBF293A920BD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09100588-ee89-45b2-81d6-a67d223ce91b"/>
    <ds:schemaRef ds:uri="http://purl.org/dc/elements/1.1/"/>
    <ds:schemaRef ds:uri="http://purl.org/dc/dcmitype/"/>
    <ds:schemaRef ds:uri="f7c7372e-77c9-4c4a-9e9a-3e04be05905d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AD83591-3272-48E1-8260-8DBA36D90CC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Económica 2014-2025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Fermín</dc:creator>
  <cp:keywords/>
  <dc:description/>
  <cp:lastModifiedBy>Yan Li Suarez</cp:lastModifiedBy>
  <cp:revision/>
  <dcterms:created xsi:type="dcterms:W3CDTF">2016-09-20T19:38:26Z</dcterms:created>
  <dcterms:modified xsi:type="dcterms:W3CDTF">2026-03-11T12:19:31Z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2022-04-04T18:01:36Z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a77e6db9-2250-49ce-8d5e-bf0ce676ed65</vt:lpwstr>
  </property>
  <property fmtid="{D5CDD505-2E9C-101B-9397-08002B2CF9AE}" pid="8" name="MSIP_Label_b5510b9d-1611-4022-8488-41b0fd106d01_ContentBits">
    <vt:lpwstr>0</vt:lpwstr>
  </property>
  <property fmtid="{D5CDD505-2E9C-101B-9397-08002B2CF9AE}" pid="9" name="ContentTypeId">
    <vt:lpwstr>0x01010050FE607C767B914093B307CF718B3ABD</vt:lpwstr>
  </property>
</Properties>
</file>