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hidePivotFieldList="1"/>
  <mc:AlternateContent xmlns:mc="http://schemas.openxmlformats.org/markup-compatibility/2006">
    <mc:Choice Requires="x15">
      <x15ac:absPath xmlns:x15ac="http://schemas.microsoft.com/office/spreadsheetml/2010/11/ac" url="https://dgprd.sharepoint.com/sites/DGF/Documentos compartidos/Estadísticas/2026/Marzo/Ingresos/Seguridad Social/"/>
    </mc:Choice>
  </mc:AlternateContent>
  <xr:revisionPtr revIDLastSave="567" documentId="106_{723BE5BD-3799-4984-8F01-20E3BEB2A011}" xr6:coauthVersionLast="47" xr6:coauthVersionMax="47" xr10:uidLastSave="{603490D0-FCD7-4784-A3D3-1C2F2E9BB7F9}"/>
  <bookViews>
    <workbookView xWindow="-120" yWindow="-120" windowWidth="29040" windowHeight="15720" firstSheet="9" activeTab="12" xr2:uid="{00000000-000D-0000-FFFF-FFFF00000000}"/>
  </bookViews>
  <sheets>
    <sheet name="2014" sheetId="1" r:id="rId1"/>
    <sheet name="2015" sheetId="2" r:id="rId2"/>
    <sheet name="2016" sheetId="3" r:id="rId3"/>
    <sheet name="2017" sheetId="4" r:id="rId4"/>
    <sheet name="2018" sheetId="5" r:id="rId5"/>
    <sheet name="2019" sheetId="6" r:id="rId6"/>
    <sheet name="2020" sheetId="9" r:id="rId7"/>
    <sheet name="2021" sheetId="12" r:id="rId8"/>
    <sheet name="2022" sheetId="11" r:id="rId9"/>
    <sheet name="2023" sheetId="15" r:id="rId10"/>
    <sheet name="2024" sheetId="14" r:id="rId11"/>
    <sheet name="2025" sheetId="16" r:id="rId12"/>
    <sheet name="2026" sheetId="17"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67" i="16" l="1"/>
  <c r="O66" i="16" s="1"/>
  <c r="O65" i="16" s="1"/>
  <c r="O63" i="16"/>
  <c r="N63" i="16"/>
  <c r="M63" i="16"/>
  <c r="L63" i="16"/>
  <c r="K63" i="16"/>
  <c r="J63" i="16"/>
  <c r="I63" i="16"/>
  <c r="H63" i="16"/>
  <c r="G63" i="16"/>
  <c r="F63" i="16"/>
  <c r="E63" i="16"/>
  <c r="Q56" i="17"/>
  <c r="Q55" i="17"/>
  <c r="Q54" i="17"/>
  <c r="Q53" i="17"/>
  <c r="Q52" i="17"/>
  <c r="Q51" i="17"/>
  <c r="Q50" i="17"/>
  <c r="Q49" i="17"/>
  <c r="Q48" i="17"/>
  <c r="Q47" i="17"/>
  <c r="Q46" i="17"/>
  <c r="Q45" i="17"/>
  <c r="Q44" i="17"/>
  <c r="Q43" i="17"/>
  <c r="Q42" i="17"/>
  <c r="Q41" i="17"/>
  <c r="Q40" i="17"/>
  <c r="Q39" i="17"/>
  <c r="Q38" i="17"/>
  <c r="Q37" i="17"/>
  <c r="Q36" i="17"/>
  <c r="Q35" i="17"/>
  <c r="Q34" i="17"/>
  <c r="Q33" i="17"/>
  <c r="Q32" i="17"/>
  <c r="Q31" i="17"/>
  <c r="Q30" i="17"/>
  <c r="Q29" i="17"/>
  <c r="Q28" i="17"/>
  <c r="Q27" i="17"/>
  <c r="Q26" i="17"/>
  <c r="Q25" i="17"/>
  <c r="Q24" i="17"/>
  <c r="Q23" i="17"/>
  <c r="Q22" i="17"/>
  <c r="Q21" i="17"/>
  <c r="Q20" i="17"/>
  <c r="Q19" i="17"/>
  <c r="Q18" i="17"/>
  <c r="Q17" i="17"/>
  <c r="Q16" i="17"/>
  <c r="Q15" i="17"/>
  <c r="Q14" i="17"/>
  <c r="Q13" i="17"/>
  <c r="Q12" i="17"/>
  <c r="P57" i="17"/>
  <c r="O57" i="17"/>
  <c r="N57" i="17"/>
  <c r="M57" i="17"/>
  <c r="L57" i="17"/>
  <c r="K57" i="17"/>
  <c r="J57" i="17"/>
  <c r="I57" i="17"/>
  <c r="H57" i="17"/>
  <c r="G57" i="17"/>
  <c r="F57" i="17"/>
  <c r="E57" i="17"/>
  <c r="Q62" i="17"/>
  <c r="P61" i="17"/>
  <c r="Q61" i="17" s="1"/>
  <c r="L59" i="17"/>
  <c r="G59" i="17"/>
  <c r="O59" i="17"/>
  <c r="N59" i="17"/>
  <c r="M59" i="17"/>
  <c r="K59" i="17"/>
  <c r="J59" i="17"/>
  <c r="I59" i="17"/>
  <c r="H59" i="17"/>
  <c r="F59" i="17"/>
  <c r="E59" i="17"/>
  <c r="D59" i="17"/>
  <c r="C59" i="17"/>
  <c r="D57" i="17"/>
  <c r="C57" i="17"/>
  <c r="C36" i="16"/>
  <c r="C56" i="16"/>
  <c r="D56" i="16"/>
  <c r="C58" i="16"/>
  <c r="D58" i="16"/>
  <c r="C66" i="16"/>
  <c r="E66" i="16"/>
  <c r="G66" i="16"/>
  <c r="H66" i="16"/>
  <c r="H65" i="16" s="1"/>
  <c r="I66" i="16"/>
  <c r="I65" i="16" s="1"/>
  <c r="J66" i="16"/>
  <c r="J65" i="16" s="1"/>
  <c r="K66" i="16"/>
  <c r="K65" i="16" s="1"/>
  <c r="L66" i="16"/>
  <c r="L65" i="16" s="1"/>
  <c r="M66" i="16"/>
  <c r="N66" i="16"/>
  <c r="N65" i="16" s="1"/>
  <c r="Q68" i="16"/>
  <c r="P67" i="16"/>
  <c r="P66" i="16" s="1"/>
  <c r="P65" i="16" s="1"/>
  <c r="M65" i="16"/>
  <c r="C65" i="16"/>
  <c r="G65" i="16"/>
  <c r="F65" i="16"/>
  <c r="D65" i="16"/>
  <c r="J50" i="14"/>
  <c r="D50" i="14"/>
  <c r="D48" i="14"/>
  <c r="D54" i="14" s="1"/>
  <c r="C48" i="14"/>
  <c r="L48" i="14"/>
  <c r="K48" i="14"/>
  <c r="J48" i="14"/>
  <c r="I48" i="14"/>
  <c r="H48" i="14"/>
  <c r="G48" i="14"/>
  <c r="F48" i="14"/>
  <c r="M48" i="14"/>
  <c r="N48" i="14"/>
  <c r="O48" i="14"/>
  <c r="P48" i="14"/>
  <c r="Q68" i="15"/>
  <c r="P67" i="15"/>
  <c r="D67" i="15"/>
  <c r="O66" i="15"/>
  <c r="O65" i="15" s="1"/>
  <c r="N66" i="15"/>
  <c r="M66" i="15"/>
  <c r="M65" i="15" s="1"/>
  <c r="L66" i="15"/>
  <c r="K66" i="15"/>
  <c r="J66" i="15"/>
  <c r="I66" i="15"/>
  <c r="H66" i="15"/>
  <c r="G66" i="15"/>
  <c r="G65" i="15" s="1"/>
  <c r="F66" i="15"/>
  <c r="E66" i="15"/>
  <c r="D66" i="15"/>
  <c r="C66" i="15"/>
  <c r="N65" i="15"/>
  <c r="L65" i="15"/>
  <c r="K65" i="15"/>
  <c r="J65" i="15"/>
  <c r="I65" i="15"/>
  <c r="H65" i="15"/>
  <c r="F65" i="15"/>
  <c r="D65" i="15"/>
  <c r="C65" i="15"/>
  <c r="Q62" i="15"/>
  <c r="O61" i="15"/>
  <c r="N61" i="15"/>
  <c r="M61" i="15"/>
  <c r="L61" i="15"/>
  <c r="L60" i="15" s="1"/>
  <c r="K61" i="15"/>
  <c r="J61" i="15"/>
  <c r="J60" i="15" s="1"/>
  <c r="I61" i="15"/>
  <c r="I60" i="15" s="1"/>
  <c r="H61" i="15"/>
  <c r="G61" i="15"/>
  <c r="F61" i="15"/>
  <c r="E61" i="15"/>
  <c r="Q61" i="15" s="1"/>
  <c r="D61" i="15"/>
  <c r="D60" i="15" s="1"/>
  <c r="C61" i="15"/>
  <c r="O60" i="15"/>
  <c r="N60" i="15"/>
  <c r="M60" i="15"/>
  <c r="K60" i="15"/>
  <c r="H60" i="15"/>
  <c r="G60" i="15"/>
  <c r="F60" i="15"/>
  <c r="E60" i="15"/>
  <c r="C60" i="15"/>
  <c r="Q59" i="15"/>
  <c r="P58" i="15"/>
  <c r="P49" i="15" s="1"/>
  <c r="O58" i="15"/>
  <c r="N58" i="15"/>
  <c r="M58" i="15"/>
  <c r="L58" i="15"/>
  <c r="K58" i="15"/>
  <c r="J58" i="15"/>
  <c r="I58" i="15"/>
  <c r="H58" i="15"/>
  <c r="G58" i="15"/>
  <c r="F58" i="15"/>
  <c r="E58" i="15"/>
  <c r="Q58" i="15" s="1"/>
  <c r="D58" i="15"/>
  <c r="C58" i="15"/>
  <c r="Q57" i="15"/>
  <c r="O56" i="15"/>
  <c r="N56" i="15"/>
  <c r="M56" i="15"/>
  <c r="L56" i="15"/>
  <c r="K56" i="15"/>
  <c r="J56" i="15"/>
  <c r="I56" i="15"/>
  <c r="H56" i="15"/>
  <c r="G56" i="15"/>
  <c r="Q56" i="15" s="1"/>
  <c r="D56" i="15"/>
  <c r="C56" i="15"/>
  <c r="D54" i="15"/>
  <c r="C54" i="15"/>
  <c r="Q53" i="15"/>
  <c r="D52" i="15"/>
  <c r="D51" i="15" s="1"/>
  <c r="D50" i="15" s="1"/>
  <c r="D49" i="15" s="1"/>
  <c r="C52" i="15"/>
  <c r="O51" i="15"/>
  <c r="N51" i="15"/>
  <c r="M51" i="15"/>
  <c r="L51" i="15"/>
  <c r="K51" i="15"/>
  <c r="K50" i="15" s="1"/>
  <c r="K49" i="15" s="1"/>
  <c r="J51" i="15"/>
  <c r="J50" i="15" s="1"/>
  <c r="J49" i="15" s="1"/>
  <c r="I51" i="15"/>
  <c r="H51" i="15"/>
  <c r="H50" i="15" s="1"/>
  <c r="H49" i="15" s="1"/>
  <c r="G51" i="15"/>
  <c r="F51" i="15"/>
  <c r="E51" i="15"/>
  <c r="Q51" i="15" s="1"/>
  <c r="C51" i="15"/>
  <c r="C50" i="15" s="1"/>
  <c r="C49" i="15" s="1"/>
  <c r="N50" i="15"/>
  <c r="N49" i="15" s="1"/>
  <c r="M50" i="15"/>
  <c r="L50" i="15"/>
  <c r="F50" i="15"/>
  <c r="E50" i="15"/>
  <c r="M49" i="15"/>
  <c r="E49" i="15"/>
  <c r="Q48" i="15"/>
  <c r="Q47" i="15"/>
  <c r="Q46" i="15"/>
  <c r="P45" i="15"/>
  <c r="O45" i="15"/>
  <c r="N45" i="15"/>
  <c r="M45" i="15"/>
  <c r="L45" i="15"/>
  <c r="K45" i="15"/>
  <c r="J45" i="15"/>
  <c r="I45" i="15"/>
  <c r="H45" i="15"/>
  <c r="G45" i="15"/>
  <c r="F45" i="15"/>
  <c r="E45" i="15"/>
  <c r="D45" i="15"/>
  <c r="C45" i="15"/>
  <c r="Q44" i="15"/>
  <c r="P43" i="15"/>
  <c r="O43" i="15"/>
  <c r="N43" i="15"/>
  <c r="M43" i="15"/>
  <c r="L43" i="15"/>
  <c r="K43" i="15"/>
  <c r="J43" i="15"/>
  <c r="I43" i="15"/>
  <c r="H43" i="15"/>
  <c r="G43" i="15"/>
  <c r="F43" i="15"/>
  <c r="E43" i="15"/>
  <c r="D43" i="15"/>
  <c r="C43" i="15"/>
  <c r="Q42" i="15"/>
  <c r="P41" i="15"/>
  <c r="O41" i="15"/>
  <c r="O40" i="15" s="1"/>
  <c r="O39" i="15" s="1"/>
  <c r="O38" i="15" s="1"/>
  <c r="N41" i="15"/>
  <c r="M41" i="15"/>
  <c r="L41" i="15"/>
  <c r="K41" i="15"/>
  <c r="K40" i="15" s="1"/>
  <c r="K39" i="15" s="1"/>
  <c r="K38" i="15" s="1"/>
  <c r="J41" i="15"/>
  <c r="I41" i="15"/>
  <c r="I40" i="15" s="1"/>
  <c r="I39" i="15" s="1"/>
  <c r="I38" i="15" s="1"/>
  <c r="H41" i="15"/>
  <c r="G41" i="15"/>
  <c r="F41" i="15"/>
  <c r="E41" i="15"/>
  <c r="E40" i="15" s="1"/>
  <c r="D41" i="15"/>
  <c r="C41" i="15"/>
  <c r="C40" i="15" s="1"/>
  <c r="C39" i="15" s="1"/>
  <c r="C38" i="15" s="1"/>
  <c r="P40" i="15"/>
  <c r="P39" i="15" s="1"/>
  <c r="P38" i="15" s="1"/>
  <c r="N40" i="15"/>
  <c r="N39" i="15" s="1"/>
  <c r="N38" i="15" s="1"/>
  <c r="M40" i="15"/>
  <c r="L40" i="15"/>
  <c r="L39" i="15" s="1"/>
  <c r="L38" i="15" s="1"/>
  <c r="J40" i="15"/>
  <c r="J39" i="15" s="1"/>
  <c r="J38" i="15" s="1"/>
  <c r="H40" i="15"/>
  <c r="H39" i="15" s="1"/>
  <c r="H38" i="15" s="1"/>
  <c r="F40" i="15"/>
  <c r="F39" i="15" s="1"/>
  <c r="F38" i="15" s="1"/>
  <c r="D40" i="15"/>
  <c r="D39" i="15" s="1"/>
  <c r="D38" i="15" s="1"/>
  <c r="M39" i="15"/>
  <c r="M38" i="15" s="1"/>
  <c r="Q37" i="15"/>
  <c r="Q36" i="15"/>
  <c r="P35" i="15"/>
  <c r="O35" i="15"/>
  <c r="O34" i="15" s="1"/>
  <c r="O33" i="15" s="1"/>
  <c r="N35" i="15"/>
  <c r="M35" i="15"/>
  <c r="M34" i="15" s="1"/>
  <c r="M33" i="15" s="1"/>
  <c r="L35" i="15"/>
  <c r="K35" i="15"/>
  <c r="K34" i="15" s="1"/>
  <c r="K33" i="15" s="1"/>
  <c r="J35" i="15"/>
  <c r="I35" i="15"/>
  <c r="H35" i="15"/>
  <c r="G35" i="15"/>
  <c r="G34" i="15" s="1"/>
  <c r="G33" i="15" s="1"/>
  <c r="F35" i="15"/>
  <c r="E35" i="15"/>
  <c r="Q35" i="15" s="1"/>
  <c r="D35" i="15"/>
  <c r="C35" i="15"/>
  <c r="C34" i="15" s="1"/>
  <c r="C33" i="15" s="1"/>
  <c r="P34" i="15"/>
  <c r="N34" i="15"/>
  <c r="N33" i="15" s="1"/>
  <c r="L34" i="15"/>
  <c r="L33" i="15" s="1"/>
  <c r="J34" i="15"/>
  <c r="J33" i="15" s="1"/>
  <c r="I34" i="15"/>
  <c r="H34" i="15"/>
  <c r="F34" i="15"/>
  <c r="F33" i="15" s="1"/>
  <c r="D34" i="15"/>
  <c r="D33" i="15" s="1"/>
  <c r="P33" i="15"/>
  <c r="I33" i="15"/>
  <c r="H33" i="15"/>
  <c r="Q32" i="15"/>
  <c r="Q31" i="15"/>
  <c r="Q30" i="15"/>
  <c r="Q29" i="15"/>
  <c r="Q28" i="15"/>
  <c r="P27" i="15"/>
  <c r="P26" i="15" s="1"/>
  <c r="O27" i="15"/>
  <c r="O26" i="15" s="1"/>
  <c r="N27" i="15"/>
  <c r="M27" i="15"/>
  <c r="L27" i="15"/>
  <c r="K27" i="15"/>
  <c r="J27" i="15"/>
  <c r="I27" i="15"/>
  <c r="I26" i="15" s="1"/>
  <c r="H27" i="15"/>
  <c r="H26" i="15" s="1"/>
  <c r="G27" i="15"/>
  <c r="G26" i="15" s="1"/>
  <c r="F27" i="15"/>
  <c r="E27" i="15"/>
  <c r="D27" i="15"/>
  <c r="C27" i="15"/>
  <c r="N26" i="15"/>
  <c r="M26" i="15"/>
  <c r="L26" i="15"/>
  <c r="K26" i="15"/>
  <c r="J26" i="15"/>
  <c r="F26" i="15"/>
  <c r="E26" i="15"/>
  <c r="D26" i="15"/>
  <c r="C26" i="15"/>
  <c r="Q25" i="15"/>
  <c r="Q24" i="15"/>
  <c r="Q23" i="15"/>
  <c r="P22" i="15"/>
  <c r="O22" i="15"/>
  <c r="N22" i="15"/>
  <c r="M22" i="15"/>
  <c r="L22" i="15"/>
  <c r="K22" i="15"/>
  <c r="J22" i="15"/>
  <c r="I22" i="15"/>
  <c r="H22" i="15"/>
  <c r="G22" i="15"/>
  <c r="F22" i="15"/>
  <c r="E22" i="15"/>
  <c r="D22" i="15"/>
  <c r="C22" i="15"/>
  <c r="Q21" i="15"/>
  <c r="Q20" i="15"/>
  <c r="P19" i="15"/>
  <c r="O19" i="15"/>
  <c r="N19" i="15"/>
  <c r="M19" i="15"/>
  <c r="L19" i="15"/>
  <c r="K19" i="15"/>
  <c r="J19" i="15"/>
  <c r="I19" i="15"/>
  <c r="H19" i="15"/>
  <c r="G19" i="15"/>
  <c r="F19" i="15"/>
  <c r="E19" i="15"/>
  <c r="D19" i="15"/>
  <c r="C19" i="15"/>
  <c r="Q18" i="15"/>
  <c r="P17" i="15"/>
  <c r="O17" i="15"/>
  <c r="N17" i="15"/>
  <c r="M17" i="15"/>
  <c r="L17" i="15"/>
  <c r="L16" i="15" s="1"/>
  <c r="K17" i="15"/>
  <c r="K16" i="15" s="1"/>
  <c r="J17" i="15"/>
  <c r="J16" i="15" s="1"/>
  <c r="I17" i="15"/>
  <c r="H17" i="15"/>
  <c r="G17" i="15"/>
  <c r="F17" i="15"/>
  <c r="E17" i="15"/>
  <c r="D17" i="15"/>
  <c r="D16" i="15" s="1"/>
  <c r="C17" i="15"/>
  <c r="C16" i="15" s="1"/>
  <c r="P16" i="15"/>
  <c r="O16" i="15"/>
  <c r="N16" i="15"/>
  <c r="M16" i="15"/>
  <c r="H16" i="15"/>
  <c r="G16" i="15"/>
  <c r="F16" i="15"/>
  <c r="E16" i="15"/>
  <c r="Q15" i="15"/>
  <c r="O14" i="15"/>
  <c r="O13" i="15" s="1"/>
  <c r="O12" i="15" s="1"/>
  <c r="N14" i="15"/>
  <c r="M14" i="15"/>
  <c r="L14" i="15"/>
  <c r="K14" i="15"/>
  <c r="J14" i="15"/>
  <c r="J13" i="15" s="1"/>
  <c r="J12" i="15" s="1"/>
  <c r="J11" i="15" s="1"/>
  <c r="I14" i="15"/>
  <c r="I13" i="15" s="1"/>
  <c r="H14" i="15"/>
  <c r="H13" i="15" s="1"/>
  <c r="H12" i="15" s="1"/>
  <c r="G14" i="15"/>
  <c r="G13" i="15" s="1"/>
  <c r="G12" i="15" s="1"/>
  <c r="F14" i="15"/>
  <c r="E14" i="15"/>
  <c r="D14" i="15"/>
  <c r="C14" i="15"/>
  <c r="P13" i="15"/>
  <c r="P12" i="15" s="1"/>
  <c r="N13" i="15"/>
  <c r="N12" i="15" s="1"/>
  <c r="M13" i="15"/>
  <c r="L13" i="15"/>
  <c r="K13" i="15"/>
  <c r="F13" i="15"/>
  <c r="E13" i="15"/>
  <c r="D13" i="15"/>
  <c r="C13" i="15"/>
  <c r="M12" i="15"/>
  <c r="M11" i="15" s="1"/>
  <c r="M63" i="15" s="1"/>
  <c r="M69" i="15" s="1"/>
  <c r="E12" i="15"/>
  <c r="Q58" i="16" l="1"/>
  <c r="Q19" i="16"/>
  <c r="Q32" i="16"/>
  <c r="Q51" i="16"/>
  <c r="Q18" i="16"/>
  <c r="Q50" i="16"/>
  <c r="Q21" i="16"/>
  <c r="Q33" i="16"/>
  <c r="Q52" i="16"/>
  <c r="Q43" i="16"/>
  <c r="Q16" i="16"/>
  <c r="Q30" i="16"/>
  <c r="Q48" i="16"/>
  <c r="Q62" i="16"/>
  <c r="Q45" i="16"/>
  <c r="Q31" i="16"/>
  <c r="Q15" i="16"/>
  <c r="Q22" i="16"/>
  <c r="Q37" i="16"/>
  <c r="Q53" i="16"/>
  <c r="Q17" i="16"/>
  <c r="Q12" i="16"/>
  <c r="Q28" i="16"/>
  <c r="Q46" i="16"/>
  <c r="Q24" i="16"/>
  <c r="Q39" i="16"/>
  <c r="Q55" i="16"/>
  <c r="Q13" i="16"/>
  <c r="Q27" i="16"/>
  <c r="Q44" i="16"/>
  <c r="Q59" i="16"/>
  <c r="Q60" i="16"/>
  <c r="Q36" i="16"/>
  <c r="Q14" i="16"/>
  <c r="Q29" i="16"/>
  <c r="Q47" i="16"/>
  <c r="Q61" i="16"/>
  <c r="Q23" i="16"/>
  <c r="Q38" i="16"/>
  <c r="Q54" i="16"/>
  <c r="Q25" i="16"/>
  <c r="Q40" i="16"/>
  <c r="Q56" i="16"/>
  <c r="Q26" i="16"/>
  <c r="Q42" i="16"/>
  <c r="Q57" i="16"/>
  <c r="H63" i="17"/>
  <c r="M63" i="17"/>
  <c r="J63" i="17"/>
  <c r="I63" i="17"/>
  <c r="C63" i="17"/>
  <c r="E63" i="17"/>
  <c r="K63" i="17"/>
  <c r="G63" i="17"/>
  <c r="P60" i="17"/>
  <c r="O63" i="17"/>
  <c r="D63" i="17"/>
  <c r="F63" i="17"/>
  <c r="N63" i="17"/>
  <c r="L63" i="17"/>
  <c r="N69" i="16"/>
  <c r="M69" i="16"/>
  <c r="Q67" i="16"/>
  <c r="Q49" i="16"/>
  <c r="I69" i="16"/>
  <c r="Q66" i="16"/>
  <c r="G69" i="16"/>
  <c r="H69" i="16"/>
  <c r="C63" i="16"/>
  <c r="C69" i="16" s="1"/>
  <c r="J69" i="16"/>
  <c r="O69" i="16"/>
  <c r="Q41" i="16"/>
  <c r="Q20" i="16"/>
  <c r="K69" i="16"/>
  <c r="F69" i="16"/>
  <c r="L69" i="16"/>
  <c r="E65" i="16"/>
  <c r="Q65" i="16" s="1"/>
  <c r="E48" i="14"/>
  <c r="Q11" i="14"/>
  <c r="Q13" i="15"/>
  <c r="C12" i="15"/>
  <c r="C11" i="15" s="1"/>
  <c r="D12" i="15"/>
  <c r="D11" i="15" s="1"/>
  <c r="Q17" i="15"/>
  <c r="K12" i="15"/>
  <c r="L12" i="15"/>
  <c r="Q19" i="15"/>
  <c r="Q22" i="15"/>
  <c r="Q41" i="15"/>
  <c r="Q43" i="15"/>
  <c r="Q45" i="15"/>
  <c r="I50" i="15"/>
  <c r="I49" i="15" s="1"/>
  <c r="O50" i="15"/>
  <c r="O49" i="15" s="1"/>
  <c r="L49" i="15"/>
  <c r="P66" i="15"/>
  <c r="Q67" i="15"/>
  <c r="O11" i="15"/>
  <c r="O63" i="15" s="1"/>
  <c r="O69" i="15" s="1"/>
  <c r="H11" i="15"/>
  <c r="H63" i="15" s="1"/>
  <c r="H69" i="15" s="1"/>
  <c r="Q60" i="15"/>
  <c r="N11" i="15"/>
  <c r="N63" i="15" s="1"/>
  <c r="N69" i="15" s="1"/>
  <c r="C63" i="15"/>
  <c r="C69" i="15" s="1"/>
  <c r="K11" i="15"/>
  <c r="K63" i="15" s="1"/>
  <c r="K69" i="15" s="1"/>
  <c r="P11" i="15"/>
  <c r="P63" i="15" s="1"/>
  <c r="J63" i="15"/>
  <c r="J69" i="15" s="1"/>
  <c r="D63" i="15"/>
  <c r="D69" i="15" s="1"/>
  <c r="L11" i="15"/>
  <c r="L63" i="15" s="1"/>
  <c r="L69" i="15" s="1"/>
  <c r="Q26" i="15"/>
  <c r="E39" i="15"/>
  <c r="E34" i="15"/>
  <c r="G40" i="15"/>
  <c r="G39" i="15" s="1"/>
  <c r="G38" i="15" s="1"/>
  <c r="G11" i="15" s="1"/>
  <c r="F49" i="15"/>
  <c r="G50" i="15"/>
  <c r="G49" i="15" s="1"/>
  <c r="E65" i="15"/>
  <c r="F12" i="15"/>
  <c r="F11" i="15" s="1"/>
  <c r="Q14" i="15"/>
  <c r="Q27" i="15"/>
  <c r="I16" i="15"/>
  <c r="P59" i="17" l="1"/>
  <c r="Q59" i="17" s="1"/>
  <c r="Q60" i="17"/>
  <c r="Q35" i="16"/>
  <c r="D63" i="16"/>
  <c r="D69" i="16" s="1"/>
  <c r="E69" i="16"/>
  <c r="Q16" i="15"/>
  <c r="I12" i="15"/>
  <c r="I11" i="15" s="1"/>
  <c r="I63" i="15" s="1"/>
  <c r="I69" i="15" s="1"/>
  <c r="Q49" i="15"/>
  <c r="P65" i="15"/>
  <c r="Q66" i="15"/>
  <c r="Q39" i="15"/>
  <c r="E38" i="15"/>
  <c r="Q38" i="15" s="1"/>
  <c r="Q34" i="15"/>
  <c r="E33" i="15"/>
  <c r="G63" i="15"/>
  <c r="G69" i="15" s="1"/>
  <c r="Q50" i="15"/>
  <c r="Q12" i="15"/>
  <c r="F63" i="15"/>
  <c r="F69" i="15" s="1"/>
  <c r="Q40" i="15"/>
  <c r="Q11" i="17" l="1"/>
  <c r="Q57" i="17" s="1"/>
  <c r="Q34" i="16"/>
  <c r="Q65" i="15"/>
  <c r="P69" i="15"/>
  <c r="Q33" i="15"/>
  <c r="E11" i="15"/>
  <c r="P63" i="17" l="1"/>
  <c r="Q63" i="17" s="1"/>
  <c r="P63" i="16"/>
  <c r="Q11" i="16"/>
  <c r="Q11" i="15"/>
  <c r="E63" i="15"/>
  <c r="P69" i="16" l="1"/>
  <c r="Q69" i="16" s="1"/>
  <c r="Q63" i="16"/>
  <c r="Q63" i="15"/>
  <c r="E69" i="15"/>
  <c r="Q69" i="15" s="1"/>
  <c r="Q53" i="14" l="1"/>
  <c r="P52" i="14"/>
  <c r="P51" i="14" s="1"/>
  <c r="P50" i="14" s="1"/>
  <c r="N50" i="14"/>
  <c r="M50" i="14"/>
  <c r="L50" i="14"/>
  <c r="K50" i="14"/>
  <c r="I50" i="14"/>
  <c r="H50" i="14"/>
  <c r="F50" i="14"/>
  <c r="E50" i="14"/>
  <c r="E54" i="14" s="1"/>
  <c r="C51" i="14"/>
  <c r="C50" i="14" s="1"/>
  <c r="O50" i="14"/>
  <c r="G50" i="14"/>
  <c r="G54" i="14" s="1"/>
  <c r="Q44" i="14"/>
  <c r="Q43" i="14"/>
  <c r="Q42" i="14"/>
  <c r="Q40" i="14"/>
  <c r="Q38" i="14"/>
  <c r="Q33" i="14"/>
  <c r="Q32" i="14"/>
  <c r="Q28" i="14"/>
  <c r="Q27" i="14"/>
  <c r="Q24" i="14"/>
  <c r="Q23" i="14"/>
  <c r="Q22" i="14"/>
  <c r="Q20" i="14"/>
  <c r="Q19" i="14"/>
  <c r="Q17" i="14"/>
  <c r="Q14" i="14"/>
  <c r="Q13" i="12"/>
  <c r="Q14" i="12"/>
  <c r="Q15" i="12"/>
  <c r="Q16" i="12"/>
  <c r="Q17" i="12"/>
  <c r="Q18" i="12"/>
  <c r="Q19" i="12"/>
  <c r="Q20" i="12"/>
  <c r="Q21" i="12"/>
  <c r="Q22" i="12"/>
  <c r="Q23" i="12"/>
  <c r="Q24" i="12"/>
  <c r="Q25" i="12"/>
  <c r="Q26" i="12"/>
  <c r="Q27" i="12"/>
  <c r="Q28" i="12"/>
  <c r="Q29" i="12"/>
  <c r="Q30" i="12"/>
  <c r="Q31" i="12"/>
  <c r="Q32" i="12"/>
  <c r="Q33" i="12"/>
  <c r="Q34" i="12"/>
  <c r="Q35" i="12"/>
  <c r="Q36" i="12"/>
  <c r="Q37" i="12"/>
  <c r="Q38" i="12"/>
  <c r="Q39" i="12"/>
  <c r="Q40" i="12"/>
  <c r="Q41" i="12"/>
  <c r="Q42" i="12"/>
  <c r="Q43" i="12"/>
  <c r="Q44" i="12"/>
  <c r="Q45" i="12"/>
  <c r="E11" i="12"/>
  <c r="O46" i="12"/>
  <c r="P46" i="12"/>
  <c r="O42" i="12"/>
  <c r="P42" i="12"/>
  <c r="O40" i="12"/>
  <c r="P40" i="12"/>
  <c r="O38" i="12"/>
  <c r="O37" i="12" s="1"/>
  <c r="O36" i="12" s="1"/>
  <c r="O35" i="12" s="1"/>
  <c r="P38" i="12"/>
  <c r="O32" i="12"/>
  <c r="O31" i="12" s="1"/>
  <c r="O30" i="12" s="1"/>
  <c r="P32" i="12"/>
  <c r="P31" i="12" s="1"/>
  <c r="P30" i="12" s="1"/>
  <c r="O26" i="12"/>
  <c r="O25" i="12" s="1"/>
  <c r="P26" i="12"/>
  <c r="P25" i="12" s="1"/>
  <c r="O22" i="12"/>
  <c r="P22" i="12"/>
  <c r="O19" i="12"/>
  <c r="P19" i="12"/>
  <c r="O17" i="12"/>
  <c r="P17" i="12"/>
  <c r="O13" i="12"/>
  <c r="P13" i="12"/>
  <c r="D60" i="12"/>
  <c r="D59" i="12"/>
  <c r="D55" i="12"/>
  <c r="D54" i="12" s="1"/>
  <c r="D50" i="12"/>
  <c r="D48" i="12"/>
  <c r="D42" i="12"/>
  <c r="D40" i="12"/>
  <c r="D38" i="12"/>
  <c r="D32" i="12"/>
  <c r="D31" i="12" s="1"/>
  <c r="D30" i="12" s="1"/>
  <c r="D26" i="12"/>
  <c r="D25" i="12" s="1"/>
  <c r="D22" i="12"/>
  <c r="D19" i="12"/>
  <c r="D17" i="12"/>
  <c r="D14" i="12"/>
  <c r="D13" i="12" s="1"/>
  <c r="Q52" i="14" l="1"/>
  <c r="Q31" i="14"/>
  <c r="P54" i="14"/>
  <c r="F54" i="14"/>
  <c r="Q37" i="14"/>
  <c r="Q47" i="14"/>
  <c r="Q41" i="14"/>
  <c r="Q25" i="14"/>
  <c r="Q26" i="14"/>
  <c r="Q21" i="14"/>
  <c r="Q18" i="14"/>
  <c r="Q16" i="14"/>
  <c r="Q13" i="14"/>
  <c r="Q50" i="14"/>
  <c r="Q39" i="14"/>
  <c r="Q51" i="14"/>
  <c r="P37" i="12"/>
  <c r="P36" i="12" s="1"/>
  <c r="P35" i="12" s="1"/>
  <c r="P16" i="12"/>
  <c r="P12" i="12" s="1"/>
  <c r="O16" i="12"/>
  <c r="O12" i="12" s="1"/>
  <c r="D47" i="12"/>
  <c r="D37" i="12"/>
  <c r="D36" i="12" s="1"/>
  <c r="D35" i="12" s="1"/>
  <c r="D16" i="12"/>
  <c r="D12" i="12" s="1"/>
  <c r="D46" i="12"/>
  <c r="Q62" i="12"/>
  <c r="P61" i="12"/>
  <c r="P60" i="12" s="1"/>
  <c r="P59" i="12" s="1"/>
  <c r="O61" i="12"/>
  <c r="O60" i="12" s="1"/>
  <c r="O59" i="12" s="1"/>
  <c r="N61" i="12"/>
  <c r="N60" i="12" s="1"/>
  <c r="N59" i="12" s="1"/>
  <c r="M61" i="12"/>
  <c r="M60" i="12" s="1"/>
  <c r="M59" i="12" s="1"/>
  <c r="L61" i="12"/>
  <c r="L60" i="12" s="1"/>
  <c r="L59" i="12" s="1"/>
  <c r="K61" i="12"/>
  <c r="K60" i="12" s="1"/>
  <c r="K59" i="12" s="1"/>
  <c r="J61" i="12"/>
  <c r="J60" i="12" s="1"/>
  <c r="J59" i="12" s="1"/>
  <c r="I61" i="12"/>
  <c r="I60" i="12" s="1"/>
  <c r="I59" i="12" s="1"/>
  <c r="H61" i="12"/>
  <c r="H60" i="12" s="1"/>
  <c r="H59" i="12" s="1"/>
  <c r="G61" i="12"/>
  <c r="G60" i="12" s="1"/>
  <c r="G59" i="12" s="1"/>
  <c r="F61" i="12"/>
  <c r="F60" i="12" s="1"/>
  <c r="F59" i="12" s="1"/>
  <c r="E60" i="12"/>
  <c r="C60" i="12"/>
  <c r="C59" i="12" s="1"/>
  <c r="Q56" i="12"/>
  <c r="E55" i="12"/>
  <c r="E54" i="12" s="1"/>
  <c r="Q54" i="12" s="1"/>
  <c r="C55" i="12"/>
  <c r="C54" i="12" s="1"/>
  <c r="Q53" i="12"/>
  <c r="Q52" i="12"/>
  <c r="Q51" i="12"/>
  <c r="E50" i="12"/>
  <c r="Q50" i="12" s="1"/>
  <c r="C50" i="12"/>
  <c r="Q49" i="12"/>
  <c r="E48" i="12"/>
  <c r="Q48" i="12" s="1"/>
  <c r="C48" i="12"/>
  <c r="N46" i="12"/>
  <c r="M46" i="12"/>
  <c r="L46" i="12"/>
  <c r="K46" i="12"/>
  <c r="J46" i="12"/>
  <c r="I46" i="12"/>
  <c r="H46" i="12"/>
  <c r="G46" i="12"/>
  <c r="F46" i="12"/>
  <c r="N42" i="12"/>
  <c r="M42" i="12"/>
  <c r="L42" i="12"/>
  <c r="K42" i="12"/>
  <c r="J42" i="12"/>
  <c r="I42" i="12"/>
  <c r="H42" i="12"/>
  <c r="G42" i="12"/>
  <c r="F42" i="12"/>
  <c r="E42" i="12"/>
  <c r="C42" i="12"/>
  <c r="N40" i="12"/>
  <c r="M40" i="12"/>
  <c r="L40" i="12"/>
  <c r="K40" i="12"/>
  <c r="G40" i="12"/>
  <c r="F40" i="12"/>
  <c r="E40" i="12"/>
  <c r="C40" i="12"/>
  <c r="N38" i="12"/>
  <c r="N37" i="12" s="1"/>
  <c r="N36" i="12" s="1"/>
  <c r="N35" i="12" s="1"/>
  <c r="M38" i="12"/>
  <c r="L38" i="12"/>
  <c r="K38" i="12"/>
  <c r="K37" i="12" s="1"/>
  <c r="K36" i="12" s="1"/>
  <c r="K35" i="12" s="1"/>
  <c r="J38" i="12"/>
  <c r="J37" i="12" s="1"/>
  <c r="J36" i="12" s="1"/>
  <c r="J35" i="12" s="1"/>
  <c r="I38" i="12"/>
  <c r="I37" i="12" s="1"/>
  <c r="I36" i="12" s="1"/>
  <c r="I35" i="12" s="1"/>
  <c r="H38" i="12"/>
  <c r="H37" i="12" s="1"/>
  <c r="H36" i="12" s="1"/>
  <c r="H35" i="12" s="1"/>
  <c r="G38" i="12"/>
  <c r="F38" i="12"/>
  <c r="E38" i="12"/>
  <c r="C38" i="12"/>
  <c r="N32" i="12"/>
  <c r="M32" i="12"/>
  <c r="M31" i="12" s="1"/>
  <c r="M30" i="12" s="1"/>
  <c r="L32" i="12"/>
  <c r="L31" i="12" s="1"/>
  <c r="L30" i="12" s="1"/>
  <c r="K32" i="12"/>
  <c r="K31" i="12" s="1"/>
  <c r="K30" i="12" s="1"/>
  <c r="J32" i="12"/>
  <c r="J31" i="12" s="1"/>
  <c r="J30" i="12" s="1"/>
  <c r="I32" i="12"/>
  <c r="H32" i="12"/>
  <c r="H31" i="12" s="1"/>
  <c r="H30" i="12" s="1"/>
  <c r="G32" i="12"/>
  <c r="G31" i="12" s="1"/>
  <c r="G30" i="12" s="1"/>
  <c r="F32" i="12"/>
  <c r="F31" i="12" s="1"/>
  <c r="F30" i="12" s="1"/>
  <c r="E32" i="12"/>
  <c r="E31" i="12" s="1"/>
  <c r="C32" i="12"/>
  <c r="C31" i="12" s="1"/>
  <c r="C30" i="12" s="1"/>
  <c r="N31" i="12"/>
  <c r="N30" i="12" s="1"/>
  <c r="I31" i="12"/>
  <c r="I30" i="12" s="1"/>
  <c r="N26" i="12"/>
  <c r="N25" i="12" s="1"/>
  <c r="M26" i="12"/>
  <c r="M25" i="12" s="1"/>
  <c r="L26" i="12"/>
  <c r="L25" i="12" s="1"/>
  <c r="K26" i="12"/>
  <c r="K25" i="12" s="1"/>
  <c r="J26" i="12"/>
  <c r="J25" i="12" s="1"/>
  <c r="I26" i="12"/>
  <c r="I25" i="12" s="1"/>
  <c r="H26" i="12"/>
  <c r="H25" i="12" s="1"/>
  <c r="G26" i="12"/>
  <c r="G25" i="12" s="1"/>
  <c r="F26" i="12"/>
  <c r="F25" i="12" s="1"/>
  <c r="E26" i="12"/>
  <c r="E25" i="12" s="1"/>
  <c r="C26" i="12"/>
  <c r="C25" i="12" s="1"/>
  <c r="N22" i="12"/>
  <c r="M22" i="12"/>
  <c r="L22" i="12"/>
  <c r="K22" i="12"/>
  <c r="J22" i="12"/>
  <c r="I22" i="12"/>
  <c r="H22" i="12"/>
  <c r="G22" i="12"/>
  <c r="F22" i="12"/>
  <c r="E22" i="12"/>
  <c r="C22" i="12"/>
  <c r="N19" i="12"/>
  <c r="M19" i="12"/>
  <c r="L19" i="12"/>
  <c r="K19" i="12"/>
  <c r="J19" i="12"/>
  <c r="I19" i="12"/>
  <c r="H19" i="12"/>
  <c r="G19" i="12"/>
  <c r="F19" i="12"/>
  <c r="E19" i="12"/>
  <c r="C19" i="12"/>
  <c r="N17" i="12"/>
  <c r="M17" i="12"/>
  <c r="L17" i="12"/>
  <c r="K17" i="12"/>
  <c r="J17" i="12"/>
  <c r="I17" i="12"/>
  <c r="H17" i="12"/>
  <c r="G17" i="12"/>
  <c r="F17" i="12"/>
  <c r="E17" i="12"/>
  <c r="C17" i="12"/>
  <c r="H14" i="12"/>
  <c r="H13" i="12" s="1"/>
  <c r="G14" i="12"/>
  <c r="G13" i="12" s="1"/>
  <c r="F14" i="12"/>
  <c r="F13" i="12" s="1"/>
  <c r="E14" i="12"/>
  <c r="E13" i="12" s="1"/>
  <c r="C14" i="12"/>
  <c r="C13" i="12" s="1"/>
  <c r="N13" i="12"/>
  <c r="M13" i="12"/>
  <c r="L13" i="12"/>
  <c r="K13" i="12"/>
  <c r="J13" i="12"/>
  <c r="I13" i="12"/>
  <c r="N54" i="14" l="1"/>
  <c r="J54" i="14"/>
  <c r="H54" i="14"/>
  <c r="L54" i="14"/>
  <c r="C54" i="14"/>
  <c r="O54" i="14"/>
  <c r="K54" i="14"/>
  <c r="Q36" i="14"/>
  <c r="M54" i="14"/>
  <c r="I54" i="14"/>
  <c r="Q15" i="14"/>
  <c r="Q30" i="14"/>
  <c r="Q29" i="14"/>
  <c r="Q34" i="14"/>
  <c r="Q35" i="14"/>
  <c r="Q46" i="14"/>
  <c r="Q45" i="14"/>
  <c r="E37" i="12"/>
  <c r="M37" i="12"/>
  <c r="M36" i="12" s="1"/>
  <c r="M35" i="12" s="1"/>
  <c r="P11" i="12"/>
  <c r="P57" i="12" s="1"/>
  <c r="P63" i="12" s="1"/>
  <c r="H16" i="12"/>
  <c r="H12" i="12" s="1"/>
  <c r="H11" i="12" s="1"/>
  <c r="H57" i="12" s="1"/>
  <c r="H63" i="12" s="1"/>
  <c r="D11" i="12"/>
  <c r="D57" i="12" s="1"/>
  <c r="D63" i="12" s="1"/>
  <c r="F16" i="12"/>
  <c r="F12" i="12" s="1"/>
  <c r="N16" i="12"/>
  <c r="N12" i="12" s="1"/>
  <c r="N11" i="12" s="1"/>
  <c r="N57" i="12" s="1"/>
  <c r="N63" i="12" s="1"/>
  <c r="F37" i="12"/>
  <c r="F36" i="12" s="1"/>
  <c r="F35" i="12" s="1"/>
  <c r="C47" i="12"/>
  <c r="C46" i="12" s="1"/>
  <c r="C16" i="12"/>
  <c r="C12" i="12" s="1"/>
  <c r="L16" i="12"/>
  <c r="L12" i="12" s="1"/>
  <c r="G16" i="12"/>
  <c r="G12" i="12" s="1"/>
  <c r="K16" i="12"/>
  <c r="K12" i="12" s="1"/>
  <c r="I16" i="12"/>
  <c r="I12" i="12" s="1"/>
  <c r="I11" i="12" s="1"/>
  <c r="I57" i="12" s="1"/>
  <c r="I63" i="12" s="1"/>
  <c r="C37" i="12"/>
  <c r="C36" i="12" s="1"/>
  <c r="C35" i="12" s="1"/>
  <c r="L37" i="12"/>
  <c r="L36" i="12" s="1"/>
  <c r="L35" i="12" s="1"/>
  <c r="J16" i="12"/>
  <c r="J12" i="12" s="1"/>
  <c r="J11" i="12" s="1"/>
  <c r="J57" i="12" s="1"/>
  <c r="J63" i="12" s="1"/>
  <c r="Q60" i="12"/>
  <c r="G37" i="12"/>
  <c r="G36" i="12" s="1"/>
  <c r="G35" i="12" s="1"/>
  <c r="M16" i="12"/>
  <c r="M12" i="12" s="1"/>
  <c r="M11" i="12" s="1"/>
  <c r="M57" i="12" s="1"/>
  <c r="M63" i="12" s="1"/>
  <c r="K11" i="12"/>
  <c r="K57" i="12" s="1"/>
  <c r="K63" i="12" s="1"/>
  <c r="E47" i="12"/>
  <c r="Q55" i="12"/>
  <c r="Q61" i="12"/>
  <c r="E59" i="12"/>
  <c r="Q59" i="12" s="1"/>
  <c r="E30" i="12"/>
  <c r="E16" i="12"/>
  <c r="E36" i="12"/>
  <c r="Q37" i="9"/>
  <c r="P36" i="9"/>
  <c r="P35" i="9"/>
  <c r="P34" i="9"/>
  <c r="O36" i="9"/>
  <c r="O35" i="9"/>
  <c r="O34" i="9"/>
  <c r="N36" i="9"/>
  <c r="M36" i="9"/>
  <c r="L36" i="9"/>
  <c r="L35" i="9"/>
  <c r="L34" i="9"/>
  <c r="K36" i="9"/>
  <c r="K35" i="9"/>
  <c r="K34" i="9"/>
  <c r="J36" i="9"/>
  <c r="J35" i="9"/>
  <c r="J34" i="9"/>
  <c r="I36" i="9"/>
  <c r="H36" i="9"/>
  <c r="H35" i="9"/>
  <c r="H34" i="9"/>
  <c r="G36" i="9"/>
  <c r="G35" i="9"/>
  <c r="F36" i="9"/>
  <c r="Q36" i="9"/>
  <c r="E36" i="9"/>
  <c r="D36" i="9"/>
  <c r="D35" i="9"/>
  <c r="D34" i="9"/>
  <c r="C36" i="9"/>
  <c r="C35" i="9"/>
  <c r="C34" i="9"/>
  <c r="N35" i="9"/>
  <c r="N34" i="9"/>
  <c r="M35" i="9"/>
  <c r="I35" i="9"/>
  <c r="I34" i="9"/>
  <c r="F35" i="9"/>
  <c r="F34" i="9"/>
  <c r="E35" i="9"/>
  <c r="M34" i="9"/>
  <c r="E34" i="9"/>
  <c r="Q31" i="9"/>
  <c r="P30" i="9"/>
  <c r="O30" i="9"/>
  <c r="N30" i="9"/>
  <c r="M30" i="9"/>
  <c r="L30" i="9"/>
  <c r="K30" i="9"/>
  <c r="J30" i="9"/>
  <c r="I30" i="9"/>
  <c r="H30" i="9"/>
  <c r="G30" i="9"/>
  <c r="F30" i="9"/>
  <c r="E30" i="9"/>
  <c r="Q30" i="9"/>
  <c r="D30" i="9"/>
  <c r="C30" i="9"/>
  <c r="Q29" i="9"/>
  <c r="P28" i="9"/>
  <c r="O28" i="9"/>
  <c r="N28" i="9"/>
  <c r="M28" i="9"/>
  <c r="L28" i="9"/>
  <c r="K28" i="9"/>
  <c r="J28" i="9"/>
  <c r="I28" i="9"/>
  <c r="H28" i="9"/>
  <c r="G28" i="9"/>
  <c r="F28" i="9"/>
  <c r="E28" i="9"/>
  <c r="Q28" i="9"/>
  <c r="D28" i="9"/>
  <c r="C28" i="9"/>
  <c r="Q27" i="9"/>
  <c r="Q26" i="9"/>
  <c r="P25" i="9"/>
  <c r="P24" i="9"/>
  <c r="O25" i="9"/>
  <c r="N25" i="9"/>
  <c r="N24" i="9"/>
  <c r="M25" i="9"/>
  <c r="M24" i="9"/>
  <c r="L25" i="9"/>
  <c r="K25" i="9"/>
  <c r="J25" i="9"/>
  <c r="J24" i="9"/>
  <c r="I25" i="9"/>
  <c r="I24" i="9"/>
  <c r="H25" i="9"/>
  <c r="H24" i="9"/>
  <c r="G25" i="9"/>
  <c r="F25" i="9"/>
  <c r="F24" i="9"/>
  <c r="E25" i="9"/>
  <c r="E24" i="9"/>
  <c r="D25" i="9"/>
  <c r="C25" i="9"/>
  <c r="O24" i="9"/>
  <c r="L24" i="9"/>
  <c r="K24" i="9"/>
  <c r="G24" i="9"/>
  <c r="D24" i="9"/>
  <c r="C24" i="9"/>
  <c r="Q23" i="9"/>
  <c r="Q22" i="9"/>
  <c r="P21" i="9"/>
  <c r="O21" i="9"/>
  <c r="N21" i="9"/>
  <c r="M21" i="9"/>
  <c r="L21" i="9"/>
  <c r="K21" i="9"/>
  <c r="J21" i="9"/>
  <c r="I21" i="9"/>
  <c r="H21" i="9"/>
  <c r="G21" i="9"/>
  <c r="F21" i="9"/>
  <c r="E21" i="9"/>
  <c r="Q21" i="9"/>
  <c r="D21" i="9"/>
  <c r="C21" i="9"/>
  <c r="Q20" i="9"/>
  <c r="P19" i="9"/>
  <c r="O19" i="9"/>
  <c r="N19" i="9"/>
  <c r="M19" i="9"/>
  <c r="L19" i="9"/>
  <c r="K19" i="9"/>
  <c r="J19" i="9"/>
  <c r="I19" i="9"/>
  <c r="H19" i="9"/>
  <c r="G19" i="9"/>
  <c r="F19" i="9"/>
  <c r="E19" i="9"/>
  <c r="Q19" i="9"/>
  <c r="D19" i="9"/>
  <c r="C19" i="9"/>
  <c r="Q18" i="9"/>
  <c r="Q17" i="9"/>
  <c r="Q16" i="9"/>
  <c r="P16" i="9"/>
  <c r="O16" i="9"/>
  <c r="N16" i="9"/>
  <c r="N11" i="9"/>
  <c r="N32" i="9"/>
  <c r="M16" i="9"/>
  <c r="L16" i="9"/>
  <c r="K16" i="9"/>
  <c r="J16" i="9"/>
  <c r="I16" i="9"/>
  <c r="H16" i="9"/>
  <c r="G16" i="9"/>
  <c r="F16" i="9"/>
  <c r="F11" i="9"/>
  <c r="F32" i="9"/>
  <c r="F38" i="9"/>
  <c r="E16" i="9"/>
  <c r="D16" i="9"/>
  <c r="C16" i="9"/>
  <c r="Q15" i="9"/>
  <c r="Q14" i="9"/>
  <c r="Q13" i="9"/>
  <c r="P12" i="9"/>
  <c r="P11" i="9"/>
  <c r="O12" i="9"/>
  <c r="N12" i="9"/>
  <c r="M12" i="9"/>
  <c r="M11" i="9"/>
  <c r="L12" i="9"/>
  <c r="L11" i="9"/>
  <c r="L32" i="9"/>
  <c r="K12" i="9"/>
  <c r="K11" i="9"/>
  <c r="K32" i="9"/>
  <c r="J12" i="9"/>
  <c r="I12" i="9"/>
  <c r="I11" i="9"/>
  <c r="H12" i="9"/>
  <c r="H11" i="9"/>
  <c r="G12" i="9"/>
  <c r="Q12" i="9"/>
  <c r="F12" i="9"/>
  <c r="E12" i="9"/>
  <c r="E11" i="9"/>
  <c r="D12" i="9"/>
  <c r="D11" i="9"/>
  <c r="D32" i="9"/>
  <c r="C12" i="9"/>
  <c r="C11" i="9"/>
  <c r="C32" i="9"/>
  <c r="O11" i="9"/>
  <c r="O32" i="9"/>
  <c r="O38" i="9"/>
  <c r="J11" i="9"/>
  <c r="J32" i="9"/>
  <c r="G11" i="9"/>
  <c r="G32" i="9"/>
  <c r="N38" i="9"/>
  <c r="H32" i="9"/>
  <c r="H38" i="9"/>
  <c r="P32" i="9"/>
  <c r="P38" i="9"/>
  <c r="J38" i="9"/>
  <c r="I32" i="9"/>
  <c r="I38" i="9"/>
  <c r="C38" i="9"/>
  <c r="D38" i="9"/>
  <c r="Q11" i="9"/>
  <c r="K38" i="9"/>
  <c r="G34" i="9"/>
  <c r="G38" i="9"/>
  <c r="Q35" i="9"/>
  <c r="L38" i="9"/>
  <c r="E32" i="9"/>
  <c r="M32" i="9"/>
  <c r="M38" i="9"/>
  <c r="Q25" i="9"/>
  <c r="Q24" i="9"/>
  <c r="E38" i="9"/>
  <c r="Q38" i="9"/>
  <c r="Q32" i="9"/>
  <c r="Q34" i="9"/>
  <c r="P28" i="4"/>
  <c r="P25" i="1"/>
  <c r="O24" i="1"/>
  <c r="N24" i="1"/>
  <c r="M24" i="1"/>
  <c r="M23" i="1"/>
  <c r="L24" i="1"/>
  <c r="K24" i="1"/>
  <c r="J24" i="1"/>
  <c r="I24" i="1"/>
  <c r="I23" i="1"/>
  <c r="H24" i="1"/>
  <c r="G24" i="1"/>
  <c r="F24" i="1"/>
  <c r="E24" i="1"/>
  <c r="E23" i="1"/>
  <c r="D24" i="1"/>
  <c r="P24" i="1"/>
  <c r="P23" i="1"/>
  <c r="C24" i="1"/>
  <c r="B24" i="1"/>
  <c r="O23" i="1"/>
  <c r="N23" i="1"/>
  <c r="L23" i="1"/>
  <c r="K23" i="1"/>
  <c r="J23" i="1"/>
  <c r="H23" i="1"/>
  <c r="G23" i="1"/>
  <c r="F23" i="1"/>
  <c r="D23" i="1"/>
  <c r="C23" i="1"/>
  <c r="B23" i="1"/>
  <c r="P22" i="1"/>
  <c r="P21" i="1"/>
  <c r="O20" i="1"/>
  <c r="N20" i="1"/>
  <c r="M20" i="1"/>
  <c r="L20" i="1"/>
  <c r="K20" i="1"/>
  <c r="J20" i="1"/>
  <c r="I20" i="1"/>
  <c r="H20" i="1"/>
  <c r="G20" i="1"/>
  <c r="F20" i="1"/>
  <c r="E20" i="1"/>
  <c r="D20" i="1"/>
  <c r="P20" i="1"/>
  <c r="C20" i="1"/>
  <c r="B20" i="1"/>
  <c r="P19" i="1"/>
  <c r="O18" i="1"/>
  <c r="N18" i="1"/>
  <c r="M18" i="1"/>
  <c r="L18" i="1"/>
  <c r="K18" i="1"/>
  <c r="J18" i="1"/>
  <c r="I18" i="1"/>
  <c r="H18" i="1"/>
  <c r="G18" i="1"/>
  <c r="F18" i="1"/>
  <c r="E18" i="1"/>
  <c r="D18" i="1"/>
  <c r="P18" i="1"/>
  <c r="C18" i="1"/>
  <c r="B18" i="1"/>
  <c r="P17" i="1"/>
  <c r="O16" i="1"/>
  <c r="N16" i="1"/>
  <c r="M16" i="1"/>
  <c r="L16" i="1"/>
  <c r="K16" i="1"/>
  <c r="J16" i="1"/>
  <c r="I16" i="1"/>
  <c r="H16" i="1"/>
  <c r="G16" i="1"/>
  <c r="F16" i="1"/>
  <c r="E16" i="1"/>
  <c r="D16" i="1"/>
  <c r="C16" i="1"/>
  <c r="B16" i="1"/>
  <c r="P15" i="1"/>
  <c r="P14" i="1"/>
  <c r="O13" i="1"/>
  <c r="N13" i="1"/>
  <c r="N12" i="1"/>
  <c r="N26" i="1"/>
  <c r="M13" i="1"/>
  <c r="L13" i="1"/>
  <c r="K13" i="1"/>
  <c r="J13" i="1"/>
  <c r="J12" i="1"/>
  <c r="J26" i="1"/>
  <c r="I13" i="1"/>
  <c r="H13" i="1"/>
  <c r="G13" i="1"/>
  <c r="F13" i="1"/>
  <c r="F12" i="1"/>
  <c r="F26" i="1"/>
  <c r="E13" i="1"/>
  <c r="D13" i="1"/>
  <c r="C13" i="1"/>
  <c r="B13" i="1"/>
  <c r="B12" i="1"/>
  <c r="B26" i="1"/>
  <c r="O12" i="1"/>
  <c r="O26" i="1"/>
  <c r="L12" i="1"/>
  <c r="L26" i="1"/>
  <c r="K12" i="1"/>
  <c r="K26" i="1"/>
  <c r="H12" i="1"/>
  <c r="H26" i="1"/>
  <c r="G12" i="1"/>
  <c r="G26" i="1"/>
  <c r="D12" i="1"/>
  <c r="C12" i="1"/>
  <c r="C26" i="1"/>
  <c r="M39" i="6"/>
  <c r="P38" i="6"/>
  <c r="O37" i="6"/>
  <c r="N37" i="6"/>
  <c r="M37" i="6"/>
  <c r="M36" i="6"/>
  <c r="M35" i="6"/>
  <c r="L37" i="6"/>
  <c r="K37" i="6"/>
  <c r="J37" i="6"/>
  <c r="I37" i="6"/>
  <c r="I36" i="6"/>
  <c r="I35" i="6"/>
  <c r="H37" i="6"/>
  <c r="G37" i="6"/>
  <c r="F37" i="6"/>
  <c r="E37" i="6"/>
  <c r="E36" i="6"/>
  <c r="E35" i="6"/>
  <c r="D37" i="6"/>
  <c r="P37" i="6"/>
  <c r="C37" i="6"/>
  <c r="B37" i="6"/>
  <c r="O36" i="6"/>
  <c r="N36" i="6"/>
  <c r="L36" i="6"/>
  <c r="L35" i="6"/>
  <c r="K36" i="6"/>
  <c r="J36" i="6"/>
  <c r="H36" i="6"/>
  <c r="H35" i="6"/>
  <c r="G36" i="6"/>
  <c r="F36" i="6"/>
  <c r="D36" i="6"/>
  <c r="D35" i="6"/>
  <c r="C36" i="6"/>
  <c r="B36" i="6"/>
  <c r="O35" i="6"/>
  <c r="N35" i="6"/>
  <c r="K35" i="6"/>
  <c r="J35" i="6"/>
  <c r="G35" i="6"/>
  <c r="F35" i="6"/>
  <c r="C35" i="6"/>
  <c r="B35" i="6"/>
  <c r="P32" i="6"/>
  <c r="O31" i="6"/>
  <c r="N31" i="6"/>
  <c r="M31" i="6"/>
  <c r="L31" i="6"/>
  <c r="K31" i="6"/>
  <c r="J31" i="6"/>
  <c r="J25" i="6"/>
  <c r="J33" i="6"/>
  <c r="J39" i="6"/>
  <c r="I31" i="6"/>
  <c r="H31" i="6"/>
  <c r="G31" i="6"/>
  <c r="F31" i="6"/>
  <c r="F25" i="6"/>
  <c r="F33" i="6"/>
  <c r="F39" i="6"/>
  <c r="E31" i="6"/>
  <c r="D31" i="6"/>
  <c r="C31" i="6"/>
  <c r="B31" i="6"/>
  <c r="B25" i="6"/>
  <c r="P30" i="6"/>
  <c r="O29" i="6"/>
  <c r="N29" i="6"/>
  <c r="M29" i="6"/>
  <c r="L29" i="6"/>
  <c r="K29" i="6"/>
  <c r="J29" i="6"/>
  <c r="I29" i="6"/>
  <c r="H29" i="6"/>
  <c r="G29" i="6"/>
  <c r="F29" i="6"/>
  <c r="E29" i="6"/>
  <c r="D29" i="6"/>
  <c r="C29" i="6"/>
  <c r="B29" i="6"/>
  <c r="P28" i="6"/>
  <c r="P27" i="6"/>
  <c r="O26" i="6"/>
  <c r="O25" i="6"/>
  <c r="N26" i="6"/>
  <c r="M26" i="6"/>
  <c r="L26" i="6"/>
  <c r="K26" i="6"/>
  <c r="K25" i="6"/>
  <c r="J26" i="6"/>
  <c r="I26" i="6"/>
  <c r="H26" i="6"/>
  <c r="G26" i="6"/>
  <c r="G25" i="6"/>
  <c r="F26" i="6"/>
  <c r="E26" i="6"/>
  <c r="D26" i="6"/>
  <c r="P26" i="6"/>
  <c r="P25" i="6"/>
  <c r="C26" i="6"/>
  <c r="C25" i="6"/>
  <c r="B26" i="6"/>
  <c r="N25" i="6"/>
  <c r="M25" i="6"/>
  <c r="L25" i="6"/>
  <c r="I25" i="6"/>
  <c r="H25" i="6"/>
  <c r="E25" i="6"/>
  <c r="D25" i="6"/>
  <c r="P24" i="6"/>
  <c r="P23" i="6"/>
  <c r="O22" i="6"/>
  <c r="N22" i="6"/>
  <c r="M22" i="6"/>
  <c r="L22" i="6"/>
  <c r="K22" i="6"/>
  <c r="J22" i="6"/>
  <c r="I22" i="6"/>
  <c r="H22" i="6"/>
  <c r="G22" i="6"/>
  <c r="F22" i="6"/>
  <c r="E22" i="6"/>
  <c r="D22" i="6"/>
  <c r="C22" i="6"/>
  <c r="B22" i="6"/>
  <c r="P21" i="6"/>
  <c r="O20" i="6"/>
  <c r="N20" i="6"/>
  <c r="M20" i="6"/>
  <c r="L20" i="6"/>
  <c r="K20" i="6"/>
  <c r="J20" i="6"/>
  <c r="I20" i="6"/>
  <c r="H20" i="6"/>
  <c r="G20" i="6"/>
  <c r="F20" i="6"/>
  <c r="E20" i="6"/>
  <c r="D20" i="6"/>
  <c r="C20" i="6"/>
  <c r="B20" i="6"/>
  <c r="P19" i="6"/>
  <c r="P18" i="6"/>
  <c r="O17" i="6"/>
  <c r="N17" i="6"/>
  <c r="M17" i="6"/>
  <c r="L17" i="6"/>
  <c r="K17" i="6"/>
  <c r="J17" i="6"/>
  <c r="I17" i="6"/>
  <c r="H17" i="6"/>
  <c r="H12" i="6"/>
  <c r="H33" i="6"/>
  <c r="H39" i="6"/>
  <c r="G17" i="6"/>
  <c r="F17" i="6"/>
  <c r="E17" i="6"/>
  <c r="D17" i="6"/>
  <c r="P17" i="6"/>
  <c r="C17" i="6"/>
  <c r="B17" i="6"/>
  <c r="P16" i="6"/>
  <c r="P15" i="6"/>
  <c r="P14" i="6"/>
  <c r="O13" i="6"/>
  <c r="N13" i="6"/>
  <c r="N12" i="6"/>
  <c r="N33" i="6"/>
  <c r="N39" i="6"/>
  <c r="M13" i="6"/>
  <c r="L13" i="6"/>
  <c r="K13" i="6"/>
  <c r="J13" i="6"/>
  <c r="J12" i="6"/>
  <c r="I13" i="6"/>
  <c r="H13" i="6"/>
  <c r="G13" i="6"/>
  <c r="F13" i="6"/>
  <c r="F12" i="6"/>
  <c r="E13" i="6"/>
  <c r="D13" i="6"/>
  <c r="P13" i="6"/>
  <c r="C13" i="6"/>
  <c r="B13" i="6"/>
  <c r="B12" i="6"/>
  <c r="M12" i="6"/>
  <c r="M33" i="6"/>
  <c r="L12" i="6"/>
  <c r="L33" i="6"/>
  <c r="L39" i="6"/>
  <c r="I12" i="6"/>
  <c r="I33" i="6"/>
  <c r="I39" i="6"/>
  <c r="E12" i="6"/>
  <c r="E33" i="6"/>
  <c r="E39" i="6"/>
  <c r="D12" i="6"/>
  <c r="D33" i="6"/>
  <c r="C39" i="5"/>
  <c r="P38" i="5"/>
  <c r="O37" i="5"/>
  <c r="O36" i="5"/>
  <c r="O35" i="5"/>
  <c r="N37" i="5"/>
  <c r="M37" i="5"/>
  <c r="L37" i="5"/>
  <c r="K37" i="5"/>
  <c r="K36" i="5"/>
  <c r="K35" i="5"/>
  <c r="J37" i="5"/>
  <c r="I37" i="5"/>
  <c r="H37" i="5"/>
  <c r="G37" i="5"/>
  <c r="G36" i="5"/>
  <c r="G35" i="5"/>
  <c r="F37" i="5"/>
  <c r="E37" i="5"/>
  <c r="D37" i="5"/>
  <c r="D36" i="5"/>
  <c r="C37" i="5"/>
  <c r="C36" i="5"/>
  <c r="C35" i="5"/>
  <c r="B37" i="5"/>
  <c r="N36" i="5"/>
  <c r="N35" i="5"/>
  <c r="M36" i="5"/>
  <c r="L36" i="5"/>
  <c r="J36" i="5"/>
  <c r="J35" i="5"/>
  <c r="I36" i="5"/>
  <c r="H36" i="5"/>
  <c r="F36" i="5"/>
  <c r="F35" i="5"/>
  <c r="E36" i="5"/>
  <c r="B36" i="5"/>
  <c r="B35" i="5"/>
  <c r="M35" i="5"/>
  <c r="L35" i="5"/>
  <c r="I35" i="5"/>
  <c r="H35" i="5"/>
  <c r="E35" i="5"/>
  <c r="P32" i="5"/>
  <c r="O31" i="5"/>
  <c r="N31" i="5"/>
  <c r="M31" i="5"/>
  <c r="L31" i="5"/>
  <c r="L25" i="5"/>
  <c r="K31" i="5"/>
  <c r="J31" i="5"/>
  <c r="I31" i="5"/>
  <c r="H31" i="5"/>
  <c r="G31" i="5"/>
  <c r="F31" i="5"/>
  <c r="E31" i="5"/>
  <c r="D31" i="5"/>
  <c r="P31" i="5"/>
  <c r="C31" i="5"/>
  <c r="B31" i="5"/>
  <c r="P30" i="5"/>
  <c r="O29" i="5"/>
  <c r="N29" i="5"/>
  <c r="M29" i="5"/>
  <c r="L29" i="5"/>
  <c r="K29" i="5"/>
  <c r="J29" i="5"/>
  <c r="I29" i="5"/>
  <c r="H29" i="5"/>
  <c r="G29" i="5"/>
  <c r="F29" i="5"/>
  <c r="E29" i="5"/>
  <c r="D29" i="5"/>
  <c r="P29" i="5"/>
  <c r="C29" i="5"/>
  <c r="B29" i="5"/>
  <c r="P28" i="5"/>
  <c r="P27" i="5"/>
  <c r="O26" i="5"/>
  <c r="N26" i="5"/>
  <c r="M26" i="5"/>
  <c r="M25" i="5"/>
  <c r="L26" i="5"/>
  <c r="K26" i="5"/>
  <c r="J26" i="5"/>
  <c r="I26" i="5"/>
  <c r="I25" i="5"/>
  <c r="H26" i="5"/>
  <c r="G26" i="5"/>
  <c r="F26" i="5"/>
  <c r="E26" i="5"/>
  <c r="E25" i="5"/>
  <c r="D26" i="5"/>
  <c r="P26" i="5"/>
  <c r="P25" i="5"/>
  <c r="C26" i="5"/>
  <c r="B26" i="5"/>
  <c r="O25" i="5"/>
  <c r="N25" i="5"/>
  <c r="K25" i="5"/>
  <c r="J25" i="5"/>
  <c r="H25" i="5"/>
  <c r="G25" i="5"/>
  <c r="F25" i="5"/>
  <c r="D25" i="5"/>
  <c r="C25" i="5"/>
  <c r="B25" i="5"/>
  <c r="P24" i="5"/>
  <c r="P23" i="5"/>
  <c r="O22" i="5"/>
  <c r="N22" i="5"/>
  <c r="M22" i="5"/>
  <c r="L22" i="5"/>
  <c r="K22" i="5"/>
  <c r="J22" i="5"/>
  <c r="I22" i="5"/>
  <c r="H22" i="5"/>
  <c r="G22" i="5"/>
  <c r="F22" i="5"/>
  <c r="E22" i="5"/>
  <c r="D22" i="5"/>
  <c r="P22" i="5"/>
  <c r="C22" i="5"/>
  <c r="B22" i="5"/>
  <c r="P21" i="5"/>
  <c r="O20" i="5"/>
  <c r="N20" i="5"/>
  <c r="M20" i="5"/>
  <c r="L20" i="5"/>
  <c r="K20" i="5"/>
  <c r="J20" i="5"/>
  <c r="I20" i="5"/>
  <c r="H20" i="5"/>
  <c r="G20" i="5"/>
  <c r="F20" i="5"/>
  <c r="E20" i="5"/>
  <c r="D20" i="5"/>
  <c r="P20" i="5"/>
  <c r="C20" i="5"/>
  <c r="B20" i="5"/>
  <c r="P19" i="5"/>
  <c r="P18" i="5"/>
  <c r="O17" i="5"/>
  <c r="N17" i="5"/>
  <c r="M17" i="5"/>
  <c r="L17" i="5"/>
  <c r="K17" i="5"/>
  <c r="J17" i="5"/>
  <c r="J12" i="5"/>
  <c r="J33" i="5"/>
  <c r="J39" i="5"/>
  <c r="I17" i="5"/>
  <c r="H17" i="5"/>
  <c r="G17" i="5"/>
  <c r="F17" i="5"/>
  <c r="E17" i="5"/>
  <c r="D17" i="5"/>
  <c r="C17" i="5"/>
  <c r="B17" i="5"/>
  <c r="B12" i="5"/>
  <c r="B33" i="5"/>
  <c r="B39" i="5"/>
  <c r="P16" i="5"/>
  <c r="P15" i="5"/>
  <c r="P14" i="5"/>
  <c r="O13" i="5"/>
  <c r="N13" i="5"/>
  <c r="M13" i="5"/>
  <c r="L13" i="5"/>
  <c r="L12" i="5"/>
  <c r="L33" i="5"/>
  <c r="L39" i="5"/>
  <c r="K13" i="5"/>
  <c r="J13" i="5"/>
  <c r="I13" i="5"/>
  <c r="H13" i="5"/>
  <c r="H12" i="5"/>
  <c r="H33" i="5"/>
  <c r="H39" i="5"/>
  <c r="G13" i="5"/>
  <c r="F13" i="5"/>
  <c r="E13" i="5"/>
  <c r="D13" i="5"/>
  <c r="D12" i="5"/>
  <c r="D33" i="5"/>
  <c r="C13" i="5"/>
  <c r="B13" i="5"/>
  <c r="O12" i="5"/>
  <c r="O33" i="5"/>
  <c r="O39" i="5"/>
  <c r="N12" i="5"/>
  <c r="N33" i="5"/>
  <c r="N39" i="5"/>
  <c r="K12" i="5"/>
  <c r="K33" i="5"/>
  <c r="K39" i="5"/>
  <c r="G12" i="5"/>
  <c r="G33" i="5"/>
  <c r="G39" i="5"/>
  <c r="F12" i="5"/>
  <c r="F33" i="5"/>
  <c r="F39" i="5"/>
  <c r="C12" i="5"/>
  <c r="C33" i="5"/>
  <c r="P36" i="4"/>
  <c r="O35" i="4"/>
  <c r="N35" i="4"/>
  <c r="M35" i="4"/>
  <c r="L35" i="4"/>
  <c r="L34" i="4"/>
  <c r="L33" i="4"/>
  <c r="K35" i="4"/>
  <c r="J35" i="4"/>
  <c r="I35" i="4"/>
  <c r="H35" i="4"/>
  <c r="H34" i="4"/>
  <c r="H33" i="4"/>
  <c r="G35" i="4"/>
  <c r="F35" i="4"/>
  <c r="E35" i="4"/>
  <c r="D35" i="4"/>
  <c r="D34" i="4"/>
  <c r="C35" i="4"/>
  <c r="B35" i="4"/>
  <c r="O34" i="4"/>
  <c r="O33" i="4"/>
  <c r="N34" i="4"/>
  <c r="M34" i="4"/>
  <c r="K34" i="4"/>
  <c r="K33" i="4"/>
  <c r="J34" i="4"/>
  <c r="I34" i="4"/>
  <c r="G34" i="4"/>
  <c r="G33" i="4"/>
  <c r="F34" i="4"/>
  <c r="E34" i="4"/>
  <c r="C34" i="4"/>
  <c r="C33" i="4"/>
  <c r="B34" i="4"/>
  <c r="N33" i="4"/>
  <c r="M33" i="4"/>
  <c r="J33" i="4"/>
  <c r="I33" i="4"/>
  <c r="F33" i="4"/>
  <c r="E33" i="4"/>
  <c r="B33" i="4"/>
  <c r="P30" i="4"/>
  <c r="O29" i="4"/>
  <c r="N29" i="4"/>
  <c r="M29" i="4"/>
  <c r="L29" i="4"/>
  <c r="L25" i="4"/>
  <c r="L31" i="4"/>
  <c r="L37" i="4"/>
  <c r="K29" i="4"/>
  <c r="J29" i="4"/>
  <c r="I29" i="4"/>
  <c r="H29" i="4"/>
  <c r="H25" i="4"/>
  <c r="H31" i="4"/>
  <c r="G29" i="4"/>
  <c r="F29" i="4"/>
  <c r="E29" i="4"/>
  <c r="D29" i="4"/>
  <c r="P29" i="4"/>
  <c r="C29" i="4"/>
  <c r="B29" i="4"/>
  <c r="P27" i="4"/>
  <c r="O26" i="4"/>
  <c r="O25" i="4"/>
  <c r="N26" i="4"/>
  <c r="N25" i="4"/>
  <c r="M26" i="4"/>
  <c r="L26" i="4"/>
  <c r="K26" i="4"/>
  <c r="K25" i="4"/>
  <c r="J26" i="4"/>
  <c r="J25" i="4"/>
  <c r="I26" i="4"/>
  <c r="H26" i="4"/>
  <c r="G26" i="4"/>
  <c r="F26" i="4"/>
  <c r="F25" i="4"/>
  <c r="E26" i="4"/>
  <c r="D26" i="4"/>
  <c r="C26" i="4"/>
  <c r="C25" i="4"/>
  <c r="B26" i="4"/>
  <c r="B25" i="4"/>
  <c r="M25" i="4"/>
  <c r="I25" i="4"/>
  <c r="G25" i="4"/>
  <c r="E25" i="4"/>
  <c r="P24" i="4"/>
  <c r="P23" i="4"/>
  <c r="O22" i="4"/>
  <c r="N22" i="4"/>
  <c r="M22" i="4"/>
  <c r="L22" i="4"/>
  <c r="K22" i="4"/>
  <c r="J22" i="4"/>
  <c r="I22" i="4"/>
  <c r="H22" i="4"/>
  <c r="G22" i="4"/>
  <c r="F22" i="4"/>
  <c r="E22" i="4"/>
  <c r="D22" i="4"/>
  <c r="C22" i="4"/>
  <c r="B22" i="4"/>
  <c r="P21" i="4"/>
  <c r="O20" i="4"/>
  <c r="N20" i="4"/>
  <c r="M20" i="4"/>
  <c r="L20" i="4"/>
  <c r="K20" i="4"/>
  <c r="J20" i="4"/>
  <c r="I20" i="4"/>
  <c r="H20" i="4"/>
  <c r="G20" i="4"/>
  <c r="F20" i="4"/>
  <c r="E20" i="4"/>
  <c r="D20" i="4"/>
  <c r="C20" i="4"/>
  <c r="B20" i="4"/>
  <c r="P19" i="4"/>
  <c r="P18" i="4"/>
  <c r="O17" i="4"/>
  <c r="O12" i="4"/>
  <c r="N17" i="4"/>
  <c r="M17" i="4"/>
  <c r="L17" i="4"/>
  <c r="K17" i="4"/>
  <c r="J17" i="4"/>
  <c r="I17" i="4"/>
  <c r="H17" i="4"/>
  <c r="G17" i="4"/>
  <c r="G12" i="4"/>
  <c r="F17" i="4"/>
  <c r="E17" i="4"/>
  <c r="D17" i="4"/>
  <c r="C17" i="4"/>
  <c r="B17" i="4"/>
  <c r="P16" i="4"/>
  <c r="P15" i="4"/>
  <c r="P14" i="4"/>
  <c r="O13" i="4"/>
  <c r="N13" i="4"/>
  <c r="M13" i="4"/>
  <c r="M12" i="4"/>
  <c r="L13" i="4"/>
  <c r="K13" i="4"/>
  <c r="J13" i="4"/>
  <c r="I13" i="4"/>
  <c r="I12" i="4"/>
  <c r="H13" i="4"/>
  <c r="G13" i="4"/>
  <c r="F13" i="4"/>
  <c r="E13" i="4"/>
  <c r="E12" i="4"/>
  <c r="D13" i="4"/>
  <c r="P13" i="4"/>
  <c r="C13" i="4"/>
  <c r="B13" i="4"/>
  <c r="L12" i="4"/>
  <c r="K12" i="4"/>
  <c r="H12" i="4"/>
  <c r="D12" i="4"/>
  <c r="C12" i="4"/>
  <c r="C31" i="4"/>
  <c r="P35" i="3"/>
  <c r="O34" i="3"/>
  <c r="N34" i="3"/>
  <c r="N33" i="3"/>
  <c r="N32" i="3"/>
  <c r="M34" i="3"/>
  <c r="L34" i="3"/>
  <c r="K34" i="3"/>
  <c r="J34" i="3"/>
  <c r="J33" i="3"/>
  <c r="J32" i="3"/>
  <c r="I34" i="3"/>
  <c r="H34" i="3"/>
  <c r="G34" i="3"/>
  <c r="F34" i="3"/>
  <c r="F33" i="3"/>
  <c r="F32" i="3"/>
  <c r="E34" i="3"/>
  <c r="D34" i="3"/>
  <c r="P34" i="3"/>
  <c r="C34" i="3"/>
  <c r="B34" i="3"/>
  <c r="B33" i="3"/>
  <c r="B32" i="3"/>
  <c r="O33" i="3"/>
  <c r="M33" i="3"/>
  <c r="M32" i="3"/>
  <c r="L33" i="3"/>
  <c r="K33" i="3"/>
  <c r="I33" i="3"/>
  <c r="I32" i="3"/>
  <c r="H33" i="3"/>
  <c r="G33" i="3"/>
  <c r="E33" i="3"/>
  <c r="E32" i="3"/>
  <c r="D33" i="3"/>
  <c r="C33" i="3"/>
  <c r="O32" i="3"/>
  <c r="L32" i="3"/>
  <c r="K32" i="3"/>
  <c r="H32" i="3"/>
  <c r="G32" i="3"/>
  <c r="D32" i="3"/>
  <c r="P32" i="3"/>
  <c r="C32" i="3"/>
  <c r="P29" i="3"/>
  <c r="O28" i="3"/>
  <c r="N28" i="3"/>
  <c r="M28" i="3"/>
  <c r="L28" i="3"/>
  <c r="K28" i="3"/>
  <c r="J28" i="3"/>
  <c r="I28" i="3"/>
  <c r="H28" i="3"/>
  <c r="G28" i="3"/>
  <c r="F28" i="3"/>
  <c r="E28" i="3"/>
  <c r="D28" i="3"/>
  <c r="C28" i="3"/>
  <c r="B28" i="3"/>
  <c r="P27" i="3"/>
  <c r="O26" i="3"/>
  <c r="N26" i="3"/>
  <c r="M26" i="3"/>
  <c r="L26" i="3"/>
  <c r="K26" i="3"/>
  <c r="J26" i="3"/>
  <c r="I26" i="3"/>
  <c r="H26" i="3"/>
  <c r="G26" i="3"/>
  <c r="F26" i="3"/>
  <c r="E26" i="3"/>
  <c r="D26" i="3"/>
  <c r="P26" i="3"/>
  <c r="P25" i="3"/>
  <c r="C26" i="3"/>
  <c r="B26" i="3"/>
  <c r="N25" i="3"/>
  <c r="M25" i="3"/>
  <c r="L25" i="3"/>
  <c r="K25" i="3"/>
  <c r="J25" i="3"/>
  <c r="I25" i="3"/>
  <c r="H25" i="3"/>
  <c r="G25" i="3"/>
  <c r="F25" i="3"/>
  <c r="E25" i="3"/>
  <c r="D25" i="3"/>
  <c r="C25" i="3"/>
  <c r="B25" i="3"/>
  <c r="P24" i="3"/>
  <c r="P23" i="3"/>
  <c r="O22" i="3"/>
  <c r="N22" i="3"/>
  <c r="M22" i="3"/>
  <c r="L22" i="3"/>
  <c r="K22" i="3"/>
  <c r="J22" i="3"/>
  <c r="I22" i="3"/>
  <c r="H22" i="3"/>
  <c r="G22" i="3"/>
  <c r="F22" i="3"/>
  <c r="E22" i="3"/>
  <c r="D22" i="3"/>
  <c r="P22" i="3"/>
  <c r="C22" i="3"/>
  <c r="B22" i="3"/>
  <c r="P21" i="3"/>
  <c r="O20" i="3"/>
  <c r="N20" i="3"/>
  <c r="M20" i="3"/>
  <c r="L20" i="3"/>
  <c r="K20" i="3"/>
  <c r="J20" i="3"/>
  <c r="I20" i="3"/>
  <c r="H20" i="3"/>
  <c r="G20" i="3"/>
  <c r="F20" i="3"/>
  <c r="E20" i="3"/>
  <c r="D20" i="3"/>
  <c r="P20" i="3"/>
  <c r="C20" i="3"/>
  <c r="B20" i="3"/>
  <c r="P19" i="3"/>
  <c r="P18" i="3"/>
  <c r="O17" i="3"/>
  <c r="O12" i="3"/>
  <c r="N17" i="3"/>
  <c r="M17" i="3"/>
  <c r="L17" i="3"/>
  <c r="K17" i="3"/>
  <c r="K12" i="3"/>
  <c r="K30" i="3"/>
  <c r="K36" i="3"/>
  <c r="J17" i="3"/>
  <c r="I17" i="3"/>
  <c r="H17" i="3"/>
  <c r="G17" i="3"/>
  <c r="G12" i="3"/>
  <c r="G30" i="3"/>
  <c r="G36" i="3"/>
  <c r="F17" i="3"/>
  <c r="E17" i="3"/>
  <c r="D17" i="3"/>
  <c r="P17" i="3"/>
  <c r="C17" i="3"/>
  <c r="C12" i="3"/>
  <c r="C30" i="3"/>
  <c r="C36" i="3"/>
  <c r="B17" i="3"/>
  <c r="P16" i="3"/>
  <c r="P15" i="3"/>
  <c r="P14" i="3"/>
  <c r="O13" i="3"/>
  <c r="N13" i="3"/>
  <c r="M13" i="3"/>
  <c r="M12" i="3"/>
  <c r="M30" i="3"/>
  <c r="M36" i="3"/>
  <c r="L13" i="3"/>
  <c r="L12" i="3"/>
  <c r="L30" i="3"/>
  <c r="L36" i="3"/>
  <c r="K13" i="3"/>
  <c r="J13" i="3"/>
  <c r="I13" i="3"/>
  <c r="I12" i="3"/>
  <c r="I30" i="3"/>
  <c r="I36" i="3"/>
  <c r="H13" i="3"/>
  <c r="H12" i="3"/>
  <c r="H30" i="3"/>
  <c r="H36" i="3"/>
  <c r="G13" i="3"/>
  <c r="F13" i="3"/>
  <c r="E13" i="3"/>
  <c r="E12" i="3"/>
  <c r="E30" i="3"/>
  <c r="E36" i="3"/>
  <c r="D13" i="3"/>
  <c r="P13" i="3"/>
  <c r="C13" i="3"/>
  <c r="B13" i="3"/>
  <c r="N12" i="3"/>
  <c r="N30" i="3"/>
  <c r="N36" i="3"/>
  <c r="J12" i="3"/>
  <c r="J30" i="3"/>
  <c r="J36" i="3"/>
  <c r="F12" i="3"/>
  <c r="F30" i="3"/>
  <c r="F36" i="3"/>
  <c r="B12" i="3"/>
  <c r="B30" i="3"/>
  <c r="B36" i="3"/>
  <c r="P35" i="2"/>
  <c r="O34" i="2"/>
  <c r="O33" i="2"/>
  <c r="O32" i="2"/>
  <c r="N34" i="2"/>
  <c r="N33" i="2"/>
  <c r="N32" i="2"/>
  <c r="M34" i="2"/>
  <c r="M33" i="2"/>
  <c r="M32" i="2"/>
  <c r="L34" i="2"/>
  <c r="K34" i="2"/>
  <c r="K33" i="2"/>
  <c r="K32" i="2"/>
  <c r="J34" i="2"/>
  <c r="J33" i="2"/>
  <c r="J32" i="2"/>
  <c r="I34" i="2"/>
  <c r="I33" i="2"/>
  <c r="I32" i="2"/>
  <c r="H34" i="2"/>
  <c r="G34" i="2"/>
  <c r="G33" i="2"/>
  <c r="G32" i="2"/>
  <c r="F34" i="2"/>
  <c r="F33" i="2"/>
  <c r="F32" i="2"/>
  <c r="E34" i="2"/>
  <c r="E33" i="2"/>
  <c r="E32" i="2"/>
  <c r="D34" i="2"/>
  <c r="P34" i="2"/>
  <c r="C34" i="2"/>
  <c r="C33" i="2"/>
  <c r="C32" i="2"/>
  <c r="B34" i="2"/>
  <c r="B33" i="2"/>
  <c r="B32" i="2"/>
  <c r="L33" i="2"/>
  <c r="L32" i="2"/>
  <c r="H33" i="2"/>
  <c r="H32" i="2"/>
  <c r="D33" i="2"/>
  <c r="P33" i="2"/>
  <c r="P29" i="2"/>
  <c r="O28" i="2"/>
  <c r="N28" i="2"/>
  <c r="M28" i="2"/>
  <c r="L28" i="2"/>
  <c r="K28" i="2"/>
  <c r="J28" i="2"/>
  <c r="I28" i="2"/>
  <c r="H28" i="2"/>
  <c r="G28" i="2"/>
  <c r="F28" i="2"/>
  <c r="E28" i="2"/>
  <c r="D28" i="2"/>
  <c r="P28" i="2"/>
  <c r="C28" i="2"/>
  <c r="B28" i="2"/>
  <c r="P27" i="2"/>
  <c r="O26" i="2"/>
  <c r="O25" i="2"/>
  <c r="N26" i="2"/>
  <c r="N25" i="2"/>
  <c r="M26" i="2"/>
  <c r="L26" i="2"/>
  <c r="L25" i="2"/>
  <c r="K26" i="2"/>
  <c r="K25" i="2"/>
  <c r="J26" i="2"/>
  <c r="J25" i="2"/>
  <c r="I26" i="2"/>
  <c r="H26" i="2"/>
  <c r="H25" i="2"/>
  <c r="G26" i="2"/>
  <c r="G25" i="2"/>
  <c r="F26" i="2"/>
  <c r="F25" i="2"/>
  <c r="E26" i="2"/>
  <c r="D26" i="2"/>
  <c r="D25" i="2"/>
  <c r="C26" i="2"/>
  <c r="C25" i="2"/>
  <c r="B26" i="2"/>
  <c r="B25" i="2"/>
  <c r="M25" i="2"/>
  <c r="I25" i="2"/>
  <c r="E25" i="2"/>
  <c r="P24" i="2"/>
  <c r="P23" i="2"/>
  <c r="O22" i="2"/>
  <c r="N22" i="2"/>
  <c r="M22" i="2"/>
  <c r="L22" i="2"/>
  <c r="K22" i="2"/>
  <c r="J22" i="2"/>
  <c r="I22" i="2"/>
  <c r="H22" i="2"/>
  <c r="G22" i="2"/>
  <c r="F22" i="2"/>
  <c r="E22" i="2"/>
  <c r="D22" i="2"/>
  <c r="P22" i="2"/>
  <c r="C22" i="2"/>
  <c r="B22" i="2"/>
  <c r="P21" i="2"/>
  <c r="O20" i="2"/>
  <c r="N20" i="2"/>
  <c r="M20" i="2"/>
  <c r="L20" i="2"/>
  <c r="K20" i="2"/>
  <c r="J20" i="2"/>
  <c r="I20" i="2"/>
  <c r="H20" i="2"/>
  <c r="G20" i="2"/>
  <c r="F20" i="2"/>
  <c r="E20" i="2"/>
  <c r="D20" i="2"/>
  <c r="P20" i="2"/>
  <c r="C20" i="2"/>
  <c r="B20" i="2"/>
  <c r="P19" i="2"/>
  <c r="P18" i="2"/>
  <c r="O17" i="2"/>
  <c r="N17" i="2"/>
  <c r="M17" i="2"/>
  <c r="L17" i="2"/>
  <c r="K17" i="2"/>
  <c r="J17" i="2"/>
  <c r="I17" i="2"/>
  <c r="H17" i="2"/>
  <c r="G17" i="2"/>
  <c r="F17" i="2"/>
  <c r="E17" i="2"/>
  <c r="D17" i="2"/>
  <c r="P17" i="2"/>
  <c r="C17" i="2"/>
  <c r="B17" i="2"/>
  <c r="P16" i="2"/>
  <c r="P15" i="2"/>
  <c r="P14" i="2"/>
  <c r="O13" i="2"/>
  <c r="N13" i="2"/>
  <c r="N12" i="2"/>
  <c r="N30" i="2"/>
  <c r="N36" i="2"/>
  <c r="M13" i="2"/>
  <c r="M12" i="2"/>
  <c r="M30" i="2"/>
  <c r="M36" i="2"/>
  <c r="L13" i="2"/>
  <c r="K13" i="2"/>
  <c r="J13" i="2"/>
  <c r="J12" i="2"/>
  <c r="J30" i="2"/>
  <c r="J36" i="2"/>
  <c r="I13" i="2"/>
  <c r="I12" i="2"/>
  <c r="I30" i="2"/>
  <c r="I36" i="2"/>
  <c r="H13" i="2"/>
  <c r="G13" i="2"/>
  <c r="F13" i="2"/>
  <c r="F12" i="2"/>
  <c r="F30" i="2"/>
  <c r="F36" i="2"/>
  <c r="E13" i="2"/>
  <c r="E12" i="2"/>
  <c r="E30" i="2"/>
  <c r="E36" i="2"/>
  <c r="D13" i="2"/>
  <c r="P13" i="2"/>
  <c r="P12" i="2"/>
  <c r="C13" i="2"/>
  <c r="B13" i="2"/>
  <c r="B12" i="2"/>
  <c r="B30" i="2"/>
  <c r="B36" i="2"/>
  <c r="O12" i="2"/>
  <c r="O30" i="2"/>
  <c r="L12" i="2"/>
  <c r="K12" i="2"/>
  <c r="K30" i="2"/>
  <c r="K36" i="2"/>
  <c r="H12" i="2"/>
  <c r="G12" i="2"/>
  <c r="G30" i="2"/>
  <c r="D12" i="2"/>
  <c r="C12" i="2"/>
  <c r="C30" i="2"/>
  <c r="C36" i="2"/>
  <c r="D30" i="2"/>
  <c r="L30" i="2"/>
  <c r="L36" i="2"/>
  <c r="G36" i="2"/>
  <c r="O36" i="2"/>
  <c r="B33" i="6"/>
  <c r="B39" i="6"/>
  <c r="H30" i="2"/>
  <c r="H36" i="2"/>
  <c r="P35" i="4"/>
  <c r="P13" i="5"/>
  <c r="D32" i="2"/>
  <c r="P32" i="2"/>
  <c r="P33" i="3"/>
  <c r="C37" i="4"/>
  <c r="B12" i="4"/>
  <c r="B31" i="4"/>
  <c r="B37" i="4"/>
  <c r="F12" i="4"/>
  <c r="F31" i="4"/>
  <c r="F37" i="4"/>
  <c r="J12" i="4"/>
  <c r="N12" i="4"/>
  <c r="G31" i="4"/>
  <c r="G37" i="4"/>
  <c r="C12" i="6"/>
  <c r="C33" i="6"/>
  <c r="C39" i="6"/>
  <c r="G12" i="6"/>
  <c r="G33" i="6"/>
  <c r="G39" i="6"/>
  <c r="K12" i="6"/>
  <c r="K33" i="6"/>
  <c r="K39" i="6"/>
  <c r="O12" i="6"/>
  <c r="O33" i="6"/>
  <c r="O39" i="6"/>
  <c r="P22" i="6"/>
  <c r="P12" i="6"/>
  <c r="P35" i="6"/>
  <c r="P12" i="3"/>
  <c r="D33" i="4"/>
  <c r="P33" i="4"/>
  <c r="P34" i="4"/>
  <c r="D39" i="6"/>
  <c r="P39" i="6"/>
  <c r="P33" i="6"/>
  <c r="P26" i="2"/>
  <c r="P25" i="2"/>
  <c r="D12" i="3"/>
  <c r="D30" i="3"/>
  <c r="P22" i="4"/>
  <c r="K31" i="4"/>
  <c r="K37" i="4"/>
  <c r="O31" i="4"/>
  <c r="O37" i="4"/>
  <c r="H37" i="4"/>
  <c r="P17" i="5"/>
  <c r="P20" i="6"/>
  <c r="P31" i="6"/>
  <c r="P36" i="6"/>
  <c r="D26" i="1"/>
  <c r="P13" i="1"/>
  <c r="P12" i="1"/>
  <c r="P16" i="1"/>
  <c r="O25" i="3"/>
  <c r="O30" i="3"/>
  <c r="O36" i="3"/>
  <c r="P28" i="3"/>
  <c r="P17" i="4"/>
  <c r="P20" i="4"/>
  <c r="P12" i="4"/>
  <c r="E12" i="5"/>
  <c r="E33" i="5"/>
  <c r="E39" i="5"/>
  <c r="I12" i="5"/>
  <c r="I33" i="5"/>
  <c r="I39" i="5"/>
  <c r="M12" i="5"/>
  <c r="M33" i="5"/>
  <c r="M39" i="5"/>
  <c r="D35" i="5"/>
  <c r="P35" i="5"/>
  <c r="P36" i="5"/>
  <c r="P29" i="6"/>
  <c r="E12" i="1"/>
  <c r="E26" i="1"/>
  <c r="I12" i="1"/>
  <c r="I26" i="1"/>
  <c r="M12" i="1"/>
  <c r="M26" i="1"/>
  <c r="M31" i="4"/>
  <c r="M37" i="4"/>
  <c r="D25" i="4"/>
  <c r="D31" i="4"/>
  <c r="P37" i="5"/>
  <c r="I31" i="4"/>
  <c r="I37" i="4"/>
  <c r="E31" i="4"/>
  <c r="E37" i="4"/>
  <c r="J31" i="4"/>
  <c r="J37" i="4"/>
  <c r="N31" i="4"/>
  <c r="N37" i="4"/>
  <c r="D37" i="4"/>
  <c r="P26" i="4"/>
  <c r="P25" i="4"/>
  <c r="P26" i="1"/>
  <c r="D36" i="2"/>
  <c r="P36" i="2"/>
  <c r="P30" i="2"/>
  <c r="P31" i="4"/>
  <c r="P12" i="5"/>
  <c r="P33" i="5"/>
  <c r="P37" i="4"/>
  <c r="D36" i="3"/>
  <c r="P36" i="3"/>
  <c r="P30" i="3"/>
  <c r="D39" i="5"/>
  <c r="P39" i="5"/>
  <c r="Q12" i="14" l="1"/>
  <c r="F11" i="12"/>
  <c r="F57" i="12" s="1"/>
  <c r="G11" i="12"/>
  <c r="G57" i="12" s="1"/>
  <c r="G63" i="12" s="1"/>
  <c r="O11" i="12"/>
  <c r="L11" i="12"/>
  <c r="L57" i="12" s="1"/>
  <c r="L63" i="12" s="1"/>
  <c r="C11" i="12"/>
  <c r="C57" i="12" s="1"/>
  <c r="C63" i="12" s="1"/>
  <c r="E12" i="12"/>
  <c r="Q12" i="12" s="1"/>
  <c r="E35" i="12"/>
  <c r="E46" i="12"/>
  <c r="Q46" i="12" s="1"/>
  <c r="Q47" i="12"/>
  <c r="F63" i="12" l="1"/>
  <c r="Q57" i="12"/>
  <c r="O57" i="12"/>
  <c r="O63" i="12" s="1"/>
  <c r="Q11" i="12"/>
  <c r="Q54" i="14" l="1"/>
  <c r="Q48" i="14"/>
  <c r="E57" i="12"/>
  <c r="E63" i="12" l="1"/>
  <c r="Q63" i="12" s="1"/>
</calcChain>
</file>

<file path=xl/sharedStrings.xml><?xml version="1.0" encoding="utf-8"?>
<sst xmlns="http://schemas.openxmlformats.org/spreadsheetml/2006/main" count="855" uniqueCount="133">
  <si>
    <t>MINISTERIO DE HACIENDA</t>
  </si>
  <si>
    <t>DIRECCIÓN GENERAL DE PRESUPUESTO</t>
  </si>
  <si>
    <t>INSTITUCIONES DE LA SEGURIDAD SOCIAL</t>
  </si>
  <si>
    <t>CLASIFICACIÓN ECONÓMICA DE INGRESOS</t>
  </si>
  <si>
    <t>ENERO-DICIEMBRE 2014</t>
  </si>
  <si>
    <t>En Millones RD$</t>
  </si>
  <si>
    <t>DETALLE</t>
  </si>
  <si>
    <t>PRESUPUESTO INICIAL</t>
  </si>
  <si>
    <t>PRESUPUESTO VIGENTE</t>
  </si>
  <si>
    <t>EJECUCIÓN</t>
  </si>
  <si>
    <t>ENERO</t>
  </si>
  <si>
    <t>FEBRERO</t>
  </si>
  <si>
    <t>MARZO</t>
  </si>
  <si>
    <t>ABRIL</t>
  </si>
  <si>
    <t>MAYO</t>
  </si>
  <si>
    <t>JUNIO</t>
  </si>
  <si>
    <t>JULIO</t>
  </si>
  <si>
    <t>AGOSTO</t>
  </si>
  <si>
    <t>SEPTIEMBRE</t>
  </si>
  <si>
    <t>OCTUBRE</t>
  </si>
  <si>
    <t>NOVIEMBRE</t>
  </si>
  <si>
    <t>DICIEMBRE</t>
  </si>
  <si>
    <t>TOTAL</t>
  </si>
  <si>
    <t>1.1 - Ingresos Corrientes</t>
  </si>
  <si>
    <t>1.1.2 - Contribuciones a la seguridad social</t>
  </si>
  <si>
    <t>1.1.2.1 - Contribuciones de los empleados</t>
  </si>
  <si>
    <t>1.1.2.2 - Contribuciones de los empleadores</t>
  </si>
  <si>
    <t>1.1.3 - Ventas de bienes y servicios</t>
  </si>
  <si>
    <t>1.1.3.1 - Ventas de establecimientos no de mercado</t>
  </si>
  <si>
    <t>1.1.4 - Rentas de la propiedad</t>
  </si>
  <si>
    <t>1.1.4.1 - Intereses</t>
  </si>
  <si>
    <t>1.1.6 - Transferencias y donaciones corrientes recibidas</t>
  </si>
  <si>
    <t>1.1.6.2 - Transferencias del sector público</t>
  </si>
  <si>
    <t>1.1.9 - Otros ingresos corrientes</t>
  </si>
  <si>
    <t>1.2 - Ingresos de capital</t>
  </si>
  <si>
    <t>1.2.1 - Venta (disposición) de activos no financieros (a valores brutos)</t>
  </si>
  <si>
    <t>1.2.1.3 - Venta de activos no producidos</t>
  </si>
  <si>
    <t>TOTAL INGRESOS</t>
  </si>
  <si>
    <t>Fuente: Sistema de Información de la Gestión Financiera (SIGEF)</t>
  </si>
  <si>
    <t>Los ingresos percibidos corresponden a las instituciones que ejecutan sus presupuestos por el Sistema de Información de la Gestión Financiera (SIGEF).</t>
  </si>
  <si>
    <t>ENERO-DICIEMBRE 2015</t>
  </si>
  <si>
    <t>1.1.2.4 - Contribuciones no clasificables</t>
  </si>
  <si>
    <t>1.1.3.3 - Derechos administrativos</t>
  </si>
  <si>
    <t>1.2.5 - Recuperación de inversiones financieras realizadas con fines de política</t>
  </si>
  <si>
    <t>1.2.5.4 - Recuperación de préstamos realizados con fines de política</t>
  </si>
  <si>
    <t>TOTAL FUENTES FINANCIERAS</t>
  </si>
  <si>
    <t>3.1.1 - Disminución de activos financieros</t>
  </si>
  <si>
    <t>3.1.1.1 - Disminución de activos financieros corrientes</t>
  </si>
  <si>
    <t>3.1.1.1.1 - Disminución de disponibilidades</t>
  </si>
  <si>
    <t>TOTAL DE INGRESOS Y FUENTES</t>
  </si>
  <si>
    <t>ENERO-DICIEMBRE 2016</t>
  </si>
  <si>
    <t>ENERO-DICIEMBRE 2017</t>
  </si>
  <si>
    <t>1.2.1.1 - Venta de activos fijos</t>
  </si>
  <si>
    <t>ENERO-DICIEMBRE 2018</t>
  </si>
  <si>
    <t>1.2.4 - Transferencias de capital recibidas</t>
  </si>
  <si>
    <t>1.2.4.2 - Transferencias del sector publico</t>
  </si>
  <si>
    <t>ENERO-DICIEMBRE 2019</t>
  </si>
  <si>
    <t>ENERO-DICIEMBRE 2020</t>
  </si>
  <si>
    <t>PRESUPUESTO INICIAL*</t>
  </si>
  <si>
    <t>PERCIBIDO</t>
  </si>
  <si>
    <t>TOTAL DE INGRESOS Y FUENTES FINANCIERAS</t>
  </si>
  <si>
    <t>*Proyecto de Ley No. 506-19 de Presupuesto General del Estado 2020.</t>
  </si>
  <si>
    <t>Nota: Los datos fueron tomados del SIGEF al 20/02/2021</t>
  </si>
  <si>
    <t>Enero - Diciembre 2021*</t>
  </si>
  <si>
    <t xml:space="preserve">Pres. Inicial      </t>
  </si>
  <si>
    <t xml:space="preserve">Presuesto </t>
  </si>
  <si>
    <t>Ley No. 237-20</t>
  </si>
  <si>
    <t>Vigente</t>
  </si>
  <si>
    <t>1.1.2.1.1 - Contribuciones de empleados del sector público</t>
  </si>
  <si>
    <t>1.2.2.2.02 - Contribución de empleados del sector público</t>
  </si>
  <si>
    <t>1.1.2.2.1 - Contribuciones de empleadores del sector público</t>
  </si>
  <si>
    <t>1.2.1.1.02 - Contribución patronal del sector público</t>
  </si>
  <si>
    <t>1.1.2.2.2 - Contribuciones de empleadores del sector privado</t>
  </si>
  <si>
    <t>1.2.1.1.01 - Contribución patronal del sector privado</t>
  </si>
  <si>
    <t>1.2.1.2.01 - Contribución de empleados del sector privado</t>
  </si>
  <si>
    <t>1.2.3.1.06 - Comisión de la Tesorería de la Seguridad Social - (Art. 3, Ley 13-20)</t>
  </si>
  <si>
    <t>1.2.3.1.07 - Comisión Dirección General de Información y Defensa de los Afiliados (DIDA) - (Art. 5, Ley 13-20)</t>
  </si>
  <si>
    <t>1.5.1.1.05 - Otras ventas de mercancías del gobierno central</t>
  </si>
  <si>
    <t>1.5.1.2.06 - Otras ventas de servicios de las descentralizadas y autónomas no financieras</t>
  </si>
  <si>
    <t>1.5.1.2.99 - Otras ventas de servicios</t>
  </si>
  <si>
    <t>1.1.4.1.1 - Intereses internos</t>
  </si>
  <si>
    <t>1.6.1.2.02 - Intereses por colocación de inversiones financieras del mercado interno</t>
  </si>
  <si>
    <t>1.6.1.2.04 - Intereses percibidos del mercado interno</t>
  </si>
  <si>
    <t>1.1.6.2.1 - Transferencias del gobierno general</t>
  </si>
  <si>
    <t>1.1.6.2.1.1 - Transferencias del gobierno general nacional</t>
  </si>
  <si>
    <t>1.4.1.2.01 - Del gobierno central</t>
  </si>
  <si>
    <t>1.1.6.2.1.3 - Transferencias de fondos de la seguridad social</t>
  </si>
  <si>
    <t>1.4.1.4.01 - Transferencias corrientes recibidas de instituciones públicas de la seg. soc.</t>
  </si>
  <si>
    <t>1.6.4.1.02 - Miscelaneos</t>
  </si>
  <si>
    <t>1.6.4.1.09-Devolución de recursos a la CUT años anteriores</t>
  </si>
  <si>
    <t>1.6.4.1.99 - Otros ingresos diversos</t>
  </si>
  <si>
    <t>1.7.1.1.01 - Edificios residenciales (viviendas)</t>
  </si>
  <si>
    <t>1.7.4.1.01 - Ventas de terrenos rurales</t>
  </si>
  <si>
    <t>1.8.1.1.01 - Recuperación de préstamos de corto plazo del sector privado</t>
  </si>
  <si>
    <t>Notas:</t>
  </si>
  <si>
    <t>Fecha de registro al 08 de febrero de 2022</t>
  </si>
  <si>
    <t>Diciembre 2022</t>
  </si>
  <si>
    <t>Presupuesto Vigente</t>
  </si>
  <si>
    <t>Ley No. 345-21</t>
  </si>
  <si>
    <t>1.5.1.1.23 - Otras ventas de mercancías de las descentralizadas y autónomas no financieras</t>
  </si>
  <si>
    <t>1.5.1.1.99 - Otras ventas de mercancías</t>
  </si>
  <si>
    <t>1.7.2.5.01 - Informáticas</t>
  </si>
  <si>
    <t>Fecha de registro al 20 de febrero de 2023</t>
  </si>
  <si>
    <t>El presupuesto vigente corresponde al presupuesto aprobado, referente a la Ley No.351-22 para el periodo fiscal 2022, incluyendo las modificaciones permitidas conforme a lo dispuesto en el Art.48 de la Ley Orgánica de Presupuesto para el Sector Público (Ley No.423-06).</t>
  </si>
  <si>
    <t>Los registros de los ingresos y las fuentes financieras son en base a caja y para los gasto y las aplicaciones financieras en base al momento de lo devengado</t>
  </si>
  <si>
    <t>Diciembre  2023*</t>
  </si>
  <si>
    <t>Ley No. 366-22</t>
  </si>
  <si>
    <t>1.2.3.1.05-Contribuciones</t>
  </si>
  <si>
    <t>1.5.1.1.23-Otras ventas de mercancías de las descentralizadas y autónomas no financieras</t>
  </si>
  <si>
    <t>1.5.1.1.99-Otras ventas de mercancías</t>
  </si>
  <si>
    <t>1.2.1.1.1 - Viviendas, edificios y estructuras</t>
  </si>
  <si>
    <t>1.2.1.1.5 - Activos fijos intangibles</t>
  </si>
  <si>
    <t>Fecha de registro al 15/02/2024</t>
  </si>
  <si>
    <t>Incluye las donaciones y las fuentes financieras</t>
  </si>
  <si>
    <t>Diciembre 2024</t>
  </si>
  <si>
    <t>Ley No. 80-23</t>
  </si>
  <si>
    <t>1.2.2.1.02 - Contribución patronal del sector público</t>
  </si>
  <si>
    <t>1.1.9.1 - Otros ingresos corrientes</t>
  </si>
  <si>
    <t>1.6.4.1.09 - Devolución de recursos a la CUT años anteriores</t>
  </si>
  <si>
    <t>3.1.1.1.03 - Disminucion de saldos disponibles de periodos anteriores</t>
  </si>
  <si>
    <t>Fecha de registro al 07/02/2025</t>
  </si>
  <si>
    <t>Ley No. 80-24</t>
  </si>
  <si>
    <t>*Cifras Preliminares</t>
  </si>
  <si>
    <t>1.2.3.1.05 - Contribuciones</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</si>
  <si>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</si>
  <si>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1.2.1.2.02 - Contribución de empleados del sector público</t>
  </si>
  <si>
    <t>MINISTERIO DE HACIENDA Y ECONOMÍA</t>
  </si>
  <si>
    <t>Ley Núm. 99-25</t>
  </si>
  <si>
    <t>Diciembre 2025</t>
  </si>
  <si>
    <t>Fecha de registro al 28/01/2026</t>
  </si>
  <si>
    <t>Marzo 2026*</t>
  </si>
  <si>
    <t>Fecha de registro al 15/4/2026</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</si>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</sst>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0_);_(* \(#,##0.0\);_(* &quot;-&quot;??_);_(@_)"/>
    <numFmt numFmtId="165" formatCode="_-* #,##0_-;\-* #,##0_-;_-* &quot;-&quot;??_-;_-@_-"/>
    <numFmt numFmtId="166" formatCode="_-* #,##0.0_-;\-* #,##0.0_-;_-* &quot;-&quot;??_-;_-@_-"/>
    <numFmt numFmtId="167" formatCode="_(* #,##0.0,,_);_(* \(#,##0.0,,\);_(* &quot;-&quot;??_);_(@_)"/>
    <numFmt numFmtId="168" formatCode="_(* #,##0.0_);_(* \(#,##0.0\);_(* &quot;-&quot;?_);_(@_)"/>
    <numFmt numFmtId="169" formatCode="#,##0.0,,"/>
  </numFmts>
  <fonts count="19" x14ac:knownFonts="1">
    <font>
      <sz val="11"/>
      <color theme="1"/>
      <name val="Calibri"/>
      <family val="2"/>
      <scheme val="minor"/>
    </font>
    <font>
      <sz val="12"/>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rgb="FF000000"/>
      <name val="Calibri"/>
      <family val="2"/>
      <scheme val="minor"/>
    </font>
    <font>
      <sz val="16"/>
      <color rgb="FF000000"/>
      <name val="Calibri"/>
      <family val="2"/>
      <scheme val="minor"/>
    </font>
    <font>
      <sz val="10"/>
      <color theme="1"/>
      <name val="Calibri"/>
      <family val="2"/>
      <scheme val="minor"/>
    </font>
    <font>
      <b/>
      <sz val="10"/>
      <color theme="1"/>
      <name val="Calibri"/>
      <family val="2"/>
      <scheme val="minor"/>
    </font>
    <font>
      <sz val="10"/>
      <name val="Arial"/>
      <family val="2"/>
    </font>
    <font>
      <sz val="9"/>
      <color theme="1"/>
      <name val="Calibri"/>
      <family val="2"/>
      <scheme val="minor"/>
    </font>
    <font>
      <sz val="14"/>
      <color rgb="FF000000"/>
      <name val="Calibri"/>
      <family val="2"/>
      <scheme val="minor"/>
    </font>
    <font>
      <sz val="11"/>
      <color rgb="FF000000"/>
      <name val="Calibri"/>
      <family val="2"/>
      <scheme val="minor"/>
    </font>
    <font>
      <sz val="9"/>
      <name val="Calibri"/>
      <family val="2"/>
      <scheme val="minor"/>
    </font>
    <font>
      <sz val="11"/>
      <color rgb="FFFF0000"/>
      <name val="Calibri"/>
      <family val="2"/>
      <scheme val="minor"/>
    </font>
    <font>
      <b/>
      <sz val="9"/>
      <name val="Calibri"/>
      <family val="2"/>
      <scheme val="minor"/>
    </font>
    <font>
      <b/>
      <sz val="9"/>
      <color theme="1"/>
      <name val="Calibri"/>
      <family val="2"/>
      <scheme val="minor"/>
    </font>
    <font>
      <b/>
      <sz val="11"/>
      <name val="Calibri"/>
      <family val="2"/>
      <scheme val="minor"/>
    </font>
    <font>
      <sz val="11"/>
      <color indexed="8"/>
      <name val="Calibri"/>
      <family val="2"/>
      <scheme val="minor"/>
    </font>
  </fonts>
  <fills count="6">
    <fill>
      <patternFill patternType="none"/>
    </fill>
    <fill>
      <patternFill patternType="gray125"/>
    </fill>
    <fill>
      <patternFill patternType="solid">
        <fgColor theme="0"/>
        <bgColor indexed="64"/>
      </patternFill>
    </fill>
    <fill>
      <patternFill patternType="solid">
        <fgColor theme="4" tint="-0.249977111117893"/>
        <bgColor theme="4" tint="0.79998168889431442"/>
      </patternFill>
    </fill>
    <fill>
      <patternFill patternType="solid">
        <fgColor rgb="FF44546A"/>
        <bgColor theme="4" tint="0.79998168889431442"/>
      </patternFill>
    </fill>
    <fill>
      <patternFill patternType="solid">
        <fgColor rgb="FFFF0000"/>
        <bgColor theme="4" tint="0.79998168889431442"/>
      </patternFill>
    </fill>
  </fills>
  <borders count="10">
    <border>
      <left/>
      <right/>
      <top/>
      <bottom/>
      <diagonal/>
    </border>
    <border>
      <left style="thin">
        <color theme="0"/>
      </left>
      <right style="thin">
        <color theme="0"/>
      </right>
      <top style="thin">
        <color theme="0"/>
      </top>
      <bottom/>
      <diagonal/>
    </border>
    <border>
      <left style="thin">
        <color theme="0"/>
      </left>
      <right/>
      <top/>
      <bottom style="thin">
        <color theme="0"/>
      </bottom>
      <diagonal/>
    </border>
    <border>
      <left/>
      <right/>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4" tint="0.39997558519241921"/>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right/>
      <top/>
      <bottom style="thin">
        <color theme="4" tint="0.39997558519241921"/>
      </bottom>
      <diagonal/>
    </border>
  </borders>
  <cellStyleXfs count="7">
    <xf numFmtId="0" fontId="0" fillId="0" borderId="0"/>
    <xf numFmtId="43" fontId="2" fillId="0" borderId="0" applyFont="0" applyFill="0" applyBorder="0" applyAlignment="0" applyProtection="0"/>
    <xf numFmtId="0" fontId="2" fillId="0" borderId="0"/>
    <xf numFmtId="0" fontId="9" fillId="0" borderId="0"/>
    <xf numFmtId="0" fontId="12" fillId="0" borderId="0"/>
    <xf numFmtId="43" fontId="2" fillId="0" borderId="0" applyFont="0" applyFill="0" applyBorder="0" applyAlignment="0" applyProtection="0"/>
    <xf numFmtId="43" fontId="18" fillId="0" borderId="0" applyFont="0" applyFill="0" applyBorder="0" applyAlignment="0" applyProtection="0"/>
  </cellStyleXfs>
  <cellXfs count="93">
    <xf numFmtId="0" fontId="0" fillId="0" borderId="0" xfId="0"/>
    <xf numFmtId="164" fontId="0" fillId="0" borderId="0" xfId="1" applyNumberFormat="1" applyFont="1" applyAlignment="1">
      <alignment horizontal="center"/>
    </xf>
    <xf numFmtId="164" fontId="0" fillId="0" borderId="0" xfId="1" applyNumberFormat="1" applyFont="1"/>
    <xf numFmtId="43" fontId="0" fillId="0" borderId="0" xfId="1" applyFont="1" applyBorder="1"/>
    <xf numFmtId="43" fontId="7" fillId="0" borderId="0" xfId="1" applyFont="1" applyFill="1" applyBorder="1"/>
    <xf numFmtId="164" fontId="7" fillId="0" borderId="0" xfId="1" applyNumberFormat="1" applyFont="1" applyFill="1" applyBorder="1" applyAlignment="1">
      <alignment horizontal="center"/>
    </xf>
    <xf numFmtId="164" fontId="8" fillId="0" borderId="0" xfId="1" applyNumberFormat="1" applyFont="1" applyBorder="1" applyAlignment="1">
      <alignment vertical="center"/>
    </xf>
    <xf numFmtId="49" fontId="0" fillId="2" borderId="0" xfId="3" applyNumberFormat="1" applyFont="1" applyFill="1" applyAlignment="1">
      <alignment horizontal="left" vertical="center"/>
    </xf>
    <xf numFmtId="164" fontId="2" fillId="2" borderId="0" xfId="1" applyNumberFormat="1" applyFont="1" applyFill="1" applyBorder="1" applyAlignment="1">
      <alignment horizontal="center" vertical="center"/>
    </xf>
    <xf numFmtId="164" fontId="4" fillId="0" borderId="0" xfId="1" applyNumberFormat="1" applyFont="1" applyBorder="1" applyAlignment="1">
      <alignment vertical="center"/>
    </xf>
    <xf numFmtId="0" fontId="0" fillId="0" borderId="0" xfId="0" applyAlignment="1">
      <alignment horizontal="right"/>
    </xf>
    <xf numFmtId="49" fontId="2" fillId="2" borderId="0" xfId="3" applyNumberFormat="1" applyFont="1" applyFill="1" applyAlignment="1">
      <alignment horizontal="left" vertical="center"/>
    </xf>
    <xf numFmtId="0" fontId="2" fillId="0" borderId="0" xfId="0" applyFont="1"/>
    <xf numFmtId="166" fontId="3" fillId="5" borderId="5" xfId="1" applyNumberFormat="1" applyFont="1" applyFill="1" applyBorder="1" applyAlignment="1">
      <alignment horizontal="center" vertical="center"/>
    </xf>
    <xf numFmtId="0" fontId="4" fillId="0" borderId="6" xfId="0" applyFont="1" applyBorder="1" applyAlignment="1">
      <alignment horizontal="left"/>
    </xf>
    <xf numFmtId="167" fontId="4" fillId="2" borderId="6" xfId="1" applyNumberFormat="1" applyFont="1" applyFill="1" applyBorder="1" applyAlignment="1">
      <alignment horizontal="center"/>
    </xf>
    <xf numFmtId="0" fontId="4" fillId="0" borderId="0" xfId="0" applyFont="1" applyAlignment="1">
      <alignment horizontal="left" indent="1"/>
    </xf>
    <xf numFmtId="167" fontId="4" fillId="0" borderId="0" xfId="0" applyNumberFormat="1" applyFont="1"/>
    <xf numFmtId="167" fontId="2" fillId="0" borderId="0" xfId="1" applyNumberFormat="1" applyFont="1"/>
    <xf numFmtId="167" fontId="0" fillId="0" borderId="0" xfId="0" applyNumberFormat="1"/>
    <xf numFmtId="167" fontId="2" fillId="2" borderId="0" xfId="1" applyNumberFormat="1" applyFont="1" applyFill="1" applyAlignment="1"/>
    <xf numFmtId="0" fontId="4" fillId="0" borderId="0" xfId="0" applyFont="1" applyAlignment="1">
      <alignment horizontal="left" indent="2"/>
    </xf>
    <xf numFmtId="0" fontId="0" fillId="0" borderId="0" xfId="0" applyAlignment="1">
      <alignment horizontal="left" indent="2"/>
    </xf>
    <xf numFmtId="0" fontId="3" fillId="3" borderId="7" xfId="0" applyFont="1" applyFill="1" applyBorder="1" applyAlignment="1">
      <alignment horizontal="left" vertical="center"/>
    </xf>
    <xf numFmtId="167" fontId="3" fillId="5" borderId="5" xfId="1" applyNumberFormat="1" applyFont="1" applyFill="1" applyBorder="1" applyAlignment="1">
      <alignment horizontal="right" vertical="center"/>
    </xf>
    <xf numFmtId="167" fontId="4" fillId="0" borderId="0" xfId="1" applyNumberFormat="1" applyFont="1"/>
    <xf numFmtId="167" fontId="4" fillId="2" borderId="0" xfId="1" applyNumberFormat="1" applyFont="1" applyFill="1" applyAlignment="1"/>
    <xf numFmtId="167" fontId="3" fillId="4" borderId="5" xfId="1" applyNumberFormat="1" applyFont="1" applyFill="1" applyBorder="1" applyAlignment="1">
      <alignment horizontal="right" vertical="center"/>
    </xf>
    <xf numFmtId="0" fontId="4" fillId="0" borderId="6" xfId="0" applyFont="1" applyBorder="1" applyAlignment="1">
      <alignment horizontal="left" indent="1"/>
    </xf>
    <xf numFmtId="167" fontId="4" fillId="0" borderId="6" xfId="1" applyNumberFormat="1" applyFont="1" applyBorder="1" applyAlignment="1">
      <alignment horizontal="center"/>
    </xf>
    <xf numFmtId="167" fontId="4" fillId="0" borderId="0" xfId="1" applyNumberFormat="1" applyFont="1" applyFill="1"/>
    <xf numFmtId="167" fontId="2" fillId="0" borderId="0" xfId="1" applyNumberFormat="1" applyFont="1" applyFill="1"/>
    <xf numFmtId="0" fontId="0" fillId="0" borderId="0" xfId="0" applyAlignment="1">
      <alignment horizontal="left" indent="3"/>
    </xf>
    <xf numFmtId="167" fontId="2" fillId="0" borderId="0" xfId="1" applyNumberFormat="1" applyFont="1" applyFill="1" applyAlignment="1">
      <alignment horizontal="center"/>
    </xf>
    <xf numFmtId="0" fontId="10" fillId="0" borderId="0" xfId="0" applyFont="1"/>
    <xf numFmtId="49" fontId="13" fillId="0" borderId="0" xfId="4" applyNumberFormat="1" applyFont="1" applyAlignment="1">
      <alignment horizontal="left" vertical="center"/>
    </xf>
    <xf numFmtId="0" fontId="10" fillId="0" borderId="0" xfId="0" applyFont="1" applyAlignment="1">
      <alignment wrapText="1"/>
    </xf>
    <xf numFmtId="167" fontId="14" fillId="0" borderId="0" xfId="0" applyNumberFormat="1" applyFont="1"/>
    <xf numFmtId="0" fontId="0" fillId="0" borderId="0" xfId="0" applyAlignment="1">
      <alignment horizontal="left" indent="5"/>
    </xf>
    <xf numFmtId="0" fontId="0" fillId="2" borderId="0" xfId="0" applyFill="1"/>
    <xf numFmtId="164" fontId="4" fillId="2" borderId="0" xfId="1" applyNumberFormat="1" applyFont="1" applyFill="1" applyBorder="1" applyAlignment="1">
      <alignment vertical="center"/>
    </xf>
    <xf numFmtId="43" fontId="0" fillId="2" borderId="0" xfId="1" applyFont="1" applyFill="1" applyBorder="1"/>
    <xf numFmtId="0" fontId="0" fillId="2" borderId="0" xfId="0" applyFill="1" applyAlignment="1">
      <alignment horizontal="right"/>
    </xf>
    <xf numFmtId="43" fontId="3" fillId="5" borderId="5" xfId="5" applyFont="1" applyFill="1" applyBorder="1" applyAlignment="1">
      <alignment horizontal="center" vertical="center"/>
    </xf>
    <xf numFmtId="167" fontId="4" fillId="2" borderId="6" xfId="1" applyNumberFormat="1" applyFont="1" applyFill="1" applyBorder="1" applyAlignment="1">
      <alignment horizontal="right"/>
    </xf>
    <xf numFmtId="167" fontId="4" fillId="0" borderId="0" xfId="0" applyNumberFormat="1" applyFont="1" applyAlignment="1">
      <alignment horizontal="right"/>
    </xf>
    <xf numFmtId="167" fontId="0" fillId="0" borderId="0" xfId="0" applyNumberFormat="1" applyAlignment="1">
      <alignment horizontal="right"/>
    </xf>
    <xf numFmtId="167" fontId="4" fillId="0" borderId="0" xfId="1" applyNumberFormat="1" applyFont="1" applyAlignment="1">
      <alignment horizontal="right"/>
    </xf>
    <xf numFmtId="167" fontId="2" fillId="0" borderId="0" xfId="1" applyNumberFormat="1" applyFont="1" applyAlignment="1">
      <alignment horizontal="right"/>
    </xf>
    <xf numFmtId="167" fontId="4" fillId="2" borderId="0" xfId="1" applyNumberFormat="1" applyFont="1" applyFill="1" applyAlignment="1">
      <alignment horizontal="right"/>
    </xf>
    <xf numFmtId="167" fontId="2" fillId="2" borderId="0" xfId="1" applyNumberFormat="1" applyFont="1" applyFill="1" applyAlignment="1">
      <alignment horizontal="right"/>
    </xf>
    <xf numFmtId="167" fontId="4" fillId="0" borderId="6" xfId="1" applyNumberFormat="1" applyFont="1" applyBorder="1" applyAlignment="1">
      <alignment horizontal="right"/>
    </xf>
    <xf numFmtId="167" fontId="4" fillId="0" borderId="0" xfId="1" applyNumberFormat="1" applyFont="1" applyFill="1" applyAlignment="1">
      <alignment horizontal="right"/>
    </xf>
    <xf numFmtId="167" fontId="2" fillId="0" borderId="0" xfId="1" applyNumberFormat="1" applyFont="1" applyFill="1" applyAlignment="1">
      <alignment horizontal="right"/>
    </xf>
    <xf numFmtId="43" fontId="3" fillId="5" borderId="7" xfId="5" applyFont="1" applyFill="1" applyBorder="1" applyAlignment="1">
      <alignment horizontal="center" vertical="center"/>
    </xf>
    <xf numFmtId="165" fontId="3" fillId="4" borderId="4" xfId="1" applyNumberFormat="1" applyFont="1" applyFill="1" applyBorder="1" applyAlignment="1">
      <alignment horizontal="center" vertical="center" wrapText="1"/>
    </xf>
    <xf numFmtId="165" fontId="3" fillId="4" borderId="8" xfId="1" applyNumberFormat="1" applyFont="1" applyFill="1" applyBorder="1" applyAlignment="1">
      <alignment horizontal="center" vertical="center" wrapText="1"/>
    </xf>
    <xf numFmtId="168" fontId="0" fillId="0" borderId="0" xfId="0" applyNumberFormat="1"/>
    <xf numFmtId="0" fontId="15" fillId="0" borderId="0" xfId="0" applyFont="1" applyAlignment="1">
      <alignment vertical="center"/>
    </xf>
    <xf numFmtId="0" fontId="16" fillId="0" borderId="0" xfId="0" applyFont="1"/>
    <xf numFmtId="43" fontId="0" fillId="0" borderId="0" xfId="1" applyFont="1"/>
    <xf numFmtId="43" fontId="0" fillId="0" borderId="0" xfId="0" applyNumberFormat="1"/>
    <xf numFmtId="4" fontId="0" fillId="0" borderId="0" xfId="0" applyNumberFormat="1"/>
    <xf numFmtId="167" fontId="4" fillId="0" borderId="6" xfId="1" applyNumberFormat="1" applyFont="1" applyFill="1" applyBorder="1" applyAlignment="1">
      <alignment horizontal="right"/>
    </xf>
    <xf numFmtId="0" fontId="0" fillId="0" borderId="0" xfId="0" applyAlignment="1">
      <alignment horizontal="left" indent="4"/>
    </xf>
    <xf numFmtId="0" fontId="4" fillId="0" borderId="0" xfId="0" applyFont="1" applyAlignment="1">
      <alignment horizontal="left" indent="3"/>
    </xf>
    <xf numFmtId="167" fontId="2" fillId="0" borderId="0" xfId="1" applyNumberFormat="1" applyFont="1" applyFill="1" applyAlignment="1">
      <alignment horizontal="left" indent="2"/>
    </xf>
    <xf numFmtId="167" fontId="17" fillId="0" borderId="0" xfId="0" applyNumberFormat="1" applyFont="1" applyAlignment="1">
      <alignment horizontal="right"/>
    </xf>
    <xf numFmtId="0" fontId="16" fillId="0" borderId="0" xfId="0" applyFont="1" applyAlignment="1">
      <alignment wrapText="1"/>
    </xf>
    <xf numFmtId="167" fontId="17" fillId="0" borderId="0" xfId="1" applyNumberFormat="1" applyFont="1" applyFill="1" applyBorder="1" applyAlignment="1">
      <alignment horizontal="right" vertical="center"/>
    </xf>
    <xf numFmtId="0" fontId="4" fillId="0" borderId="9" xfId="0" applyFont="1" applyBorder="1" applyAlignment="1">
      <alignment horizontal="left"/>
    </xf>
    <xf numFmtId="169" fontId="4" fillId="0" borderId="9" xfId="0" applyNumberFormat="1" applyFont="1" applyBorder="1"/>
    <xf numFmtId="169" fontId="4" fillId="0" borderId="0" xfId="0" applyNumberFormat="1" applyFont="1"/>
    <xf numFmtId="169" fontId="0" fillId="0" borderId="0" xfId="0" applyNumberFormat="1"/>
    <xf numFmtId="0" fontId="0" fillId="0" borderId="0" xfId="0" applyAlignment="1">
      <alignment horizontal="left" wrapText="1" indent="3"/>
    </xf>
    <xf numFmtId="169" fontId="0" fillId="0" borderId="0" xfId="0" applyNumberFormat="1" applyAlignment="1">
      <alignment vertical="center"/>
    </xf>
    <xf numFmtId="166" fontId="0" fillId="0" borderId="0" xfId="0" applyNumberFormat="1"/>
    <xf numFmtId="0" fontId="4" fillId="0" borderId="0" xfId="0" applyFont="1" applyAlignment="1">
      <alignment horizontal="left" indent="4"/>
    </xf>
    <xf numFmtId="43" fontId="4" fillId="0" borderId="0" xfId="1" applyFont="1"/>
    <xf numFmtId="0" fontId="5" fillId="0" borderId="0" xfId="2" applyFont="1" applyAlignment="1">
      <alignment horizontal="center" vertical="center" readingOrder="1"/>
    </xf>
    <xf numFmtId="0" fontId="6" fillId="0" borderId="0" xfId="2" applyFont="1" applyAlignment="1">
      <alignment horizontal="center" vertical="top" readingOrder="1"/>
    </xf>
    <xf numFmtId="0" fontId="11" fillId="0" borderId="0" xfId="2" applyFont="1" applyAlignment="1">
      <alignment horizontal="center" vertical="center" readingOrder="1"/>
    </xf>
    <xf numFmtId="0" fontId="1" fillId="0" borderId="0" xfId="0" applyFont="1" applyAlignment="1">
      <alignment horizontal="center" vertical="center"/>
    </xf>
    <xf numFmtId="0" fontId="3" fillId="3" borderId="8" xfId="0" applyFont="1" applyFill="1" applyBorder="1" applyAlignment="1">
      <alignment horizontal="left" vertical="center"/>
    </xf>
    <xf numFmtId="0" fontId="3" fillId="3" borderId="4" xfId="0" applyFont="1" applyFill="1" applyBorder="1" applyAlignment="1">
      <alignment horizontal="left" vertical="center"/>
    </xf>
    <xf numFmtId="165" fontId="3" fillId="4" borderId="8" xfId="1" applyNumberFormat="1" applyFont="1" applyFill="1" applyBorder="1" applyAlignment="1">
      <alignment horizontal="center" vertical="center" wrapText="1"/>
    </xf>
    <xf numFmtId="165" fontId="3" fillId="4" borderId="4" xfId="1" applyNumberFormat="1" applyFont="1" applyFill="1" applyBorder="1" applyAlignment="1">
      <alignment horizontal="center" vertical="center" wrapText="1"/>
    </xf>
    <xf numFmtId="0" fontId="3" fillId="5" borderId="2" xfId="0" applyFont="1" applyFill="1" applyBorder="1" applyAlignment="1">
      <alignment horizontal="center" vertical="center"/>
    </xf>
    <xf numFmtId="0" fontId="3" fillId="5" borderId="3" xfId="0" applyFont="1" applyFill="1" applyBorder="1" applyAlignment="1">
      <alignment horizontal="center" vertical="center"/>
    </xf>
    <xf numFmtId="0" fontId="3" fillId="3" borderId="1" xfId="0" applyFont="1" applyFill="1" applyBorder="1" applyAlignment="1">
      <alignment horizontal="left" vertical="center"/>
    </xf>
    <xf numFmtId="165" fontId="3" fillId="4" borderId="1" xfId="1" applyNumberFormat="1" applyFont="1" applyFill="1" applyBorder="1" applyAlignment="1">
      <alignment horizontal="center" vertical="center" wrapText="1"/>
    </xf>
    <xf numFmtId="43" fontId="3" fillId="5" borderId="7" xfId="5" applyFont="1" applyFill="1" applyBorder="1" applyAlignment="1">
      <alignment horizontal="center" vertical="center"/>
    </xf>
    <xf numFmtId="0" fontId="16" fillId="0" borderId="0" xfId="0" applyFont="1" applyAlignment="1">
      <alignment horizontal="left" vertical="center" wrapText="1"/>
    </xf>
  </cellXfs>
  <cellStyles count="7">
    <cellStyle name="Comma" xfId="1" builtinId="3"/>
    <cellStyle name="Millares 2" xfId="6" xr:uid="{8C07E1BB-4806-450E-B49F-CBA8B22E69AE}"/>
    <cellStyle name="Millares 3" xfId="5" xr:uid="{00000000-0005-0000-0000-000001000000}"/>
    <cellStyle name="Normal" xfId="0" builtinId="0"/>
    <cellStyle name="Normal 11" xfId="4" xr:uid="{00000000-0005-0000-0000-000003000000}"/>
    <cellStyle name="Normal 2" xfId="3" xr:uid="{00000000-0005-0000-0000-000004000000}"/>
    <cellStyle name="Normal 2 2" xfId="2" xr:uid="{00000000-0005-0000-0000-000005000000}"/>
  </cellStyles>
  <dxfs count="1">
    <dxf>
      <numFmt numFmtId="169" formatCode="#,##0.0,,"/>
    </dxf>
  </dxfs>
  <tableStyles count="0" defaultTableStyle="TableStyleMedium2" defaultPivotStyle="PivotStyleLight16"/>
  <colors>
    <mruColors>
      <color rgb="FF44546A"/>
      <color rgb="FF4454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6.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136857</xdr:colOff>
      <xdr:row>0</xdr:row>
      <xdr:rowOff>112058</xdr:rowOff>
    </xdr:from>
    <xdr:ext cx="996617" cy="920595"/>
    <xdr:pic>
      <xdr:nvPicPr>
        <xdr:cNvPr id="5" name="3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9757" y="112058"/>
          <a:ext cx="996617" cy="920595"/>
        </a:xfrm>
        <a:prstGeom prst="rect">
          <a:avLst/>
        </a:prstGeom>
      </xdr:spPr>
    </xdr:pic>
    <xdr:clientData/>
  </xdr:oneCellAnchor>
  <xdr:twoCellAnchor editAs="oneCell">
    <xdr:from>
      <xdr:col>13</xdr:col>
      <xdr:colOff>1016001</xdr:colOff>
      <xdr:row>0</xdr:row>
      <xdr:rowOff>141943</xdr:rowOff>
    </xdr:from>
    <xdr:to>
      <xdr:col>15</xdr:col>
      <xdr:colOff>679003</xdr:colOff>
      <xdr:row>4</xdr:row>
      <xdr:rowOff>74147</xdr:rowOff>
    </xdr:to>
    <xdr:pic>
      <xdr:nvPicPr>
        <xdr:cNvPr id="6" name="4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732126" y="141943"/>
          <a:ext cx="1577527" cy="694204"/>
        </a:xfrm>
        <a:prstGeom prst="rect">
          <a:avLst/>
        </a:prstGeom>
      </xdr:spPr>
    </xdr:pic>
    <xdr:clientData/>
  </xdr:twoCellAnchor>
  <xdr:twoCellAnchor>
    <xdr:from>
      <xdr:col>0</xdr:col>
      <xdr:colOff>0</xdr:colOff>
      <xdr:row>0</xdr:row>
      <xdr:rowOff>0</xdr:rowOff>
    </xdr:from>
    <xdr:to>
      <xdr:col>0</xdr:col>
      <xdr:colOff>4233</xdr:colOff>
      <xdr:row>10</xdr:row>
      <xdr:rowOff>47625</xdr:rowOff>
    </xdr:to>
    <xdr:pic>
      <xdr:nvPicPr>
        <xdr:cNvPr id="7" name="Picture 1">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347133" cy="196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482969</xdr:colOff>
      <xdr:row>2</xdr:row>
      <xdr:rowOff>210640</xdr:rowOff>
    </xdr:from>
    <xdr:to>
      <xdr:col>1</xdr:col>
      <xdr:colOff>1730233</xdr:colOff>
      <xdr:row>6</xdr:row>
      <xdr:rowOff>3295</xdr:rowOff>
    </xdr:to>
    <xdr:pic>
      <xdr:nvPicPr>
        <xdr:cNvPr id="2" name="Imagen 4">
          <a:extLst>
            <a:ext uri="{FF2B5EF4-FFF2-40B4-BE49-F238E27FC236}">
              <a16:creationId xmlns:a16="http://schemas.microsoft.com/office/drawing/2014/main" id="{3ECBAF42-4F09-4014-8FC7-697A3B7EC411}"/>
            </a:ext>
          </a:extLst>
        </xdr:cNvPr>
        <xdr:cNvPicPr>
          <a:picLocks noChangeAspect="1"/>
        </xdr:cNvPicPr>
      </xdr:nvPicPr>
      <xdr:blipFill>
        <a:blip xmlns:r="http://schemas.openxmlformats.org/officeDocument/2006/relationships" r:embed="rId1"/>
        <a:stretch>
          <a:fillRect/>
        </a:stretch>
      </xdr:blipFill>
      <xdr:spPr>
        <a:xfrm>
          <a:off x="482969" y="591640"/>
          <a:ext cx="1742564" cy="849930"/>
        </a:xfrm>
        <a:prstGeom prst="rect">
          <a:avLst/>
        </a:prstGeom>
      </xdr:spPr>
    </xdr:pic>
    <xdr:clientData/>
  </xdr:twoCellAnchor>
  <xdr:twoCellAnchor editAs="oneCell">
    <xdr:from>
      <xdr:col>13</xdr:col>
      <xdr:colOff>396339</xdr:colOff>
      <xdr:row>2</xdr:row>
      <xdr:rowOff>43243</xdr:rowOff>
    </xdr:from>
    <xdr:to>
      <xdr:col>15</xdr:col>
      <xdr:colOff>249318</xdr:colOff>
      <xdr:row>5</xdr:row>
      <xdr:rowOff>130943</xdr:rowOff>
    </xdr:to>
    <xdr:pic>
      <xdr:nvPicPr>
        <xdr:cNvPr id="3" name="Imagen 2">
          <a:extLst>
            <a:ext uri="{FF2B5EF4-FFF2-40B4-BE49-F238E27FC236}">
              <a16:creationId xmlns:a16="http://schemas.microsoft.com/office/drawing/2014/main" id="{33A4C80F-B09C-4077-83BA-527DF95F01D1}"/>
            </a:ext>
            <a:ext uri="{147F2762-F138-4A5C-976F-8EAC2B608ADB}">
              <a16:predDERef xmlns:a16="http://schemas.microsoft.com/office/drawing/2014/main" pred="{7E5D9D3C-27E1-D747-A307-6C8716B6D173}"/>
            </a:ext>
          </a:extLst>
        </xdr:cNvPr>
        <xdr:cNvPicPr>
          <a:picLocks noChangeAspect="1"/>
        </xdr:cNvPicPr>
      </xdr:nvPicPr>
      <xdr:blipFill>
        <a:blip xmlns:r="http://schemas.openxmlformats.org/officeDocument/2006/relationships" r:embed="rId2"/>
        <a:stretch>
          <a:fillRect/>
        </a:stretch>
      </xdr:blipFill>
      <xdr:spPr>
        <a:xfrm>
          <a:off x="18255714" y="424243"/>
          <a:ext cx="1757979" cy="954475"/>
        </a:xfrm>
        <a:prstGeom prst="rect">
          <a:avLst/>
        </a:prstGeom>
      </xdr:spPr>
    </xdr:pic>
    <xdr:clientData/>
  </xdr:twoCellAnchor>
  <xdr:twoCellAnchor>
    <xdr:from>
      <xdr:col>0</xdr:col>
      <xdr:colOff>28223</xdr:colOff>
      <xdr:row>0</xdr:row>
      <xdr:rowOff>1</xdr:rowOff>
    </xdr:from>
    <xdr:to>
      <xdr:col>0</xdr:col>
      <xdr:colOff>380648</xdr:colOff>
      <xdr:row>9</xdr:row>
      <xdr:rowOff>104071</xdr:rowOff>
    </xdr:to>
    <xdr:pic>
      <xdr:nvPicPr>
        <xdr:cNvPr id="4" name="Picture 1">
          <a:extLst>
            <a:ext uri="{FF2B5EF4-FFF2-40B4-BE49-F238E27FC236}">
              <a16:creationId xmlns:a16="http://schemas.microsoft.com/office/drawing/2014/main" id="{EA38380F-DFDF-477E-A043-87C8F64ED6A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8223" y="1"/>
          <a:ext cx="352425" cy="22090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482969</xdr:colOff>
      <xdr:row>2</xdr:row>
      <xdr:rowOff>210640</xdr:rowOff>
    </xdr:from>
    <xdr:to>
      <xdr:col>1</xdr:col>
      <xdr:colOff>1749283</xdr:colOff>
      <xdr:row>6</xdr:row>
      <xdr:rowOff>3295</xdr:rowOff>
    </xdr:to>
    <xdr:pic>
      <xdr:nvPicPr>
        <xdr:cNvPr id="2" name="Imagen 4">
          <a:extLst>
            <a:ext uri="{FF2B5EF4-FFF2-40B4-BE49-F238E27FC236}">
              <a16:creationId xmlns:a16="http://schemas.microsoft.com/office/drawing/2014/main" id="{AF9279AE-F8B4-476B-A9D3-2BEAE57F5E93}"/>
            </a:ext>
          </a:extLst>
        </xdr:cNvPr>
        <xdr:cNvPicPr>
          <a:picLocks noChangeAspect="1"/>
        </xdr:cNvPicPr>
      </xdr:nvPicPr>
      <xdr:blipFill>
        <a:blip xmlns:r="http://schemas.openxmlformats.org/officeDocument/2006/relationships" r:embed="rId1"/>
        <a:stretch>
          <a:fillRect/>
        </a:stretch>
      </xdr:blipFill>
      <xdr:spPr>
        <a:xfrm>
          <a:off x="482969" y="591640"/>
          <a:ext cx="1742564" cy="849930"/>
        </a:xfrm>
        <a:prstGeom prst="rect">
          <a:avLst/>
        </a:prstGeom>
      </xdr:spPr>
    </xdr:pic>
    <xdr:clientData/>
  </xdr:twoCellAnchor>
  <xdr:twoCellAnchor editAs="oneCell">
    <xdr:from>
      <xdr:col>13</xdr:col>
      <xdr:colOff>396339</xdr:colOff>
      <xdr:row>2</xdr:row>
      <xdr:rowOff>43243</xdr:rowOff>
    </xdr:from>
    <xdr:to>
      <xdr:col>15</xdr:col>
      <xdr:colOff>0</xdr:colOff>
      <xdr:row>5</xdr:row>
      <xdr:rowOff>136658</xdr:rowOff>
    </xdr:to>
    <xdr:pic>
      <xdr:nvPicPr>
        <xdr:cNvPr id="3" name="Imagen 2">
          <a:extLst>
            <a:ext uri="{FF2B5EF4-FFF2-40B4-BE49-F238E27FC236}">
              <a16:creationId xmlns:a16="http://schemas.microsoft.com/office/drawing/2014/main" id="{5D7EB1D5-3222-4CA0-BC69-D3826D14516C}"/>
            </a:ext>
            <a:ext uri="{147F2762-F138-4A5C-976F-8EAC2B608ADB}">
              <a16:predDERef xmlns:a16="http://schemas.microsoft.com/office/drawing/2014/main" pred="{7E5D9D3C-27E1-D747-A307-6C8716B6D173}"/>
            </a:ext>
          </a:extLst>
        </xdr:cNvPr>
        <xdr:cNvPicPr>
          <a:picLocks noChangeAspect="1"/>
        </xdr:cNvPicPr>
      </xdr:nvPicPr>
      <xdr:blipFill>
        <a:blip xmlns:r="http://schemas.openxmlformats.org/officeDocument/2006/relationships" r:embed="rId2"/>
        <a:stretch>
          <a:fillRect/>
        </a:stretch>
      </xdr:blipFill>
      <xdr:spPr>
        <a:xfrm>
          <a:off x="17122239" y="424243"/>
          <a:ext cx="1757979" cy="954475"/>
        </a:xfrm>
        <a:prstGeom prst="rect">
          <a:avLst/>
        </a:prstGeom>
      </xdr:spPr>
    </xdr:pic>
    <xdr:clientData/>
  </xdr:twoCellAnchor>
  <xdr:twoCellAnchor>
    <xdr:from>
      <xdr:col>0</xdr:col>
      <xdr:colOff>28223</xdr:colOff>
      <xdr:row>0</xdr:row>
      <xdr:rowOff>1</xdr:rowOff>
    </xdr:from>
    <xdr:to>
      <xdr:col>0</xdr:col>
      <xdr:colOff>380648</xdr:colOff>
      <xdr:row>9</xdr:row>
      <xdr:rowOff>104071</xdr:rowOff>
    </xdr:to>
    <xdr:pic>
      <xdr:nvPicPr>
        <xdr:cNvPr id="4" name="Picture 1">
          <a:extLst>
            <a:ext uri="{FF2B5EF4-FFF2-40B4-BE49-F238E27FC236}">
              <a16:creationId xmlns:a16="http://schemas.microsoft.com/office/drawing/2014/main" id="{1CEB2248-91BC-4514-96C0-CC95A79BE3D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8223" y="1"/>
          <a:ext cx="352425" cy="2123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404813</xdr:colOff>
      <xdr:row>0</xdr:row>
      <xdr:rowOff>91577</xdr:rowOff>
    </xdr:from>
    <xdr:to>
      <xdr:col>1</xdr:col>
      <xdr:colOff>1660463</xdr:colOff>
      <xdr:row>4</xdr:row>
      <xdr:rowOff>58212</xdr:rowOff>
    </xdr:to>
    <xdr:pic>
      <xdr:nvPicPr>
        <xdr:cNvPr id="2" name="Imagen 4">
          <a:extLst>
            <a:ext uri="{FF2B5EF4-FFF2-40B4-BE49-F238E27FC236}">
              <a16:creationId xmlns:a16="http://schemas.microsoft.com/office/drawing/2014/main" id="{580EB22B-FB3A-4A0E-B020-FAE4DCF0109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404813" y="91577"/>
          <a:ext cx="1755713" cy="959140"/>
        </a:xfrm>
        <a:prstGeom prst="rect">
          <a:avLst/>
        </a:prstGeom>
      </xdr:spPr>
    </xdr:pic>
    <xdr:clientData/>
  </xdr:twoCellAnchor>
  <xdr:twoCellAnchor editAs="oneCell">
    <xdr:from>
      <xdr:col>10</xdr:col>
      <xdr:colOff>1023938</xdr:colOff>
      <xdr:row>0</xdr:row>
      <xdr:rowOff>0</xdr:rowOff>
    </xdr:from>
    <xdr:to>
      <xdr:col>12</xdr:col>
      <xdr:colOff>664984</xdr:colOff>
      <xdr:row>3</xdr:row>
      <xdr:rowOff>206762</xdr:rowOff>
    </xdr:to>
    <xdr:pic>
      <xdr:nvPicPr>
        <xdr:cNvPr id="3" name="Imagen 2">
          <a:extLst>
            <a:ext uri="{FF2B5EF4-FFF2-40B4-BE49-F238E27FC236}">
              <a16:creationId xmlns:a16="http://schemas.microsoft.com/office/drawing/2014/main" id="{A6802F5E-A684-4D4D-92A3-979F301F366D}"/>
            </a:ext>
            <a:ext uri="{147F2762-F138-4A5C-976F-8EAC2B608ADB}">
              <a16:predDERef xmlns:a16="http://schemas.microsoft.com/office/drawing/2014/main" pred="{7E5D9D3C-27E1-D747-A307-6C8716B6D173}"/>
            </a:ext>
          </a:extLst>
        </xdr:cNvPr>
        <xdr:cNvPicPr>
          <a:picLocks noChangeAspect="1"/>
        </xdr:cNvPicPr>
      </xdr:nvPicPr>
      <xdr:blipFill>
        <a:blip xmlns:r="http://schemas.openxmlformats.org/officeDocument/2006/relationships" r:embed="rId2"/>
        <a:stretch>
          <a:fillRect/>
        </a:stretch>
      </xdr:blipFill>
      <xdr:spPr>
        <a:xfrm>
          <a:off x="15073313" y="0"/>
          <a:ext cx="1757978" cy="944950"/>
        </a:xfrm>
        <a:prstGeom prst="rect">
          <a:avLst/>
        </a:prstGeom>
      </xdr:spPr>
    </xdr:pic>
    <xdr:clientData/>
  </xdr:twoCellAnchor>
  <xdr:twoCellAnchor>
    <xdr:from>
      <xdr:col>0</xdr:col>
      <xdr:colOff>28223</xdr:colOff>
      <xdr:row>0</xdr:row>
      <xdr:rowOff>1</xdr:rowOff>
    </xdr:from>
    <xdr:to>
      <xdr:col>0</xdr:col>
      <xdr:colOff>380648</xdr:colOff>
      <xdr:row>9</xdr:row>
      <xdr:rowOff>104071</xdr:rowOff>
    </xdr:to>
    <xdr:pic>
      <xdr:nvPicPr>
        <xdr:cNvPr id="4" name="Picture 1">
          <a:extLst>
            <a:ext uri="{FF2B5EF4-FFF2-40B4-BE49-F238E27FC236}">
              <a16:creationId xmlns:a16="http://schemas.microsoft.com/office/drawing/2014/main" id="{56F76F40-2249-44A7-9BE1-31084C7E161C}"/>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8223" y="1"/>
          <a:ext cx="352425" cy="2123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404813</xdr:colOff>
      <xdr:row>0</xdr:row>
      <xdr:rowOff>91577</xdr:rowOff>
    </xdr:from>
    <xdr:to>
      <xdr:col>1</xdr:col>
      <xdr:colOff>1660463</xdr:colOff>
      <xdr:row>4</xdr:row>
      <xdr:rowOff>58212</xdr:rowOff>
    </xdr:to>
    <xdr:pic>
      <xdr:nvPicPr>
        <xdr:cNvPr id="2" name="Imagen 4">
          <a:extLst>
            <a:ext uri="{FF2B5EF4-FFF2-40B4-BE49-F238E27FC236}">
              <a16:creationId xmlns:a16="http://schemas.microsoft.com/office/drawing/2014/main" id="{DEC33127-016D-4B91-AADE-CFA21E431A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404813" y="91577"/>
          <a:ext cx="1750950" cy="976285"/>
        </a:xfrm>
        <a:prstGeom prst="rect">
          <a:avLst/>
        </a:prstGeom>
      </xdr:spPr>
    </xdr:pic>
    <xdr:clientData/>
  </xdr:twoCellAnchor>
  <xdr:twoCellAnchor editAs="oneCell">
    <xdr:from>
      <xdr:col>10</xdr:col>
      <xdr:colOff>1023938</xdr:colOff>
      <xdr:row>0</xdr:row>
      <xdr:rowOff>0</xdr:rowOff>
    </xdr:from>
    <xdr:to>
      <xdr:col>17</xdr:col>
      <xdr:colOff>724515</xdr:colOff>
      <xdr:row>3</xdr:row>
      <xdr:rowOff>206762</xdr:rowOff>
    </xdr:to>
    <xdr:pic>
      <xdr:nvPicPr>
        <xdr:cNvPr id="3" name="Imagen 2">
          <a:extLst>
            <a:ext uri="{FF2B5EF4-FFF2-40B4-BE49-F238E27FC236}">
              <a16:creationId xmlns:a16="http://schemas.microsoft.com/office/drawing/2014/main" id="{4407942A-3ED1-4EB8-A74F-EF3109BEDC2B}"/>
            </a:ext>
            <a:ext uri="{147F2762-F138-4A5C-976F-8EAC2B608ADB}">
              <a16:predDERef xmlns:a16="http://schemas.microsoft.com/office/drawing/2014/main" pred="{7E5D9D3C-27E1-D747-A307-6C8716B6D173}"/>
            </a:ext>
          </a:extLst>
        </xdr:cNvPr>
        <xdr:cNvPicPr>
          <a:picLocks noChangeAspect="1"/>
        </xdr:cNvPicPr>
      </xdr:nvPicPr>
      <xdr:blipFill>
        <a:blip xmlns:r="http://schemas.openxmlformats.org/officeDocument/2006/relationships" r:embed="rId2"/>
        <a:stretch>
          <a:fillRect/>
        </a:stretch>
      </xdr:blipFill>
      <xdr:spPr>
        <a:xfrm>
          <a:off x="16225838" y="0"/>
          <a:ext cx="1746071" cy="949712"/>
        </a:xfrm>
        <a:prstGeom prst="rect">
          <a:avLst/>
        </a:prstGeom>
      </xdr:spPr>
    </xdr:pic>
    <xdr:clientData/>
  </xdr:twoCellAnchor>
  <xdr:twoCellAnchor>
    <xdr:from>
      <xdr:col>0</xdr:col>
      <xdr:colOff>28223</xdr:colOff>
      <xdr:row>0</xdr:row>
      <xdr:rowOff>1</xdr:rowOff>
    </xdr:from>
    <xdr:to>
      <xdr:col>0</xdr:col>
      <xdr:colOff>380648</xdr:colOff>
      <xdr:row>9</xdr:row>
      <xdr:rowOff>104071</xdr:rowOff>
    </xdr:to>
    <xdr:pic>
      <xdr:nvPicPr>
        <xdr:cNvPr id="4" name="Picture 1">
          <a:extLst>
            <a:ext uri="{FF2B5EF4-FFF2-40B4-BE49-F238E27FC236}">
              <a16:creationId xmlns:a16="http://schemas.microsoft.com/office/drawing/2014/main" id="{F5E10F0C-9A1F-4BD7-8DA2-419BFA87FDA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8223" y="1"/>
          <a:ext cx="352425" cy="2123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136857</xdr:colOff>
      <xdr:row>0</xdr:row>
      <xdr:rowOff>112058</xdr:rowOff>
    </xdr:from>
    <xdr:ext cx="996617" cy="920595"/>
    <xdr:pic>
      <xdr:nvPicPr>
        <xdr:cNvPr id="2" name="3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857" y="112058"/>
          <a:ext cx="996617" cy="920595"/>
        </a:xfrm>
        <a:prstGeom prst="rect">
          <a:avLst/>
        </a:prstGeom>
      </xdr:spPr>
    </xdr:pic>
    <xdr:clientData/>
  </xdr:oneCellAnchor>
  <xdr:twoCellAnchor editAs="oneCell">
    <xdr:from>
      <xdr:col>14</xdr:col>
      <xdr:colOff>255694</xdr:colOff>
      <xdr:row>0</xdr:row>
      <xdr:rowOff>99610</xdr:rowOff>
    </xdr:from>
    <xdr:to>
      <xdr:col>15</xdr:col>
      <xdr:colOff>933003</xdr:colOff>
      <xdr:row>4</xdr:row>
      <xdr:rowOff>31814</xdr:rowOff>
    </xdr:to>
    <xdr:pic>
      <xdr:nvPicPr>
        <xdr:cNvPr id="3" name="4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605761" y="99610"/>
          <a:ext cx="1600175" cy="939737"/>
        </a:xfrm>
        <a:prstGeom prst="rect">
          <a:avLst/>
        </a:prstGeom>
      </xdr:spPr>
    </xdr:pic>
    <xdr:clientData/>
  </xdr:twoCellAnchor>
  <xdr:twoCellAnchor>
    <xdr:from>
      <xdr:col>0</xdr:col>
      <xdr:colOff>0</xdr:colOff>
      <xdr:row>0</xdr:row>
      <xdr:rowOff>0</xdr:rowOff>
    </xdr:from>
    <xdr:to>
      <xdr:col>0</xdr:col>
      <xdr:colOff>4233</xdr:colOff>
      <xdr:row>10</xdr:row>
      <xdr:rowOff>47625</xdr:rowOff>
    </xdr:to>
    <xdr:pic>
      <xdr:nvPicPr>
        <xdr:cNvPr id="4" name="Picture 1">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4233" cy="2257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136857</xdr:colOff>
      <xdr:row>0</xdr:row>
      <xdr:rowOff>112058</xdr:rowOff>
    </xdr:from>
    <xdr:ext cx="996617" cy="920595"/>
    <xdr:pic>
      <xdr:nvPicPr>
        <xdr:cNvPr id="2" name="3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857" y="112058"/>
          <a:ext cx="996617" cy="920595"/>
        </a:xfrm>
        <a:prstGeom prst="rect">
          <a:avLst/>
        </a:prstGeom>
      </xdr:spPr>
    </xdr:pic>
    <xdr:clientData/>
  </xdr:oneCellAnchor>
  <xdr:twoCellAnchor editAs="oneCell">
    <xdr:from>
      <xdr:col>13</xdr:col>
      <xdr:colOff>1016001</xdr:colOff>
      <xdr:row>0</xdr:row>
      <xdr:rowOff>141943</xdr:rowOff>
    </xdr:from>
    <xdr:to>
      <xdr:col>15</xdr:col>
      <xdr:colOff>679003</xdr:colOff>
      <xdr:row>4</xdr:row>
      <xdr:rowOff>74147</xdr:rowOff>
    </xdr:to>
    <xdr:pic>
      <xdr:nvPicPr>
        <xdr:cNvPr id="3" name="4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922501" y="141943"/>
          <a:ext cx="1577527" cy="941854"/>
        </a:xfrm>
        <a:prstGeom prst="rect">
          <a:avLst/>
        </a:prstGeom>
      </xdr:spPr>
    </xdr:pic>
    <xdr:clientData/>
  </xdr:twoCellAnchor>
  <xdr:twoCellAnchor>
    <xdr:from>
      <xdr:col>0</xdr:col>
      <xdr:colOff>0</xdr:colOff>
      <xdr:row>0</xdr:row>
      <xdr:rowOff>0</xdr:rowOff>
    </xdr:from>
    <xdr:to>
      <xdr:col>0</xdr:col>
      <xdr:colOff>4233</xdr:colOff>
      <xdr:row>10</xdr:row>
      <xdr:rowOff>47625</xdr:rowOff>
    </xdr:to>
    <xdr:pic>
      <xdr:nvPicPr>
        <xdr:cNvPr id="4" name="Picture 1">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4233" cy="2257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136857</xdr:colOff>
      <xdr:row>0</xdr:row>
      <xdr:rowOff>112058</xdr:rowOff>
    </xdr:from>
    <xdr:ext cx="996617" cy="920595"/>
    <xdr:pic>
      <xdr:nvPicPr>
        <xdr:cNvPr id="2" name="3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857" y="112058"/>
          <a:ext cx="996617" cy="920595"/>
        </a:xfrm>
        <a:prstGeom prst="rect">
          <a:avLst/>
        </a:prstGeom>
      </xdr:spPr>
    </xdr:pic>
    <xdr:clientData/>
  </xdr:oneCellAnchor>
  <xdr:twoCellAnchor editAs="oneCell">
    <xdr:from>
      <xdr:col>13</xdr:col>
      <xdr:colOff>1016001</xdr:colOff>
      <xdr:row>0</xdr:row>
      <xdr:rowOff>141943</xdr:rowOff>
    </xdr:from>
    <xdr:to>
      <xdr:col>15</xdr:col>
      <xdr:colOff>679003</xdr:colOff>
      <xdr:row>4</xdr:row>
      <xdr:rowOff>74147</xdr:rowOff>
    </xdr:to>
    <xdr:pic>
      <xdr:nvPicPr>
        <xdr:cNvPr id="3" name="4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922501" y="141943"/>
          <a:ext cx="1577527" cy="941854"/>
        </a:xfrm>
        <a:prstGeom prst="rect">
          <a:avLst/>
        </a:prstGeom>
      </xdr:spPr>
    </xdr:pic>
    <xdr:clientData/>
  </xdr:twoCellAnchor>
  <xdr:twoCellAnchor>
    <xdr:from>
      <xdr:col>0</xdr:col>
      <xdr:colOff>0</xdr:colOff>
      <xdr:row>0</xdr:row>
      <xdr:rowOff>0</xdr:rowOff>
    </xdr:from>
    <xdr:to>
      <xdr:col>0</xdr:col>
      <xdr:colOff>4233</xdr:colOff>
      <xdr:row>10</xdr:row>
      <xdr:rowOff>47625</xdr:rowOff>
    </xdr:to>
    <xdr:pic>
      <xdr:nvPicPr>
        <xdr:cNvPr id="4" name="Picture 1">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4233" cy="2257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136857</xdr:colOff>
      <xdr:row>0</xdr:row>
      <xdr:rowOff>112058</xdr:rowOff>
    </xdr:from>
    <xdr:ext cx="996617" cy="920595"/>
    <xdr:pic>
      <xdr:nvPicPr>
        <xdr:cNvPr id="2" name="3 Imag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857" y="112058"/>
          <a:ext cx="996617" cy="920595"/>
        </a:xfrm>
        <a:prstGeom prst="rect">
          <a:avLst/>
        </a:prstGeom>
      </xdr:spPr>
    </xdr:pic>
    <xdr:clientData/>
  </xdr:oneCellAnchor>
  <xdr:twoCellAnchor editAs="oneCell">
    <xdr:from>
      <xdr:col>13</xdr:col>
      <xdr:colOff>1016001</xdr:colOff>
      <xdr:row>0</xdr:row>
      <xdr:rowOff>141943</xdr:rowOff>
    </xdr:from>
    <xdr:to>
      <xdr:col>15</xdr:col>
      <xdr:colOff>679003</xdr:colOff>
      <xdr:row>4</xdr:row>
      <xdr:rowOff>74147</xdr:rowOff>
    </xdr:to>
    <xdr:pic>
      <xdr:nvPicPr>
        <xdr:cNvPr id="3" name="4 Imagen">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922501" y="141943"/>
          <a:ext cx="1577527" cy="941854"/>
        </a:xfrm>
        <a:prstGeom prst="rect">
          <a:avLst/>
        </a:prstGeom>
      </xdr:spPr>
    </xdr:pic>
    <xdr:clientData/>
  </xdr:twoCellAnchor>
  <xdr:twoCellAnchor>
    <xdr:from>
      <xdr:col>0</xdr:col>
      <xdr:colOff>0</xdr:colOff>
      <xdr:row>0</xdr:row>
      <xdr:rowOff>0</xdr:rowOff>
    </xdr:from>
    <xdr:to>
      <xdr:col>0</xdr:col>
      <xdr:colOff>4233</xdr:colOff>
      <xdr:row>10</xdr:row>
      <xdr:rowOff>47625</xdr:rowOff>
    </xdr:to>
    <xdr:pic>
      <xdr:nvPicPr>
        <xdr:cNvPr id="4" name="Picture 1">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4233" cy="2257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136857</xdr:colOff>
      <xdr:row>0</xdr:row>
      <xdr:rowOff>112058</xdr:rowOff>
    </xdr:from>
    <xdr:ext cx="996617" cy="920595"/>
    <xdr:pic>
      <xdr:nvPicPr>
        <xdr:cNvPr id="2" name="3 Imag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857" y="112058"/>
          <a:ext cx="996617" cy="920595"/>
        </a:xfrm>
        <a:prstGeom prst="rect">
          <a:avLst/>
        </a:prstGeom>
      </xdr:spPr>
    </xdr:pic>
    <xdr:clientData/>
  </xdr:oneCellAnchor>
  <xdr:twoCellAnchor editAs="oneCell">
    <xdr:from>
      <xdr:col>13</xdr:col>
      <xdr:colOff>1016001</xdr:colOff>
      <xdr:row>0</xdr:row>
      <xdr:rowOff>141943</xdr:rowOff>
    </xdr:from>
    <xdr:to>
      <xdr:col>15</xdr:col>
      <xdr:colOff>679003</xdr:colOff>
      <xdr:row>4</xdr:row>
      <xdr:rowOff>74147</xdr:rowOff>
    </xdr:to>
    <xdr:pic>
      <xdr:nvPicPr>
        <xdr:cNvPr id="3" name="4 Imagen">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922501" y="141943"/>
          <a:ext cx="1577527" cy="941854"/>
        </a:xfrm>
        <a:prstGeom prst="rect">
          <a:avLst/>
        </a:prstGeom>
      </xdr:spPr>
    </xdr:pic>
    <xdr:clientData/>
  </xdr:twoCellAnchor>
  <xdr:twoCellAnchor>
    <xdr:from>
      <xdr:col>0</xdr:col>
      <xdr:colOff>0</xdr:colOff>
      <xdr:row>0</xdr:row>
      <xdr:rowOff>0</xdr:rowOff>
    </xdr:from>
    <xdr:to>
      <xdr:col>0</xdr:col>
      <xdr:colOff>4233</xdr:colOff>
      <xdr:row>10</xdr:row>
      <xdr:rowOff>47625</xdr:rowOff>
    </xdr:to>
    <xdr:pic>
      <xdr:nvPicPr>
        <xdr:cNvPr id="4" name="Picture 1">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4233" cy="2257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381000</xdr:colOff>
      <xdr:row>0</xdr:row>
      <xdr:rowOff>109393</xdr:rowOff>
    </xdr:from>
    <xdr:to>
      <xdr:col>1</xdr:col>
      <xdr:colOff>1914215</xdr:colOff>
      <xdr:row>3</xdr:row>
      <xdr:rowOff>222250</xdr:rowOff>
    </xdr:to>
    <xdr:pic>
      <xdr:nvPicPr>
        <xdr:cNvPr id="2" name="Imagen 4">
          <a:extLst>
            <a:ext uri="{FF2B5EF4-FFF2-40B4-BE49-F238E27FC236}">
              <a16:creationId xmlns:a16="http://schemas.microsoft.com/office/drawing/2014/main" id="{43223BFD-7208-3B40-914E-6365C8C9975D}"/>
            </a:ext>
          </a:extLst>
        </xdr:cNvPr>
        <xdr:cNvPicPr>
          <a:picLocks noChangeAspect="1"/>
        </xdr:cNvPicPr>
      </xdr:nvPicPr>
      <xdr:blipFill>
        <a:blip xmlns:r="http://schemas.openxmlformats.org/officeDocument/2006/relationships" r:embed="rId1"/>
        <a:stretch>
          <a:fillRect/>
        </a:stretch>
      </xdr:blipFill>
      <xdr:spPr>
        <a:xfrm>
          <a:off x="381000" y="109393"/>
          <a:ext cx="2003115" cy="862157"/>
        </a:xfrm>
        <a:prstGeom prst="rect">
          <a:avLst/>
        </a:prstGeom>
      </xdr:spPr>
    </xdr:pic>
    <xdr:clientData/>
  </xdr:twoCellAnchor>
  <xdr:twoCellAnchor editAs="oneCell">
    <xdr:from>
      <xdr:col>15</xdr:col>
      <xdr:colOff>296623</xdr:colOff>
      <xdr:row>0</xdr:row>
      <xdr:rowOff>84666</xdr:rowOff>
    </xdr:from>
    <xdr:to>
      <xdr:col>17</xdr:col>
      <xdr:colOff>441592</xdr:colOff>
      <xdr:row>4</xdr:row>
      <xdr:rowOff>46459</xdr:rowOff>
    </xdr:to>
    <xdr:pic>
      <xdr:nvPicPr>
        <xdr:cNvPr id="3" name="Imagen 3">
          <a:extLst>
            <a:ext uri="{FF2B5EF4-FFF2-40B4-BE49-F238E27FC236}">
              <a16:creationId xmlns:a16="http://schemas.microsoft.com/office/drawing/2014/main" id="{2D24B193-20BA-4945-AE5C-8E8381C35C5F}"/>
            </a:ext>
          </a:extLst>
        </xdr:cNvPr>
        <xdr:cNvPicPr>
          <a:picLocks noChangeAspect="1"/>
        </xdr:cNvPicPr>
      </xdr:nvPicPr>
      <xdr:blipFill>
        <a:blip xmlns:r="http://schemas.openxmlformats.org/officeDocument/2006/relationships" r:embed="rId2"/>
        <a:stretch>
          <a:fillRect/>
        </a:stretch>
      </xdr:blipFill>
      <xdr:spPr>
        <a:xfrm>
          <a:off x="19765723" y="84666"/>
          <a:ext cx="2202369" cy="977793"/>
        </a:xfrm>
        <a:prstGeom prst="rect">
          <a:avLst/>
        </a:prstGeom>
      </xdr:spPr>
    </xdr:pic>
    <xdr:clientData/>
  </xdr:twoCellAnchor>
  <xdr:twoCellAnchor>
    <xdr:from>
      <xdr:col>0</xdr:col>
      <xdr:colOff>21167</xdr:colOff>
      <xdr:row>0</xdr:row>
      <xdr:rowOff>0</xdr:rowOff>
    </xdr:from>
    <xdr:to>
      <xdr:col>0</xdr:col>
      <xdr:colOff>328084</xdr:colOff>
      <xdr:row>6</xdr:row>
      <xdr:rowOff>95250</xdr:rowOff>
    </xdr:to>
    <xdr:pic>
      <xdr:nvPicPr>
        <xdr:cNvPr id="4" name="Picture 10">
          <a:extLst>
            <a:ext uri="{FF2B5EF4-FFF2-40B4-BE49-F238E27FC236}">
              <a16:creationId xmlns:a16="http://schemas.microsoft.com/office/drawing/2014/main" id="{4B0E27AC-BBED-604F-907E-1A127FE9AE15}"/>
            </a:ext>
          </a:extLst>
        </xdr:cNvPr>
        <xdr:cNvPicPr/>
      </xdr:nvPicPr>
      <xdr:blipFill>
        <a:blip xmlns:r="http://schemas.openxmlformats.org/officeDocument/2006/relationships" r:embed="rId3" cstate="print"/>
        <a:stretch>
          <a:fillRect/>
        </a:stretch>
      </xdr:blipFill>
      <xdr:spPr>
        <a:xfrm>
          <a:off x="21167" y="0"/>
          <a:ext cx="306917" cy="15557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482969</xdr:colOff>
      <xdr:row>2</xdr:row>
      <xdr:rowOff>210640</xdr:rowOff>
    </xdr:from>
    <xdr:to>
      <xdr:col>1</xdr:col>
      <xdr:colOff>1734043</xdr:colOff>
      <xdr:row>6</xdr:row>
      <xdr:rowOff>3295</xdr:rowOff>
    </xdr:to>
    <xdr:pic>
      <xdr:nvPicPr>
        <xdr:cNvPr id="2" name="Imagen 4">
          <a:extLst>
            <a:ext uri="{FF2B5EF4-FFF2-40B4-BE49-F238E27FC236}">
              <a16:creationId xmlns:a16="http://schemas.microsoft.com/office/drawing/2014/main" id="{E1CE5F9A-4885-472A-9322-493F0F69C75C}"/>
            </a:ext>
          </a:extLst>
        </xdr:cNvPr>
        <xdr:cNvPicPr>
          <a:picLocks noChangeAspect="1"/>
        </xdr:cNvPicPr>
      </xdr:nvPicPr>
      <xdr:blipFill>
        <a:blip xmlns:r="http://schemas.openxmlformats.org/officeDocument/2006/relationships" r:embed="rId1"/>
        <a:stretch>
          <a:fillRect/>
        </a:stretch>
      </xdr:blipFill>
      <xdr:spPr>
        <a:xfrm>
          <a:off x="482969" y="591640"/>
          <a:ext cx="1746374" cy="849930"/>
        </a:xfrm>
        <a:prstGeom prst="rect">
          <a:avLst/>
        </a:prstGeom>
      </xdr:spPr>
    </xdr:pic>
    <xdr:clientData/>
  </xdr:twoCellAnchor>
  <xdr:twoCellAnchor editAs="oneCell">
    <xdr:from>
      <xdr:col>15</xdr:col>
      <xdr:colOff>574932</xdr:colOff>
      <xdr:row>2</xdr:row>
      <xdr:rowOff>7524</xdr:rowOff>
    </xdr:from>
    <xdr:to>
      <xdr:col>17</xdr:col>
      <xdr:colOff>157878</xdr:colOff>
      <xdr:row>5</xdr:row>
      <xdr:rowOff>87604</xdr:rowOff>
    </xdr:to>
    <xdr:pic>
      <xdr:nvPicPr>
        <xdr:cNvPr id="3" name="Imagen 2">
          <a:extLst>
            <a:ext uri="{FF2B5EF4-FFF2-40B4-BE49-F238E27FC236}">
              <a16:creationId xmlns:a16="http://schemas.microsoft.com/office/drawing/2014/main" id="{DBEF41B4-7C03-4464-AF6C-257CE1477DFD}"/>
            </a:ext>
            <a:ext uri="{147F2762-F138-4A5C-976F-8EAC2B608ADB}">
              <a16:predDERef xmlns:a16="http://schemas.microsoft.com/office/drawing/2014/main" pred="{7E5D9D3C-27E1-D747-A307-6C8716B6D173}"/>
            </a:ext>
          </a:extLst>
        </xdr:cNvPr>
        <xdr:cNvPicPr>
          <a:picLocks noChangeAspect="1"/>
        </xdr:cNvPicPr>
      </xdr:nvPicPr>
      <xdr:blipFill>
        <a:blip xmlns:r="http://schemas.openxmlformats.org/officeDocument/2006/relationships" r:embed="rId2"/>
        <a:stretch>
          <a:fillRect/>
        </a:stretch>
      </xdr:blipFill>
      <xdr:spPr>
        <a:xfrm>
          <a:off x="20029745" y="388524"/>
          <a:ext cx="1761789" cy="937330"/>
        </a:xfrm>
        <a:prstGeom prst="rect">
          <a:avLst/>
        </a:prstGeom>
      </xdr:spPr>
    </xdr:pic>
    <xdr:clientData/>
  </xdr:twoCellAnchor>
  <xdr:twoCellAnchor>
    <xdr:from>
      <xdr:col>0</xdr:col>
      <xdr:colOff>28223</xdr:colOff>
      <xdr:row>0</xdr:row>
      <xdr:rowOff>1</xdr:rowOff>
    </xdr:from>
    <xdr:to>
      <xdr:col>0</xdr:col>
      <xdr:colOff>380648</xdr:colOff>
      <xdr:row>9</xdr:row>
      <xdr:rowOff>104071</xdr:rowOff>
    </xdr:to>
    <xdr:pic>
      <xdr:nvPicPr>
        <xdr:cNvPr id="4" name="Picture 1">
          <a:extLst>
            <a:ext uri="{FF2B5EF4-FFF2-40B4-BE49-F238E27FC236}">
              <a16:creationId xmlns:a16="http://schemas.microsoft.com/office/drawing/2014/main" id="{ABC870DC-9D33-47ED-A466-ADC4598D31F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8223" y="1"/>
          <a:ext cx="352425" cy="2123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482969</xdr:colOff>
      <xdr:row>2</xdr:row>
      <xdr:rowOff>210640</xdr:rowOff>
    </xdr:from>
    <xdr:to>
      <xdr:col>1</xdr:col>
      <xdr:colOff>1734043</xdr:colOff>
      <xdr:row>6</xdr:row>
      <xdr:rowOff>3295</xdr:rowOff>
    </xdr:to>
    <xdr:pic>
      <xdr:nvPicPr>
        <xdr:cNvPr id="2" name="Imagen 4">
          <a:extLst>
            <a:ext uri="{FF2B5EF4-FFF2-40B4-BE49-F238E27FC236}">
              <a16:creationId xmlns:a16="http://schemas.microsoft.com/office/drawing/2014/main" id="{337D625C-F5E8-43B7-B6C7-7BD95EAF8D74}"/>
            </a:ext>
          </a:extLst>
        </xdr:cNvPr>
        <xdr:cNvPicPr>
          <a:picLocks noChangeAspect="1"/>
        </xdr:cNvPicPr>
      </xdr:nvPicPr>
      <xdr:blipFill>
        <a:blip xmlns:r="http://schemas.openxmlformats.org/officeDocument/2006/relationships" r:embed="rId1"/>
        <a:stretch>
          <a:fillRect/>
        </a:stretch>
      </xdr:blipFill>
      <xdr:spPr>
        <a:xfrm>
          <a:off x="482969" y="591640"/>
          <a:ext cx="1746374" cy="849930"/>
        </a:xfrm>
        <a:prstGeom prst="rect">
          <a:avLst/>
        </a:prstGeom>
      </xdr:spPr>
    </xdr:pic>
    <xdr:clientData/>
  </xdr:twoCellAnchor>
  <xdr:twoCellAnchor editAs="oneCell">
    <xdr:from>
      <xdr:col>13</xdr:col>
      <xdr:colOff>396339</xdr:colOff>
      <xdr:row>2</xdr:row>
      <xdr:rowOff>43243</xdr:rowOff>
    </xdr:from>
    <xdr:to>
      <xdr:col>15</xdr:col>
      <xdr:colOff>253128</xdr:colOff>
      <xdr:row>5</xdr:row>
      <xdr:rowOff>123323</xdr:rowOff>
    </xdr:to>
    <xdr:pic>
      <xdr:nvPicPr>
        <xdr:cNvPr id="3" name="Imagen 2">
          <a:extLst>
            <a:ext uri="{FF2B5EF4-FFF2-40B4-BE49-F238E27FC236}">
              <a16:creationId xmlns:a16="http://schemas.microsoft.com/office/drawing/2014/main" id="{EC8629C4-C0CC-406B-ADFE-4A1D899EF926}"/>
            </a:ext>
            <a:ext uri="{147F2762-F138-4A5C-976F-8EAC2B608ADB}">
              <a16:predDERef xmlns:a16="http://schemas.microsoft.com/office/drawing/2014/main" pred="{7E5D9D3C-27E1-D747-A307-6C8716B6D173}"/>
            </a:ext>
          </a:extLst>
        </xdr:cNvPr>
        <xdr:cNvPicPr>
          <a:picLocks noChangeAspect="1"/>
        </xdr:cNvPicPr>
      </xdr:nvPicPr>
      <xdr:blipFill>
        <a:blip xmlns:r="http://schemas.openxmlformats.org/officeDocument/2006/relationships" r:embed="rId2"/>
        <a:stretch>
          <a:fillRect/>
        </a:stretch>
      </xdr:blipFill>
      <xdr:spPr>
        <a:xfrm>
          <a:off x="17122239" y="424243"/>
          <a:ext cx="1761789" cy="946855"/>
        </a:xfrm>
        <a:prstGeom prst="rect">
          <a:avLst/>
        </a:prstGeom>
      </xdr:spPr>
    </xdr:pic>
    <xdr:clientData/>
  </xdr:twoCellAnchor>
  <xdr:twoCellAnchor>
    <xdr:from>
      <xdr:col>0</xdr:col>
      <xdr:colOff>28223</xdr:colOff>
      <xdr:row>0</xdr:row>
      <xdr:rowOff>1</xdr:rowOff>
    </xdr:from>
    <xdr:to>
      <xdr:col>0</xdr:col>
      <xdr:colOff>380648</xdr:colOff>
      <xdr:row>9</xdr:row>
      <xdr:rowOff>104071</xdr:rowOff>
    </xdr:to>
    <xdr:pic>
      <xdr:nvPicPr>
        <xdr:cNvPr id="4" name="Picture 1">
          <a:extLst>
            <a:ext uri="{FF2B5EF4-FFF2-40B4-BE49-F238E27FC236}">
              <a16:creationId xmlns:a16="http://schemas.microsoft.com/office/drawing/2014/main" id="{FBCBD5D6-85D1-4179-B3BF-52BD6536708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8223" y="1"/>
          <a:ext cx="352425" cy="2123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P28"/>
  <sheetViews>
    <sheetView showGridLines="0" zoomScale="90" zoomScaleNormal="90" workbookViewId="0">
      <selection activeCell="A10" sqref="A10:A11"/>
    </sheetView>
  </sheetViews>
  <sheetFormatPr defaultColWidth="11.42578125" defaultRowHeight="15" x14ac:dyDescent="0.25"/>
  <cols>
    <col min="1" max="1" width="62.140625" customWidth="1"/>
    <col min="2" max="3" width="17.7109375" customWidth="1"/>
    <col min="4" max="4" width="10" bestFit="1" customWidth="1"/>
    <col min="5" max="5" width="10.28515625" bestFit="1" customWidth="1"/>
    <col min="6" max="8" width="10" bestFit="1" customWidth="1"/>
    <col min="9" max="9" width="11.140625" bestFit="1" customWidth="1"/>
    <col min="10" max="11" width="10" bestFit="1" customWidth="1"/>
    <col min="12" max="12" width="13.42578125" bestFit="1" customWidth="1"/>
    <col min="13" max="13" width="10.7109375" bestFit="1" customWidth="1"/>
    <col min="14" max="14" width="13.42578125" bestFit="1" customWidth="1"/>
    <col min="15" max="15" width="13.42578125" customWidth="1"/>
    <col min="16" max="16" width="15.42578125" bestFit="1" customWidth="1"/>
  </cols>
  <sheetData>
    <row r="1" spans="1:16" x14ac:dyDescent="0.25">
      <c r="B1" s="1"/>
      <c r="C1" s="1"/>
      <c r="D1" s="2"/>
      <c r="E1" s="2"/>
      <c r="F1" s="2"/>
      <c r="G1" s="2"/>
      <c r="H1" s="2"/>
      <c r="I1" s="2"/>
      <c r="J1" s="2"/>
      <c r="K1" s="2"/>
      <c r="L1" s="2"/>
      <c r="N1" s="3"/>
      <c r="O1" s="3"/>
    </row>
    <row r="2" spans="1:16" x14ac:dyDescent="0.25">
      <c r="B2" s="1"/>
      <c r="C2" s="1"/>
      <c r="D2" s="2"/>
      <c r="E2" s="2"/>
      <c r="F2" s="2"/>
      <c r="G2" s="2"/>
      <c r="H2" s="2"/>
      <c r="I2" s="2"/>
      <c r="J2" s="2"/>
      <c r="K2" s="2"/>
      <c r="L2" s="2"/>
      <c r="N2" s="3"/>
      <c r="O2" s="3"/>
    </row>
    <row r="3" spans="1:16" ht="28.5" x14ac:dyDescent="0.25">
      <c r="A3" s="79" t="s">
        <v>0</v>
      </c>
      <c r="B3" s="79"/>
      <c r="C3" s="79"/>
      <c r="D3" s="79"/>
      <c r="E3" s="79"/>
      <c r="F3" s="79"/>
      <c r="G3" s="79"/>
      <c r="H3" s="79"/>
      <c r="I3" s="79"/>
      <c r="J3" s="79"/>
      <c r="K3" s="79"/>
      <c r="L3" s="79"/>
      <c r="M3" s="79"/>
      <c r="N3" s="79"/>
      <c r="O3" s="79"/>
      <c r="P3" s="79"/>
    </row>
    <row r="4" spans="1:16" ht="21" x14ac:dyDescent="0.25">
      <c r="A4" s="80" t="s">
        <v>1</v>
      </c>
      <c r="B4" s="80"/>
      <c r="C4" s="80"/>
      <c r="D4" s="80"/>
      <c r="E4" s="80"/>
      <c r="F4" s="80"/>
      <c r="G4" s="80"/>
      <c r="H4" s="80"/>
      <c r="I4" s="80"/>
      <c r="J4" s="80"/>
      <c r="K4" s="80"/>
      <c r="L4" s="80"/>
      <c r="M4" s="80"/>
      <c r="N4" s="80"/>
      <c r="O4" s="80"/>
      <c r="P4" s="80"/>
    </row>
    <row r="5" spans="1:16" ht="18.75" x14ac:dyDescent="0.25">
      <c r="A5" s="81" t="s">
        <v>2</v>
      </c>
      <c r="B5" s="81"/>
      <c r="C5" s="81"/>
      <c r="D5" s="81"/>
      <c r="E5" s="81"/>
      <c r="F5" s="81"/>
      <c r="G5" s="81"/>
      <c r="H5" s="81"/>
      <c r="I5" s="81"/>
      <c r="J5" s="81"/>
      <c r="K5" s="81"/>
      <c r="L5" s="81"/>
      <c r="M5" s="81"/>
      <c r="N5" s="81"/>
      <c r="O5" s="81"/>
      <c r="P5" s="81"/>
    </row>
    <row r="6" spans="1:16" ht="15.75" x14ac:dyDescent="0.25">
      <c r="A6" s="82" t="s">
        <v>3</v>
      </c>
      <c r="B6" s="82"/>
      <c r="C6" s="82"/>
      <c r="D6" s="82"/>
      <c r="E6" s="82"/>
      <c r="F6" s="82"/>
      <c r="G6" s="82"/>
      <c r="H6" s="82"/>
      <c r="I6" s="82"/>
      <c r="J6" s="82"/>
      <c r="K6" s="82"/>
      <c r="L6" s="82"/>
      <c r="M6" s="82"/>
      <c r="N6" s="82"/>
      <c r="O6" s="82"/>
      <c r="P6" s="82"/>
    </row>
    <row r="7" spans="1:16" x14ac:dyDescent="0.25">
      <c r="A7" s="4"/>
      <c r="B7" s="5"/>
      <c r="C7" s="5"/>
      <c r="D7" s="6"/>
      <c r="E7" s="6"/>
      <c r="F7" s="6"/>
      <c r="G7" s="6"/>
      <c r="H7" s="6"/>
      <c r="I7" s="6"/>
      <c r="J7" s="6"/>
      <c r="K7" s="6"/>
      <c r="L7" s="6"/>
      <c r="N7" s="3"/>
      <c r="O7" s="3"/>
    </row>
    <row r="8" spans="1:16" x14ac:dyDescent="0.25">
      <c r="A8" s="7" t="s">
        <v>4</v>
      </c>
      <c r="B8" s="8"/>
      <c r="C8" s="8"/>
      <c r="D8" s="9"/>
      <c r="E8" s="9"/>
      <c r="F8" s="9"/>
      <c r="G8" s="9"/>
      <c r="H8" s="9"/>
      <c r="I8" s="9"/>
      <c r="J8" s="9"/>
      <c r="K8" s="9"/>
      <c r="L8" s="9"/>
      <c r="N8" s="3"/>
      <c r="O8" s="3"/>
      <c r="P8" s="10" t="s">
        <v>5</v>
      </c>
    </row>
    <row r="9" spans="1:16" x14ac:dyDescent="0.25">
      <c r="A9" s="11"/>
      <c r="B9" s="8"/>
      <c r="C9" s="8"/>
      <c r="D9" s="9"/>
      <c r="E9" s="9"/>
      <c r="F9" s="9"/>
      <c r="G9" s="9"/>
      <c r="H9" s="9"/>
      <c r="I9" s="9"/>
      <c r="J9" s="9"/>
      <c r="K9" s="9"/>
      <c r="L9" s="9"/>
      <c r="M9" s="12"/>
      <c r="N9" s="3"/>
      <c r="O9" s="3"/>
    </row>
    <row r="10" spans="1:16" x14ac:dyDescent="0.25">
      <c r="A10" s="89" t="s">
        <v>6</v>
      </c>
      <c r="B10" s="90" t="s">
        <v>7</v>
      </c>
      <c r="C10" s="90" t="s">
        <v>8</v>
      </c>
      <c r="D10" s="87" t="s">
        <v>9</v>
      </c>
      <c r="E10" s="88"/>
      <c r="F10" s="88"/>
      <c r="G10" s="88"/>
      <c r="H10" s="88"/>
      <c r="I10" s="88"/>
      <c r="J10" s="88"/>
      <c r="K10" s="88"/>
      <c r="L10" s="88"/>
      <c r="M10" s="88"/>
      <c r="N10" s="88"/>
      <c r="O10" s="88"/>
      <c r="P10" s="88"/>
    </row>
    <row r="11" spans="1:16" x14ac:dyDescent="0.25">
      <c r="A11" s="84"/>
      <c r="B11" s="86"/>
      <c r="C11" s="86"/>
      <c r="D11" s="13" t="s">
        <v>10</v>
      </c>
      <c r="E11" s="13" t="s">
        <v>11</v>
      </c>
      <c r="F11" s="13" t="s">
        <v>12</v>
      </c>
      <c r="G11" s="13" t="s">
        <v>13</v>
      </c>
      <c r="H11" s="13" t="s">
        <v>14</v>
      </c>
      <c r="I11" s="13" t="s">
        <v>15</v>
      </c>
      <c r="J11" s="13" t="s">
        <v>16</v>
      </c>
      <c r="K11" s="13" t="s">
        <v>17</v>
      </c>
      <c r="L11" s="13" t="s">
        <v>18</v>
      </c>
      <c r="M11" s="13" t="s">
        <v>19</v>
      </c>
      <c r="N11" s="13" t="s">
        <v>20</v>
      </c>
      <c r="O11" s="13" t="s">
        <v>21</v>
      </c>
      <c r="P11" s="13" t="s">
        <v>22</v>
      </c>
    </row>
    <row r="12" spans="1:16" x14ac:dyDescent="0.25">
      <c r="A12" s="14" t="s">
        <v>23</v>
      </c>
      <c r="B12" s="15">
        <f>B13+B16+B18+B20+B22</f>
        <v>18032724545</v>
      </c>
      <c r="C12" s="15">
        <f>C13+C16+C18+C20+C22</f>
        <v>18384324312.310001</v>
      </c>
      <c r="D12" s="15">
        <f t="shared" ref="D12:O12" si="0">D13+D16+D18+D20+D22</f>
        <v>391201861</v>
      </c>
      <c r="E12" s="15">
        <f t="shared" si="0"/>
        <v>528103553.1099999</v>
      </c>
      <c r="F12" s="15">
        <f t="shared" si="0"/>
        <v>692352605.15999997</v>
      </c>
      <c r="G12" s="15">
        <f t="shared" si="0"/>
        <v>315257820.48000002</v>
      </c>
      <c r="H12" s="15">
        <f t="shared" si="0"/>
        <v>43074523.870000087</v>
      </c>
      <c r="I12" s="15">
        <f t="shared" si="0"/>
        <v>60699991.679999977</v>
      </c>
      <c r="J12" s="15">
        <f t="shared" si="0"/>
        <v>30445190.970000021</v>
      </c>
      <c r="K12" s="15">
        <f t="shared" si="0"/>
        <v>30740655.639999975</v>
      </c>
      <c r="L12" s="15">
        <f t="shared" si="0"/>
        <v>93212768.340000063</v>
      </c>
      <c r="M12" s="15">
        <f t="shared" si="0"/>
        <v>32117945.380000044</v>
      </c>
      <c r="N12" s="15">
        <f t="shared" si="0"/>
        <v>-540745825.24999988</v>
      </c>
      <c r="O12" s="15">
        <f t="shared" si="0"/>
        <v>9153163684.1199989</v>
      </c>
      <c r="P12" s="15">
        <f>+P13+P17+P20+P22</f>
        <v>10829624774.5</v>
      </c>
    </row>
    <row r="13" spans="1:16" x14ac:dyDescent="0.25">
      <c r="A13" s="16" t="s">
        <v>24</v>
      </c>
      <c r="B13" s="17">
        <f>B14+B15</f>
        <v>4576334254</v>
      </c>
      <c r="C13" s="17">
        <f t="shared" ref="C13:O13" si="1">C14+C15</f>
        <v>4576334254</v>
      </c>
      <c r="D13" s="17">
        <f t="shared" si="1"/>
        <v>0</v>
      </c>
      <c r="E13" s="17">
        <f t="shared" si="1"/>
        <v>0</v>
      </c>
      <c r="F13" s="17">
        <f t="shared" si="1"/>
        <v>0</v>
      </c>
      <c r="G13" s="17">
        <f t="shared" si="1"/>
        <v>119845</v>
      </c>
      <c r="H13" s="17">
        <f t="shared" si="1"/>
        <v>33158</v>
      </c>
      <c r="I13" s="17">
        <f t="shared" si="1"/>
        <v>0</v>
      </c>
      <c r="J13" s="17">
        <f t="shared" si="1"/>
        <v>0</v>
      </c>
      <c r="K13" s="17">
        <f t="shared" si="1"/>
        <v>1736915.3</v>
      </c>
      <c r="L13" s="17">
        <f t="shared" si="1"/>
        <v>38588979.840000004</v>
      </c>
      <c r="M13" s="17">
        <f t="shared" si="1"/>
        <v>19347208</v>
      </c>
      <c r="N13" s="17">
        <f t="shared" si="1"/>
        <v>355038.6</v>
      </c>
      <c r="O13" s="17">
        <f t="shared" si="1"/>
        <v>74378037.170000002</v>
      </c>
      <c r="P13" s="17">
        <f t="shared" ref="P13:P22" si="2">+SUM(D13:O13)</f>
        <v>134559181.91</v>
      </c>
    </row>
    <row r="14" spans="1:16" x14ac:dyDescent="0.25">
      <c r="A14" s="22" t="s">
        <v>25</v>
      </c>
      <c r="B14" s="19">
        <v>104616239</v>
      </c>
      <c r="C14" s="19">
        <v>104616239</v>
      </c>
      <c r="D14" s="19">
        <v>0</v>
      </c>
      <c r="E14" s="19">
        <v>0</v>
      </c>
      <c r="F14" s="19">
        <v>0</v>
      </c>
      <c r="G14" s="19">
        <v>0</v>
      </c>
      <c r="H14" s="19">
        <v>0</v>
      </c>
      <c r="I14" s="19">
        <v>0</v>
      </c>
      <c r="J14" s="19">
        <v>0</v>
      </c>
      <c r="K14" s="19">
        <v>0</v>
      </c>
      <c r="L14" s="19">
        <v>0</v>
      </c>
      <c r="M14" s="19">
        <v>0</v>
      </c>
      <c r="N14" s="19">
        <v>0</v>
      </c>
      <c r="O14" s="19">
        <v>0</v>
      </c>
      <c r="P14" s="19">
        <f t="shared" si="2"/>
        <v>0</v>
      </c>
    </row>
    <row r="15" spans="1:16" x14ac:dyDescent="0.25">
      <c r="A15" s="22" t="s">
        <v>26</v>
      </c>
      <c r="B15" s="19">
        <v>4471718015</v>
      </c>
      <c r="C15" s="19">
        <v>4471718015</v>
      </c>
      <c r="D15" s="19">
        <v>0</v>
      </c>
      <c r="E15" s="19">
        <v>0</v>
      </c>
      <c r="F15" s="19">
        <v>0</v>
      </c>
      <c r="G15" s="19">
        <v>119845</v>
      </c>
      <c r="H15" s="19">
        <v>33158</v>
      </c>
      <c r="I15" s="19">
        <v>0</v>
      </c>
      <c r="J15" s="19">
        <v>0</v>
      </c>
      <c r="K15" s="19">
        <v>1736915.3</v>
      </c>
      <c r="L15" s="19">
        <v>38588979.840000004</v>
      </c>
      <c r="M15" s="19">
        <v>19347208</v>
      </c>
      <c r="N15" s="19">
        <v>355038.6</v>
      </c>
      <c r="O15" s="19">
        <v>74378037.170000002</v>
      </c>
      <c r="P15" s="19">
        <f t="shared" si="2"/>
        <v>134559181.91</v>
      </c>
    </row>
    <row r="16" spans="1:16" x14ac:dyDescent="0.25">
      <c r="A16" s="16" t="s">
        <v>27</v>
      </c>
      <c r="B16" s="17">
        <f>B17</f>
        <v>455231872</v>
      </c>
      <c r="C16" s="17">
        <f t="shared" ref="C16:O16" si="3">C17</f>
        <v>455231872</v>
      </c>
      <c r="D16" s="17">
        <f t="shared" si="3"/>
        <v>0</v>
      </c>
      <c r="E16" s="17">
        <f t="shared" si="3"/>
        <v>11515215</v>
      </c>
      <c r="F16" s="17">
        <f t="shared" si="3"/>
        <v>0</v>
      </c>
      <c r="G16" s="17">
        <f t="shared" si="3"/>
        <v>662659.78</v>
      </c>
      <c r="H16" s="17">
        <f t="shared" si="3"/>
        <v>1949005.3900000001</v>
      </c>
      <c r="I16" s="17">
        <f t="shared" si="3"/>
        <v>490452.62</v>
      </c>
      <c r="J16" s="17">
        <f t="shared" si="3"/>
        <v>2525648.34</v>
      </c>
      <c r="K16" s="17">
        <f t="shared" si="3"/>
        <v>165469.91</v>
      </c>
      <c r="L16" s="17">
        <f t="shared" si="3"/>
        <v>739823.60999999987</v>
      </c>
      <c r="M16" s="17">
        <f t="shared" si="3"/>
        <v>1532929.1600000001</v>
      </c>
      <c r="N16" s="17">
        <f t="shared" si="3"/>
        <v>564908.26</v>
      </c>
      <c r="O16" s="17">
        <f t="shared" si="3"/>
        <v>1136545.9300000002</v>
      </c>
      <c r="P16" s="25">
        <f t="shared" si="2"/>
        <v>21282658</v>
      </c>
    </row>
    <row r="17" spans="1:16" x14ac:dyDescent="0.25">
      <c r="A17" s="22" t="s">
        <v>28</v>
      </c>
      <c r="B17" s="19">
        <v>455231872</v>
      </c>
      <c r="C17" s="19">
        <v>455231872</v>
      </c>
      <c r="D17" s="19">
        <v>0</v>
      </c>
      <c r="E17" s="19">
        <v>11515215</v>
      </c>
      <c r="F17" s="19">
        <v>0</v>
      </c>
      <c r="G17" s="19">
        <v>662659.78</v>
      </c>
      <c r="H17" s="19">
        <v>1949005.3900000001</v>
      </c>
      <c r="I17" s="19">
        <v>490452.62</v>
      </c>
      <c r="J17" s="19">
        <v>2525648.34</v>
      </c>
      <c r="K17" s="19">
        <v>165469.91</v>
      </c>
      <c r="L17" s="19">
        <v>739823.60999999987</v>
      </c>
      <c r="M17" s="19">
        <v>1532929.1600000001</v>
      </c>
      <c r="N17" s="19">
        <v>564908.26</v>
      </c>
      <c r="O17" s="19">
        <v>1136545.9300000002</v>
      </c>
      <c r="P17" s="19">
        <f t="shared" si="2"/>
        <v>21282658</v>
      </c>
    </row>
    <row r="18" spans="1:16" x14ac:dyDescent="0.25">
      <c r="A18" s="16" t="s">
        <v>29</v>
      </c>
      <c r="B18" s="17">
        <f>B19</f>
        <v>1696569111</v>
      </c>
      <c r="C18" s="17">
        <f>C19</f>
        <v>1696569111</v>
      </c>
      <c r="D18" s="17">
        <f>D19</f>
        <v>0</v>
      </c>
      <c r="E18" s="17">
        <f t="shared" ref="E18:O18" si="4">E19</f>
        <v>0</v>
      </c>
      <c r="F18" s="17">
        <f t="shared" si="4"/>
        <v>0</v>
      </c>
      <c r="G18" s="17">
        <f t="shared" si="4"/>
        <v>0</v>
      </c>
      <c r="H18" s="17">
        <f t="shared" si="4"/>
        <v>0</v>
      </c>
      <c r="I18" s="17">
        <f t="shared" si="4"/>
        <v>0</v>
      </c>
      <c r="J18" s="17">
        <f t="shared" si="4"/>
        <v>0</v>
      </c>
      <c r="K18" s="17">
        <f t="shared" si="4"/>
        <v>0</v>
      </c>
      <c r="L18" s="17">
        <f t="shared" si="4"/>
        <v>0</v>
      </c>
      <c r="M18" s="17">
        <f t="shared" si="4"/>
        <v>0</v>
      </c>
      <c r="N18" s="17">
        <f t="shared" si="4"/>
        <v>0</v>
      </c>
      <c r="O18" s="17">
        <f t="shared" si="4"/>
        <v>0</v>
      </c>
      <c r="P18" s="25">
        <f t="shared" si="2"/>
        <v>0</v>
      </c>
    </row>
    <row r="19" spans="1:16" x14ac:dyDescent="0.25">
      <c r="A19" s="22" t="s">
        <v>30</v>
      </c>
      <c r="B19" s="19">
        <v>1696569111</v>
      </c>
      <c r="C19" s="19">
        <v>1696569111</v>
      </c>
      <c r="D19" s="19">
        <v>0</v>
      </c>
      <c r="E19" s="19">
        <v>0</v>
      </c>
      <c r="F19" s="19">
        <v>0</v>
      </c>
      <c r="G19" s="19">
        <v>0</v>
      </c>
      <c r="H19" s="19">
        <v>0</v>
      </c>
      <c r="I19" s="19">
        <v>0</v>
      </c>
      <c r="J19" s="19">
        <v>0</v>
      </c>
      <c r="K19" s="19">
        <v>0</v>
      </c>
      <c r="L19" s="19">
        <v>0</v>
      </c>
      <c r="M19" s="19">
        <v>0</v>
      </c>
      <c r="N19" s="19">
        <v>0</v>
      </c>
      <c r="O19" s="19">
        <v>0</v>
      </c>
      <c r="P19" s="19">
        <f t="shared" si="2"/>
        <v>0</v>
      </c>
    </row>
    <row r="20" spans="1:16" x14ac:dyDescent="0.25">
      <c r="A20" s="16" t="s">
        <v>31</v>
      </c>
      <c r="B20" s="17">
        <f>B21</f>
        <v>10806094878</v>
      </c>
      <c r="C20" s="17">
        <f>C21</f>
        <v>11146002290</v>
      </c>
      <c r="D20" s="17">
        <f>D21</f>
        <v>391201861</v>
      </c>
      <c r="E20" s="17">
        <f t="shared" ref="E20:O20" si="5">E21</f>
        <v>516588338.1099999</v>
      </c>
      <c r="F20" s="17">
        <f t="shared" si="5"/>
        <v>684539282.14999998</v>
      </c>
      <c r="G20" s="17">
        <f t="shared" si="5"/>
        <v>314401225.70000005</v>
      </c>
      <c r="H20" s="17">
        <f t="shared" si="5"/>
        <v>40791860.480000086</v>
      </c>
      <c r="I20" s="17">
        <f t="shared" si="5"/>
        <v>54925123.439999983</v>
      </c>
      <c r="J20" s="17">
        <f t="shared" si="5"/>
        <v>27476192.630000021</v>
      </c>
      <c r="K20" s="17">
        <f t="shared" si="5"/>
        <v>28599195.429999974</v>
      </c>
      <c r="L20" s="17">
        <f t="shared" si="5"/>
        <v>53215499.890000053</v>
      </c>
      <c r="M20" s="17">
        <f t="shared" si="5"/>
        <v>10866768.220000044</v>
      </c>
      <c r="N20" s="17">
        <f t="shared" si="5"/>
        <v>-541820472.1099999</v>
      </c>
      <c r="O20" s="17">
        <f t="shared" si="5"/>
        <v>9077349609.7199993</v>
      </c>
      <c r="P20" s="25">
        <f t="shared" si="2"/>
        <v>10658134484.66</v>
      </c>
    </row>
    <row r="21" spans="1:16" x14ac:dyDescent="0.25">
      <c r="A21" s="22" t="s">
        <v>32</v>
      </c>
      <c r="B21" s="19">
        <v>10806094878</v>
      </c>
      <c r="C21" s="19">
        <v>11146002290</v>
      </c>
      <c r="D21" s="19">
        <v>391201861</v>
      </c>
      <c r="E21" s="19">
        <v>516588338.1099999</v>
      </c>
      <c r="F21" s="19">
        <v>684539282.14999998</v>
      </c>
      <c r="G21" s="19">
        <v>314401225.70000005</v>
      </c>
      <c r="H21" s="19">
        <v>40791860.480000086</v>
      </c>
      <c r="I21" s="19">
        <v>54925123.439999983</v>
      </c>
      <c r="J21" s="19">
        <v>27476192.630000021</v>
      </c>
      <c r="K21" s="19">
        <v>28599195.429999974</v>
      </c>
      <c r="L21" s="19">
        <v>53215499.890000053</v>
      </c>
      <c r="M21" s="19">
        <v>10866768.220000044</v>
      </c>
      <c r="N21" s="19">
        <v>-541820472.1099999</v>
      </c>
      <c r="O21" s="19">
        <v>9077349609.7199993</v>
      </c>
      <c r="P21" s="18">
        <f t="shared" si="2"/>
        <v>10658134484.66</v>
      </c>
    </row>
    <row r="22" spans="1:16" x14ac:dyDescent="0.25">
      <c r="A22" s="16" t="s">
        <v>33</v>
      </c>
      <c r="B22" s="17">
        <v>498494430</v>
      </c>
      <c r="C22" s="17">
        <v>510186785.31</v>
      </c>
      <c r="D22" s="17">
        <v>0</v>
      </c>
      <c r="E22" s="17">
        <v>0</v>
      </c>
      <c r="F22" s="17">
        <v>7813323.0099999998</v>
      </c>
      <c r="G22" s="17">
        <v>74090</v>
      </c>
      <c r="H22" s="17">
        <v>300500.00000000023</v>
      </c>
      <c r="I22" s="17">
        <v>5284415.62</v>
      </c>
      <c r="J22" s="17">
        <v>443350</v>
      </c>
      <c r="K22" s="17">
        <v>239074.99999999997</v>
      </c>
      <c r="L22" s="17">
        <v>668465</v>
      </c>
      <c r="M22" s="17">
        <v>371040</v>
      </c>
      <c r="N22" s="17">
        <v>154700</v>
      </c>
      <c r="O22" s="17">
        <v>299491.30000000005</v>
      </c>
      <c r="P22" s="25">
        <f t="shared" si="2"/>
        <v>15648449.93</v>
      </c>
    </row>
    <row r="23" spans="1:16" x14ac:dyDescent="0.25">
      <c r="A23" s="14" t="s">
        <v>34</v>
      </c>
      <c r="B23" s="15">
        <f>B24</f>
        <v>2580000</v>
      </c>
      <c r="C23" s="15">
        <f t="shared" ref="C23:O23" si="6">C24</f>
        <v>2580000</v>
      </c>
      <c r="D23" s="15">
        <f t="shared" si="6"/>
        <v>0</v>
      </c>
      <c r="E23" s="15">
        <f t="shared" si="6"/>
        <v>0</v>
      </c>
      <c r="F23" s="15">
        <f t="shared" si="6"/>
        <v>0</v>
      </c>
      <c r="G23" s="15">
        <f t="shared" si="6"/>
        <v>0</v>
      </c>
      <c r="H23" s="15">
        <f t="shared" si="6"/>
        <v>0</v>
      </c>
      <c r="I23" s="15">
        <f t="shared" si="6"/>
        <v>0</v>
      </c>
      <c r="J23" s="15">
        <f t="shared" si="6"/>
        <v>0</v>
      </c>
      <c r="K23" s="15">
        <f t="shared" si="6"/>
        <v>0</v>
      </c>
      <c r="L23" s="15">
        <f t="shared" si="6"/>
        <v>0</v>
      </c>
      <c r="M23" s="15">
        <f t="shared" si="6"/>
        <v>0</v>
      </c>
      <c r="N23" s="15">
        <f t="shared" si="6"/>
        <v>0</v>
      </c>
      <c r="O23" s="15">
        <f t="shared" si="6"/>
        <v>0</v>
      </c>
      <c r="P23" s="15">
        <f>P24</f>
        <v>0</v>
      </c>
    </row>
    <row r="24" spans="1:16" x14ac:dyDescent="0.25">
      <c r="A24" s="16" t="s">
        <v>35</v>
      </c>
      <c r="B24" s="26">
        <f>B25</f>
        <v>2580000</v>
      </c>
      <c r="C24" s="26">
        <f>C25</f>
        <v>2580000</v>
      </c>
      <c r="D24" s="26">
        <f>D25</f>
        <v>0</v>
      </c>
      <c r="E24" s="26">
        <f t="shared" ref="E24:O24" si="7">E25</f>
        <v>0</v>
      </c>
      <c r="F24" s="26">
        <f t="shared" si="7"/>
        <v>0</v>
      </c>
      <c r="G24" s="26">
        <f t="shared" si="7"/>
        <v>0</v>
      </c>
      <c r="H24" s="26">
        <f t="shared" si="7"/>
        <v>0</v>
      </c>
      <c r="I24" s="26">
        <f t="shared" si="7"/>
        <v>0</v>
      </c>
      <c r="J24" s="26">
        <f t="shared" si="7"/>
        <v>0</v>
      </c>
      <c r="K24" s="26">
        <f t="shared" si="7"/>
        <v>0</v>
      </c>
      <c r="L24" s="26">
        <f t="shared" si="7"/>
        <v>0</v>
      </c>
      <c r="M24" s="26">
        <f t="shared" si="7"/>
        <v>0</v>
      </c>
      <c r="N24" s="26">
        <f t="shared" si="7"/>
        <v>0</v>
      </c>
      <c r="O24" s="26">
        <f t="shared" si="7"/>
        <v>0</v>
      </c>
      <c r="P24" s="25">
        <f>+SUM(D24:O24)</f>
        <v>0</v>
      </c>
    </row>
    <row r="25" spans="1:16" x14ac:dyDescent="0.25">
      <c r="A25" s="22" t="s">
        <v>36</v>
      </c>
      <c r="B25" s="20">
        <v>2580000</v>
      </c>
      <c r="C25" s="20">
        <v>2580000</v>
      </c>
      <c r="D25" s="20">
        <v>0</v>
      </c>
      <c r="E25" s="20">
        <v>0</v>
      </c>
      <c r="F25" s="20">
        <v>0</v>
      </c>
      <c r="G25" s="20">
        <v>0</v>
      </c>
      <c r="H25" s="20">
        <v>0</v>
      </c>
      <c r="I25" s="20">
        <v>0</v>
      </c>
      <c r="J25" s="20">
        <v>0</v>
      </c>
      <c r="K25" s="20">
        <v>0</v>
      </c>
      <c r="L25" s="20">
        <v>0</v>
      </c>
      <c r="M25" s="20">
        <v>0</v>
      </c>
      <c r="N25" s="20">
        <v>0</v>
      </c>
      <c r="O25" s="20">
        <v>0</v>
      </c>
      <c r="P25" s="18">
        <f>+SUM(D25:O25)</f>
        <v>0</v>
      </c>
    </row>
    <row r="26" spans="1:16" x14ac:dyDescent="0.25">
      <c r="A26" s="23" t="s">
        <v>37</v>
      </c>
      <c r="B26" s="27">
        <f t="shared" ref="B26:O26" si="8">+B12+B23</f>
        <v>18035304545</v>
      </c>
      <c r="C26" s="27">
        <f t="shared" si="8"/>
        <v>18386904312.310001</v>
      </c>
      <c r="D26" s="24">
        <f t="shared" si="8"/>
        <v>391201861</v>
      </c>
      <c r="E26" s="24">
        <f t="shared" si="8"/>
        <v>528103553.1099999</v>
      </c>
      <c r="F26" s="24">
        <f t="shared" si="8"/>
        <v>692352605.15999997</v>
      </c>
      <c r="G26" s="24">
        <f t="shared" si="8"/>
        <v>315257820.48000002</v>
      </c>
      <c r="H26" s="24">
        <f t="shared" si="8"/>
        <v>43074523.870000087</v>
      </c>
      <c r="I26" s="24">
        <f t="shared" si="8"/>
        <v>60699991.679999977</v>
      </c>
      <c r="J26" s="24">
        <f t="shared" si="8"/>
        <v>30445190.970000021</v>
      </c>
      <c r="K26" s="24">
        <f t="shared" si="8"/>
        <v>30740655.639999975</v>
      </c>
      <c r="L26" s="24">
        <f t="shared" si="8"/>
        <v>93212768.340000063</v>
      </c>
      <c r="M26" s="24">
        <f t="shared" si="8"/>
        <v>32117945.380000044</v>
      </c>
      <c r="N26" s="24">
        <f t="shared" si="8"/>
        <v>-540745825.24999988</v>
      </c>
      <c r="O26" s="24">
        <f t="shared" si="8"/>
        <v>9153163684.1199989</v>
      </c>
      <c r="P26" s="24">
        <f>SUM(D26:O26)</f>
        <v>10829624774.5</v>
      </c>
    </row>
    <row r="27" spans="1:16" x14ac:dyDescent="0.25">
      <c r="A27" s="34" t="s">
        <v>38</v>
      </c>
    </row>
    <row r="28" spans="1:16" x14ac:dyDescent="0.25">
      <c r="A28" s="35" t="s">
        <v>39</v>
      </c>
    </row>
  </sheetData>
  <mergeCells count="8">
    <mergeCell ref="A4:P4"/>
    <mergeCell ref="A3:P3"/>
    <mergeCell ref="A6:P6"/>
    <mergeCell ref="A10:A11"/>
    <mergeCell ref="B10:B11"/>
    <mergeCell ref="C10:C11"/>
    <mergeCell ref="D10:P10"/>
    <mergeCell ref="A5:P5"/>
  </mergeCells>
  <pageMargins left="0.7" right="0.7" top="0.75" bottom="0.75" header="0.3" footer="0.3"/>
  <pageSetup orientation="portrait" r:id="rId1"/>
  <ignoredErrors>
    <ignoredError sqref="P14:P22 P24:P25" formulaRange="1"/>
    <ignoredError sqref="P23" formula="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266F5-8A1F-41BB-93FA-786368462E5A}">
  <sheetPr>
    <pageSetUpPr autoPageBreaks="0"/>
  </sheetPr>
  <dimension ref="A1:W73"/>
  <sheetViews>
    <sheetView showGridLines="0" zoomScale="80" zoomScaleNormal="80" workbookViewId="0">
      <selection activeCell="D9" sqref="D9:D10"/>
    </sheetView>
  </sheetViews>
  <sheetFormatPr defaultColWidth="11.42578125" defaultRowHeight="15" x14ac:dyDescent="0.25"/>
  <cols>
    <col min="1" max="1" width="7.42578125" customWidth="1"/>
    <col min="2" max="2" width="84.42578125" customWidth="1"/>
    <col min="3" max="4" width="17" customWidth="1"/>
    <col min="5" max="5" width="14.42578125" bestFit="1" customWidth="1"/>
    <col min="6" max="11" width="16.140625" customWidth="1"/>
    <col min="12" max="12" width="15.42578125" customWidth="1"/>
    <col min="13" max="13" width="15.28515625" customWidth="1"/>
    <col min="14" max="14" width="14.85546875" customWidth="1"/>
    <col min="15" max="15" width="13.7109375" customWidth="1"/>
    <col min="16" max="16" width="12.7109375" customWidth="1"/>
    <col min="17" max="17" width="15.140625" bestFit="1" customWidth="1"/>
    <col min="18" max="20" width="17.85546875" bestFit="1" customWidth="1"/>
    <col min="21" max="21" width="15.7109375" bestFit="1" customWidth="1"/>
    <col min="22" max="22" width="17.42578125" bestFit="1" customWidth="1"/>
  </cols>
  <sheetData>
    <row r="1" spans="1:23" x14ac:dyDescent="0.25">
      <c r="C1" s="1"/>
      <c r="D1" s="1"/>
      <c r="E1" s="2"/>
      <c r="F1" s="2"/>
      <c r="G1" s="2"/>
      <c r="H1" s="2"/>
      <c r="I1" s="2"/>
      <c r="J1" s="2"/>
      <c r="K1" s="2"/>
      <c r="L1" s="2"/>
      <c r="M1" s="2"/>
      <c r="O1" s="3"/>
      <c r="P1" s="3"/>
    </row>
    <row r="2" spans="1:23" x14ac:dyDescent="0.25">
      <c r="C2" s="1"/>
      <c r="D2" s="1"/>
      <c r="E2" s="2"/>
      <c r="F2" s="2"/>
      <c r="G2" s="2"/>
      <c r="H2" s="2"/>
      <c r="I2" s="2"/>
      <c r="J2" s="2"/>
      <c r="K2" s="2"/>
      <c r="L2" s="2"/>
      <c r="M2" s="2"/>
      <c r="O2" s="3"/>
      <c r="P2" s="3"/>
    </row>
    <row r="3" spans="1:23" ht="28.5" x14ac:dyDescent="0.25">
      <c r="B3" s="79" t="s">
        <v>0</v>
      </c>
      <c r="C3" s="79"/>
      <c r="D3" s="79"/>
      <c r="E3" s="79"/>
      <c r="F3" s="79"/>
      <c r="G3" s="79"/>
      <c r="H3" s="79"/>
      <c r="I3" s="79"/>
      <c r="J3" s="79"/>
      <c r="K3" s="79"/>
      <c r="L3" s="79"/>
      <c r="M3" s="79"/>
      <c r="N3" s="79"/>
      <c r="O3" s="79"/>
      <c r="P3" s="79"/>
      <c r="Q3" s="79"/>
    </row>
    <row r="4" spans="1:23" ht="21" x14ac:dyDescent="0.25">
      <c r="B4" s="80" t="s">
        <v>1</v>
      </c>
      <c r="C4" s="80"/>
      <c r="D4" s="80"/>
      <c r="E4" s="80"/>
      <c r="F4" s="80"/>
      <c r="G4" s="80"/>
      <c r="H4" s="80"/>
      <c r="I4" s="80"/>
      <c r="J4" s="80"/>
      <c r="K4" s="80"/>
      <c r="L4" s="80"/>
      <c r="M4" s="80"/>
      <c r="N4" s="80"/>
      <c r="O4" s="80"/>
      <c r="P4" s="80"/>
      <c r="Q4" s="80"/>
    </row>
    <row r="5" spans="1:23" ht="18.75" x14ac:dyDescent="0.25">
      <c r="B5" s="81" t="s">
        <v>2</v>
      </c>
      <c r="C5" s="81"/>
      <c r="D5" s="81"/>
      <c r="E5" s="81"/>
      <c r="F5" s="81"/>
      <c r="G5" s="81"/>
      <c r="H5" s="81"/>
      <c r="I5" s="81"/>
      <c r="J5" s="81"/>
      <c r="K5" s="81"/>
      <c r="L5" s="81"/>
      <c r="M5" s="81"/>
      <c r="N5" s="81"/>
      <c r="O5" s="81"/>
      <c r="P5" s="81"/>
      <c r="Q5" s="81"/>
    </row>
    <row r="6" spans="1:23" ht="15.75" x14ac:dyDescent="0.25">
      <c r="B6" s="82" t="s">
        <v>3</v>
      </c>
      <c r="C6" s="82"/>
      <c r="D6" s="82"/>
      <c r="E6" s="82"/>
      <c r="F6" s="82"/>
      <c r="G6" s="82"/>
      <c r="H6" s="82"/>
      <c r="I6" s="82"/>
      <c r="J6" s="82"/>
      <c r="K6" s="82"/>
      <c r="L6" s="82"/>
      <c r="M6" s="82"/>
      <c r="N6" s="82"/>
      <c r="O6" s="82"/>
      <c r="P6" s="82"/>
      <c r="Q6" s="82"/>
    </row>
    <row r="7" spans="1:23" x14ac:dyDescent="0.25">
      <c r="B7" s="4"/>
      <c r="C7" s="5"/>
      <c r="D7" s="5"/>
      <c r="E7" s="6"/>
      <c r="F7" s="6"/>
      <c r="G7" s="6"/>
      <c r="H7" s="6"/>
      <c r="I7" s="6"/>
      <c r="J7" s="6"/>
      <c r="K7" s="6"/>
      <c r="L7" s="6"/>
      <c r="M7" s="6"/>
      <c r="O7" s="3"/>
      <c r="P7" s="3"/>
    </row>
    <row r="8" spans="1:23" x14ac:dyDescent="0.25">
      <c r="B8" s="7" t="s">
        <v>105</v>
      </c>
      <c r="C8" s="8"/>
      <c r="D8" s="8"/>
      <c r="E8" s="40"/>
      <c r="F8" s="40"/>
      <c r="G8" s="40"/>
      <c r="H8" s="40"/>
      <c r="I8" s="40"/>
      <c r="J8" s="40"/>
      <c r="K8" s="40"/>
      <c r="L8" s="40"/>
      <c r="M8" s="40"/>
      <c r="N8" s="39"/>
      <c r="O8" s="41"/>
      <c r="P8" s="41"/>
      <c r="Q8" s="42" t="s">
        <v>5</v>
      </c>
    </row>
    <row r="9" spans="1:23" ht="21.75" customHeight="1" x14ac:dyDescent="0.25">
      <c r="B9" s="83" t="s">
        <v>6</v>
      </c>
      <c r="C9" s="56" t="s">
        <v>64</v>
      </c>
      <c r="D9" s="85" t="s">
        <v>97</v>
      </c>
      <c r="E9" s="87" t="s">
        <v>59</v>
      </c>
      <c r="F9" s="88"/>
      <c r="G9" s="88"/>
      <c r="H9" s="88"/>
      <c r="I9" s="88"/>
      <c r="J9" s="88"/>
      <c r="K9" s="88"/>
      <c r="L9" s="88"/>
      <c r="M9" s="88"/>
      <c r="N9" s="88"/>
      <c r="O9" s="88"/>
      <c r="P9" s="88"/>
      <c r="Q9" s="88"/>
    </row>
    <row r="10" spans="1:23" x14ac:dyDescent="0.25">
      <c r="B10" s="84"/>
      <c r="C10" s="55" t="s">
        <v>106</v>
      </c>
      <c r="D10" s="86"/>
      <c r="E10" s="13" t="s">
        <v>10</v>
      </c>
      <c r="F10" s="13" t="s">
        <v>11</v>
      </c>
      <c r="G10" s="13" t="s">
        <v>12</v>
      </c>
      <c r="H10" s="13" t="s">
        <v>13</v>
      </c>
      <c r="I10" s="13" t="s">
        <v>14</v>
      </c>
      <c r="J10" s="13" t="s">
        <v>15</v>
      </c>
      <c r="K10" s="13" t="s">
        <v>16</v>
      </c>
      <c r="L10" s="13" t="s">
        <v>17</v>
      </c>
      <c r="M10" s="13" t="s">
        <v>18</v>
      </c>
      <c r="N10" s="13" t="s">
        <v>19</v>
      </c>
      <c r="O10" s="13" t="s">
        <v>20</v>
      </c>
      <c r="P10" s="13" t="s">
        <v>21</v>
      </c>
      <c r="Q10" s="13" t="s">
        <v>22</v>
      </c>
    </row>
    <row r="11" spans="1:23" x14ac:dyDescent="0.25">
      <c r="B11" s="14" t="s">
        <v>23</v>
      </c>
      <c r="C11" s="63">
        <f>C12+C26+C33+C38+C45</f>
        <v>51931422305</v>
      </c>
      <c r="D11" s="63">
        <f>D12+D26+D33+D38+D45</f>
        <v>55355258837.209999</v>
      </c>
      <c r="E11" s="63">
        <f>E12+E26+E33+E38+E45</f>
        <v>167959901.50999999</v>
      </c>
      <c r="F11" s="63">
        <f t="shared" ref="F11:P11" si="0">F12+F26+F33+F38+F45</f>
        <v>215118280.13000003</v>
      </c>
      <c r="G11" s="63">
        <f t="shared" si="0"/>
        <v>213075505.40000001</v>
      </c>
      <c r="H11" s="63">
        <f t="shared" si="0"/>
        <v>236516152.92000002</v>
      </c>
      <c r="I11" s="63">
        <f t="shared" si="0"/>
        <v>229802619.31999999</v>
      </c>
      <c r="J11" s="63">
        <f t="shared" si="0"/>
        <v>251970460.29999998</v>
      </c>
      <c r="K11" s="63">
        <f t="shared" si="0"/>
        <v>238094851.18000001</v>
      </c>
      <c r="L11" s="63">
        <f t="shared" si="0"/>
        <v>214917904.75000003</v>
      </c>
      <c r="M11" s="63">
        <f t="shared" si="0"/>
        <v>276060811.69999999</v>
      </c>
      <c r="N11" s="63">
        <f t="shared" si="0"/>
        <v>298354060.35999995</v>
      </c>
      <c r="O11" s="63">
        <f t="shared" si="0"/>
        <v>256385022.90000001</v>
      </c>
      <c r="P11" s="63">
        <f t="shared" si="0"/>
        <v>362391903.96999997</v>
      </c>
      <c r="Q11" s="44">
        <f>SUM(E11:P11)</f>
        <v>2960647474.4400001</v>
      </c>
      <c r="R11" s="60"/>
      <c r="S11" s="60"/>
      <c r="T11" s="61"/>
      <c r="U11" s="61"/>
      <c r="W11" s="57"/>
    </row>
    <row r="12" spans="1:23" x14ac:dyDescent="0.25">
      <c r="A12" s="39"/>
      <c r="B12" s="16" t="s">
        <v>24</v>
      </c>
      <c r="C12" s="45">
        <f t="shared" ref="C12:P12" si="1">C13+C16+C22</f>
        <v>4678099256</v>
      </c>
      <c r="D12" s="45">
        <f t="shared" si="1"/>
        <v>5326393731.54</v>
      </c>
      <c r="E12" s="45">
        <f t="shared" si="1"/>
        <v>122922102.89999999</v>
      </c>
      <c r="F12" s="46">
        <f t="shared" si="1"/>
        <v>128352725.84</v>
      </c>
      <c r="G12" s="46">
        <f t="shared" si="1"/>
        <v>138065117.49000001</v>
      </c>
      <c r="H12" s="46">
        <f t="shared" si="1"/>
        <v>132662522.33000001</v>
      </c>
      <c r="I12" s="46">
        <f t="shared" si="1"/>
        <v>177128842.88</v>
      </c>
      <c r="J12" s="46">
        <f t="shared" si="1"/>
        <v>139718385.81999999</v>
      </c>
      <c r="K12" s="46">
        <f t="shared" si="1"/>
        <v>142010636.19</v>
      </c>
      <c r="L12" s="46">
        <f t="shared" si="1"/>
        <v>141028515.29000002</v>
      </c>
      <c r="M12" s="46">
        <f t="shared" si="1"/>
        <v>143348002.88</v>
      </c>
      <c r="N12" s="46">
        <f t="shared" si="1"/>
        <v>179806535.64999998</v>
      </c>
      <c r="O12" s="46">
        <f t="shared" si="1"/>
        <v>142068945.05000001</v>
      </c>
      <c r="P12" s="46">
        <f t="shared" si="1"/>
        <v>219446642.69999999</v>
      </c>
      <c r="Q12" s="45">
        <f t="shared" ref="Q12:Q63" si="2">SUM(E12:P12)</f>
        <v>1806558975.02</v>
      </c>
      <c r="R12" s="60"/>
      <c r="S12" s="60"/>
      <c r="T12" s="61"/>
      <c r="U12" s="61"/>
      <c r="W12" s="57"/>
    </row>
    <row r="13" spans="1:23" x14ac:dyDescent="0.25">
      <c r="A13" s="39"/>
      <c r="B13" s="21" t="s">
        <v>25</v>
      </c>
      <c r="C13" s="45">
        <f>C14</f>
        <v>278509481</v>
      </c>
      <c r="D13" s="45">
        <f>D14</f>
        <v>265045891</v>
      </c>
      <c r="E13" s="45">
        <f t="shared" ref="E13:P14" si="3">E14</f>
        <v>0</v>
      </c>
      <c r="F13" s="45">
        <f t="shared" si="3"/>
        <v>0</v>
      </c>
      <c r="G13" s="45">
        <f t="shared" si="3"/>
        <v>0</v>
      </c>
      <c r="H13" s="45">
        <f t="shared" si="3"/>
        <v>0</v>
      </c>
      <c r="I13" s="45">
        <f t="shared" si="3"/>
        <v>0</v>
      </c>
      <c r="J13" s="45">
        <f t="shared" si="3"/>
        <v>0</v>
      </c>
      <c r="K13" s="45">
        <f t="shared" si="3"/>
        <v>0</v>
      </c>
      <c r="L13" s="45">
        <f t="shared" si="3"/>
        <v>0</v>
      </c>
      <c r="M13" s="45">
        <f t="shared" si="3"/>
        <v>0</v>
      </c>
      <c r="N13" s="45">
        <f t="shared" si="3"/>
        <v>0</v>
      </c>
      <c r="O13" s="45">
        <f t="shared" si="3"/>
        <v>0</v>
      </c>
      <c r="P13" s="45">
        <f t="shared" si="3"/>
        <v>0</v>
      </c>
      <c r="Q13" s="45">
        <f t="shared" si="2"/>
        <v>0</v>
      </c>
      <c r="R13" s="60"/>
      <c r="S13" s="60"/>
      <c r="T13" s="61"/>
      <c r="U13" s="61"/>
      <c r="W13" s="57"/>
    </row>
    <row r="14" spans="1:23" x14ac:dyDescent="0.25">
      <c r="A14" s="39"/>
      <c r="B14" s="32" t="s">
        <v>68</v>
      </c>
      <c r="C14" s="46">
        <f>C15</f>
        <v>278509481</v>
      </c>
      <c r="D14" s="46">
        <f>D15</f>
        <v>265045891</v>
      </c>
      <c r="E14" s="45">
        <f t="shared" si="3"/>
        <v>0</v>
      </c>
      <c r="F14" s="45">
        <f t="shared" si="3"/>
        <v>0</v>
      </c>
      <c r="G14" s="45">
        <f t="shared" si="3"/>
        <v>0</v>
      </c>
      <c r="H14" s="45">
        <f t="shared" si="3"/>
        <v>0</v>
      </c>
      <c r="I14" s="45">
        <f t="shared" si="3"/>
        <v>0</v>
      </c>
      <c r="J14" s="45">
        <f t="shared" si="3"/>
        <v>0</v>
      </c>
      <c r="K14" s="45">
        <f t="shared" si="3"/>
        <v>0</v>
      </c>
      <c r="L14" s="45">
        <f t="shared" si="3"/>
        <v>0</v>
      </c>
      <c r="M14" s="45">
        <f t="shared" si="3"/>
        <v>0</v>
      </c>
      <c r="N14" s="45">
        <f t="shared" si="3"/>
        <v>0</v>
      </c>
      <c r="O14" s="45">
        <f t="shared" si="3"/>
        <v>0</v>
      </c>
      <c r="P14" s="45">
        <v>0</v>
      </c>
      <c r="Q14" s="45">
        <f t="shared" si="2"/>
        <v>0</v>
      </c>
      <c r="R14" s="60"/>
      <c r="S14" s="60"/>
      <c r="T14" s="61"/>
      <c r="U14" s="61"/>
      <c r="W14" s="57"/>
    </row>
    <row r="15" spans="1:23" x14ac:dyDescent="0.25">
      <c r="A15" s="39"/>
      <c r="B15" s="64" t="s">
        <v>69</v>
      </c>
      <c r="C15" s="46">
        <v>278509481</v>
      </c>
      <c r="D15" s="46">
        <v>265045891</v>
      </c>
      <c r="E15" s="45">
        <v>0</v>
      </c>
      <c r="F15" s="45">
        <v>0</v>
      </c>
      <c r="G15" s="45">
        <v>0</v>
      </c>
      <c r="H15" s="45"/>
      <c r="I15" s="45"/>
      <c r="J15" s="45"/>
      <c r="K15" s="45"/>
      <c r="L15" s="45"/>
      <c r="M15" s="45"/>
      <c r="N15" s="45"/>
      <c r="O15" s="45"/>
      <c r="P15" s="45">
        <v>0</v>
      </c>
      <c r="Q15" s="45">
        <f t="shared" si="2"/>
        <v>0</v>
      </c>
      <c r="R15" s="60"/>
      <c r="S15" s="60"/>
      <c r="T15" s="61"/>
      <c r="U15" s="61"/>
      <c r="W15" s="57"/>
    </row>
    <row r="16" spans="1:23" x14ac:dyDescent="0.25">
      <c r="A16" s="39"/>
      <c r="B16" s="21" t="s">
        <v>26</v>
      </c>
      <c r="C16" s="45">
        <f>C17+C19</f>
        <v>2390962889</v>
      </c>
      <c r="D16" s="45">
        <f>D17+D19</f>
        <v>2390962889</v>
      </c>
      <c r="E16" s="45">
        <f t="shared" ref="E16:P16" si="4">E17+E19</f>
        <v>37627259.359999999</v>
      </c>
      <c r="F16" s="45">
        <f t="shared" si="4"/>
        <v>42720415.68</v>
      </c>
      <c r="G16" s="45">
        <f t="shared" si="4"/>
        <v>46047167.100000001</v>
      </c>
      <c r="H16" s="45">
        <f t="shared" si="4"/>
        <v>45649244.57</v>
      </c>
      <c r="I16" s="45">
        <f t="shared" si="4"/>
        <v>83008967.579999998</v>
      </c>
      <c r="J16" s="45">
        <f t="shared" si="4"/>
        <v>47074617.099999994</v>
      </c>
      <c r="K16" s="45">
        <f t="shared" si="4"/>
        <v>46487039.670000002</v>
      </c>
      <c r="L16" s="45">
        <f t="shared" si="4"/>
        <v>45643140.079999998</v>
      </c>
      <c r="M16" s="45">
        <f t="shared" si="4"/>
        <v>47595877.660000004</v>
      </c>
      <c r="N16" s="45">
        <f t="shared" si="4"/>
        <v>82119615.959999993</v>
      </c>
      <c r="O16" s="45">
        <f t="shared" si="4"/>
        <v>45318391.420000002</v>
      </c>
      <c r="P16" s="45">
        <f t="shared" si="4"/>
        <v>119801531.11</v>
      </c>
      <c r="Q16" s="45">
        <f t="shared" si="2"/>
        <v>689093267.28999996</v>
      </c>
      <c r="R16" s="60"/>
      <c r="S16" s="60"/>
      <c r="T16" s="61"/>
      <c r="U16" s="61"/>
      <c r="W16" s="57"/>
    </row>
    <row r="17" spans="2:23" x14ac:dyDescent="0.25">
      <c r="B17" s="65" t="s">
        <v>70</v>
      </c>
      <c r="C17" s="46">
        <f>C18</f>
        <v>390962889</v>
      </c>
      <c r="D17" s="46">
        <f>D18</f>
        <v>390962889</v>
      </c>
      <c r="E17" s="45">
        <f t="shared" ref="E17:P17" si="5">E18</f>
        <v>262328.96999999997</v>
      </c>
      <c r="F17" s="45">
        <f t="shared" si="5"/>
        <v>991261.72</v>
      </c>
      <c r="G17" s="45">
        <f t="shared" si="5"/>
        <v>4037463.26</v>
      </c>
      <c r="H17" s="45">
        <f t="shared" si="5"/>
        <v>1067478.6299999999</v>
      </c>
      <c r="I17" s="45">
        <f t="shared" si="5"/>
        <v>1267129.0699999998</v>
      </c>
      <c r="J17" s="45">
        <f t="shared" si="5"/>
        <v>3860307.73</v>
      </c>
      <c r="K17" s="45">
        <f t="shared" si="5"/>
        <v>2514997.11</v>
      </c>
      <c r="L17" s="45">
        <f t="shared" si="5"/>
        <v>1661585.85</v>
      </c>
      <c r="M17" s="45">
        <f t="shared" si="5"/>
        <v>3200481.7</v>
      </c>
      <c r="N17" s="45">
        <f t="shared" si="5"/>
        <v>241473.11</v>
      </c>
      <c r="O17" s="45">
        <f t="shared" si="5"/>
        <v>0</v>
      </c>
      <c r="P17" s="45">
        <f t="shared" si="5"/>
        <v>1027.4000000000001</v>
      </c>
      <c r="Q17" s="45">
        <f>SUM(E17:P17)</f>
        <v>19105534.549999997</v>
      </c>
      <c r="R17" s="60"/>
      <c r="S17" s="60"/>
      <c r="T17" s="61"/>
      <c r="U17" s="61"/>
      <c r="W17" s="57"/>
    </row>
    <row r="18" spans="2:23" x14ac:dyDescent="0.25">
      <c r="B18" s="64" t="s">
        <v>71</v>
      </c>
      <c r="C18" s="46">
        <v>390962889</v>
      </c>
      <c r="D18" s="46">
        <v>390962889</v>
      </c>
      <c r="E18" s="46">
        <v>262328.96999999997</v>
      </c>
      <c r="F18" s="46">
        <v>991261.72</v>
      </c>
      <c r="G18" s="46">
        <v>4037463.26</v>
      </c>
      <c r="H18" s="46">
        <v>1067478.6299999999</v>
      </c>
      <c r="I18" s="46">
        <v>1267129.0699999998</v>
      </c>
      <c r="J18" s="46">
        <v>3860307.73</v>
      </c>
      <c r="K18" s="46">
        <v>2514997.11</v>
      </c>
      <c r="L18" s="46">
        <v>1661585.85</v>
      </c>
      <c r="M18" s="46">
        <v>3200481.7</v>
      </c>
      <c r="N18" s="46">
        <v>241473.11</v>
      </c>
      <c r="O18" s="46">
        <v>0</v>
      </c>
      <c r="P18" s="46">
        <v>1027.4000000000001</v>
      </c>
      <c r="Q18" s="46">
        <f t="shared" si="2"/>
        <v>19105534.549999997</v>
      </c>
      <c r="R18" s="60"/>
      <c r="S18" s="60"/>
      <c r="T18" s="61"/>
      <c r="U18" s="61"/>
      <c r="W18" s="57"/>
    </row>
    <row r="19" spans="2:23" x14ac:dyDescent="0.25">
      <c r="B19" s="65" t="s">
        <v>72</v>
      </c>
      <c r="C19" s="45">
        <f t="shared" ref="C19:P19" si="6">C20+C21</f>
        <v>2000000000</v>
      </c>
      <c r="D19" s="45">
        <f t="shared" si="6"/>
        <v>2000000000</v>
      </c>
      <c r="E19" s="45">
        <f t="shared" si="6"/>
        <v>37364930.390000001</v>
      </c>
      <c r="F19" s="45">
        <f t="shared" si="6"/>
        <v>41729153.960000001</v>
      </c>
      <c r="G19" s="45">
        <f t="shared" si="6"/>
        <v>42009703.840000004</v>
      </c>
      <c r="H19" s="45">
        <f t="shared" si="6"/>
        <v>44581765.939999998</v>
      </c>
      <c r="I19" s="45">
        <f t="shared" si="6"/>
        <v>81741838.510000005</v>
      </c>
      <c r="J19" s="45">
        <f t="shared" si="6"/>
        <v>43214309.369999997</v>
      </c>
      <c r="K19" s="45">
        <f t="shared" si="6"/>
        <v>43972042.560000002</v>
      </c>
      <c r="L19" s="45">
        <f t="shared" si="6"/>
        <v>43981554.229999997</v>
      </c>
      <c r="M19" s="45">
        <f t="shared" si="6"/>
        <v>44395395.960000001</v>
      </c>
      <c r="N19" s="45">
        <f t="shared" si="6"/>
        <v>81878142.849999994</v>
      </c>
      <c r="O19" s="45">
        <f t="shared" si="6"/>
        <v>45318391.420000002</v>
      </c>
      <c r="P19" s="45">
        <f t="shared" si="6"/>
        <v>119800503.70999999</v>
      </c>
      <c r="Q19" s="45">
        <f t="shared" si="2"/>
        <v>669987732.74000001</v>
      </c>
      <c r="R19" s="60"/>
      <c r="S19" s="60"/>
      <c r="T19" s="61"/>
      <c r="U19" s="61"/>
      <c r="W19" s="57"/>
    </row>
    <row r="20" spans="2:23" x14ac:dyDescent="0.25">
      <c r="B20" s="64" t="s">
        <v>73</v>
      </c>
      <c r="C20" s="46">
        <v>2000000000</v>
      </c>
      <c r="D20" s="46">
        <v>2000000000</v>
      </c>
      <c r="E20" s="46">
        <v>37364930.390000001</v>
      </c>
      <c r="F20" s="46">
        <v>41729153.960000001</v>
      </c>
      <c r="G20" s="46">
        <v>42009703.840000004</v>
      </c>
      <c r="H20" s="46">
        <v>44581765.939999998</v>
      </c>
      <c r="I20" s="46">
        <v>81741838.510000005</v>
      </c>
      <c r="J20" s="46">
        <v>43214309.369999997</v>
      </c>
      <c r="K20" s="46">
        <v>43972042.560000002</v>
      </c>
      <c r="L20" s="46">
        <v>43981554.229999997</v>
      </c>
      <c r="M20" s="46">
        <v>44395395.960000001</v>
      </c>
      <c r="N20" s="46">
        <v>81878142.849999994</v>
      </c>
      <c r="O20" s="46">
        <v>45318391.420000002</v>
      </c>
      <c r="P20" s="46">
        <v>119800503.70999999</v>
      </c>
      <c r="Q20" s="46">
        <f t="shared" si="2"/>
        <v>669987732.74000001</v>
      </c>
      <c r="R20" s="60"/>
      <c r="S20" s="60"/>
      <c r="T20" s="61"/>
      <c r="U20" s="61"/>
      <c r="W20" s="57"/>
    </row>
    <row r="21" spans="2:23" x14ac:dyDescent="0.25">
      <c r="B21" s="64" t="s">
        <v>74</v>
      </c>
      <c r="C21" s="46">
        <v>0</v>
      </c>
      <c r="D21" s="46">
        <v>0</v>
      </c>
      <c r="E21" s="46">
        <v>0</v>
      </c>
      <c r="F21" s="46">
        <v>0</v>
      </c>
      <c r="G21" s="46">
        <v>0</v>
      </c>
      <c r="H21" s="46">
        <v>0</v>
      </c>
      <c r="I21" s="46">
        <v>0</v>
      </c>
      <c r="J21" s="46">
        <v>0</v>
      </c>
      <c r="K21" s="46">
        <v>0</v>
      </c>
      <c r="L21" s="46">
        <v>0</v>
      </c>
      <c r="M21" s="46">
        <v>0</v>
      </c>
      <c r="N21" s="46">
        <v>0</v>
      </c>
      <c r="O21" s="46">
        <v>0</v>
      </c>
      <c r="P21" s="46">
        <v>0</v>
      </c>
      <c r="Q21" s="46">
        <f t="shared" si="2"/>
        <v>0</v>
      </c>
      <c r="R21" s="60"/>
      <c r="S21" s="60"/>
      <c r="T21" s="61"/>
      <c r="U21" s="61"/>
      <c r="W21" s="57"/>
    </row>
    <row r="22" spans="2:23" x14ac:dyDescent="0.25">
      <c r="B22" s="21" t="s">
        <v>41</v>
      </c>
      <c r="C22" s="45">
        <f>SUM(C23:C25)</f>
        <v>2008626886</v>
      </c>
      <c r="D22" s="45">
        <f>SUM(D23:D25)</f>
        <v>2670384951.54</v>
      </c>
      <c r="E22" s="45">
        <f>SUM(E23:E25)</f>
        <v>85294843.539999992</v>
      </c>
      <c r="F22" s="45">
        <f t="shared" ref="F22:P22" si="7">F24+F25</f>
        <v>85632310.159999996</v>
      </c>
      <c r="G22" s="45">
        <f t="shared" si="7"/>
        <v>92017950.390000015</v>
      </c>
      <c r="H22" s="45">
        <f t="shared" si="7"/>
        <v>87013277.760000005</v>
      </c>
      <c r="I22" s="45">
        <f t="shared" si="7"/>
        <v>94119875.300000012</v>
      </c>
      <c r="J22" s="45">
        <f t="shared" si="7"/>
        <v>92643768.719999999</v>
      </c>
      <c r="K22" s="45">
        <f t="shared" si="7"/>
        <v>95523596.519999996</v>
      </c>
      <c r="L22" s="45">
        <f t="shared" si="7"/>
        <v>95385375.210000008</v>
      </c>
      <c r="M22" s="45">
        <f t="shared" si="7"/>
        <v>95752125.219999999</v>
      </c>
      <c r="N22" s="45">
        <f t="shared" si="7"/>
        <v>97686919.689999998</v>
      </c>
      <c r="O22" s="45">
        <f t="shared" si="7"/>
        <v>96750553.629999995</v>
      </c>
      <c r="P22" s="45">
        <f t="shared" si="7"/>
        <v>99645111.590000004</v>
      </c>
      <c r="Q22" s="45">
        <f>SUM(E22:P22)</f>
        <v>1117465707.73</v>
      </c>
      <c r="R22" s="60"/>
      <c r="S22" s="60"/>
      <c r="T22" s="61"/>
      <c r="U22" s="61"/>
      <c r="W22" s="57"/>
    </row>
    <row r="23" spans="2:23" x14ac:dyDescent="0.25">
      <c r="B23" s="64" t="s">
        <v>107</v>
      </c>
      <c r="C23" s="46">
        <v>991826886</v>
      </c>
      <c r="D23" s="46">
        <v>991826886</v>
      </c>
      <c r="E23" s="45">
        <v>0</v>
      </c>
      <c r="F23" s="45">
        <v>0</v>
      </c>
      <c r="G23" s="45">
        <v>0</v>
      </c>
      <c r="H23" s="45">
        <v>0</v>
      </c>
      <c r="I23" s="45">
        <v>0</v>
      </c>
      <c r="J23" s="45">
        <v>0</v>
      </c>
      <c r="K23" s="45">
        <v>0</v>
      </c>
      <c r="L23" s="45">
        <v>0</v>
      </c>
      <c r="M23" s="45">
        <v>0</v>
      </c>
      <c r="N23" s="45">
        <v>0</v>
      </c>
      <c r="O23" s="45">
        <v>0</v>
      </c>
      <c r="P23" s="45">
        <v>0</v>
      </c>
      <c r="Q23" s="45">
        <f>SUM(E23:P23)</f>
        <v>0</v>
      </c>
      <c r="R23" s="60"/>
      <c r="S23" s="60"/>
      <c r="T23" s="61"/>
      <c r="U23" s="61"/>
      <c r="W23" s="57"/>
    </row>
    <row r="24" spans="2:23" x14ac:dyDescent="0.25">
      <c r="B24" s="64" t="s">
        <v>75</v>
      </c>
      <c r="C24" s="46">
        <v>716800000</v>
      </c>
      <c r="D24" s="46">
        <v>1039076729.63</v>
      </c>
      <c r="E24" s="46">
        <v>56862748.82</v>
      </c>
      <c r="F24" s="46">
        <v>57087726.410000004</v>
      </c>
      <c r="G24" s="46">
        <v>61344827.900000006</v>
      </c>
      <c r="H24" s="46">
        <v>57990786.140000001</v>
      </c>
      <c r="I24" s="46">
        <v>62746433.980000004</v>
      </c>
      <c r="J24" s="46">
        <v>61762378.419999994</v>
      </c>
      <c r="K24" s="46">
        <v>63682477.039999999</v>
      </c>
      <c r="L24" s="46">
        <v>63590343.230000004</v>
      </c>
      <c r="M24" s="46">
        <v>63841535.719999999</v>
      </c>
      <c r="N24" s="46">
        <v>65124664.43</v>
      </c>
      <c r="O24" s="46">
        <v>64504252.849999994</v>
      </c>
      <c r="P24" s="46">
        <v>66429947.350000001</v>
      </c>
      <c r="Q24" s="46">
        <f t="shared" si="2"/>
        <v>744968122.29000008</v>
      </c>
      <c r="R24" s="60"/>
      <c r="S24" s="60"/>
      <c r="T24" s="61"/>
      <c r="U24" s="61"/>
      <c r="W24" s="57"/>
    </row>
    <row r="25" spans="2:23" x14ac:dyDescent="0.25">
      <c r="B25" s="64" t="s">
        <v>76</v>
      </c>
      <c r="C25" s="46">
        <v>300000000</v>
      </c>
      <c r="D25" s="46">
        <v>639481335.91000009</v>
      </c>
      <c r="E25" s="46">
        <v>28432094.719999999</v>
      </c>
      <c r="F25" s="46">
        <v>28544583.75</v>
      </c>
      <c r="G25" s="46">
        <v>30673122.490000002</v>
      </c>
      <c r="H25" s="46">
        <v>29022491.620000001</v>
      </c>
      <c r="I25" s="46">
        <v>31373441.32</v>
      </c>
      <c r="J25" s="46">
        <v>30881390.300000001</v>
      </c>
      <c r="K25" s="46">
        <v>31841119.48</v>
      </c>
      <c r="L25" s="46">
        <v>31795031.979999997</v>
      </c>
      <c r="M25" s="46">
        <v>31910589.5</v>
      </c>
      <c r="N25" s="46">
        <v>32562255.260000002</v>
      </c>
      <c r="O25" s="46">
        <v>32246300.779999997</v>
      </c>
      <c r="P25" s="46">
        <v>33215164.239999998</v>
      </c>
      <c r="Q25" s="46">
        <f t="shared" si="2"/>
        <v>372497585.43999994</v>
      </c>
      <c r="R25" s="60"/>
      <c r="S25" s="60"/>
      <c r="T25" s="61"/>
      <c r="U25" s="61"/>
      <c r="W25" s="57"/>
    </row>
    <row r="26" spans="2:23" x14ac:dyDescent="0.25">
      <c r="B26" s="16" t="s">
        <v>27</v>
      </c>
      <c r="C26" s="45">
        <f t="shared" ref="C26:P26" si="8">C27</f>
        <v>28137182509</v>
      </c>
      <c r="D26" s="45">
        <f t="shared" si="8"/>
        <v>28151858023.279999</v>
      </c>
      <c r="E26" s="45">
        <f t="shared" si="8"/>
        <v>20529581.91</v>
      </c>
      <c r="F26" s="45">
        <f t="shared" si="8"/>
        <v>2552850</v>
      </c>
      <c r="G26" s="45">
        <f t="shared" si="8"/>
        <v>19527124.309999999</v>
      </c>
      <c r="H26" s="45">
        <f t="shared" si="8"/>
        <v>45528229.170000002</v>
      </c>
      <c r="I26" s="45">
        <f t="shared" si="8"/>
        <v>17942633.359999999</v>
      </c>
      <c r="J26" s="45">
        <f t="shared" si="8"/>
        <v>34815799.289999999</v>
      </c>
      <c r="K26" s="45">
        <f t="shared" si="8"/>
        <v>32709939.670000002</v>
      </c>
      <c r="L26" s="45">
        <f t="shared" si="8"/>
        <v>15793375.4</v>
      </c>
      <c r="M26" s="45">
        <f t="shared" si="8"/>
        <v>22315251.82</v>
      </c>
      <c r="N26" s="45">
        <f t="shared" si="8"/>
        <v>64629029.229999997</v>
      </c>
      <c r="O26" s="45">
        <f t="shared" si="8"/>
        <v>45684840.810000002</v>
      </c>
      <c r="P26" s="45">
        <f t="shared" si="8"/>
        <v>49867395.769999996</v>
      </c>
      <c r="Q26" s="47">
        <f t="shared" si="2"/>
        <v>371896050.73999995</v>
      </c>
      <c r="R26" s="60"/>
      <c r="S26" s="60"/>
      <c r="T26" s="61"/>
      <c r="U26" s="61"/>
      <c r="W26" s="57"/>
    </row>
    <row r="27" spans="2:23" x14ac:dyDescent="0.25">
      <c r="B27" s="21" t="s">
        <v>28</v>
      </c>
      <c r="C27" s="45">
        <f>+SUM(C28:C32)</f>
        <v>28137182509</v>
      </c>
      <c r="D27" s="45">
        <f>+SUM(D28:D32)</f>
        <v>28151858023.279999</v>
      </c>
      <c r="E27" s="45">
        <f>+SUM(E28:E32)</f>
        <v>20529581.91</v>
      </c>
      <c r="F27" s="45">
        <f t="shared" ref="F27:P27" si="9">+SUM(F29:F32)</f>
        <v>2552850</v>
      </c>
      <c r="G27" s="45">
        <f t="shared" si="9"/>
        <v>19527124.309999999</v>
      </c>
      <c r="H27" s="45">
        <f t="shared" si="9"/>
        <v>45528229.170000002</v>
      </c>
      <c r="I27" s="45">
        <f t="shared" si="9"/>
        <v>17942633.359999999</v>
      </c>
      <c r="J27" s="45">
        <f t="shared" si="9"/>
        <v>34815799.289999999</v>
      </c>
      <c r="K27" s="45">
        <f t="shared" si="9"/>
        <v>32709939.670000002</v>
      </c>
      <c r="L27" s="45">
        <f t="shared" si="9"/>
        <v>15793375.4</v>
      </c>
      <c r="M27" s="45">
        <f t="shared" si="9"/>
        <v>22315251.82</v>
      </c>
      <c r="N27" s="45">
        <f t="shared" si="9"/>
        <v>64629029.229999997</v>
      </c>
      <c r="O27" s="45">
        <f t="shared" si="9"/>
        <v>45684840.810000002</v>
      </c>
      <c r="P27" s="45">
        <f t="shared" si="9"/>
        <v>49867395.769999996</v>
      </c>
      <c r="Q27" s="45">
        <f t="shared" si="2"/>
        <v>371896050.73999995</v>
      </c>
      <c r="R27" s="60"/>
      <c r="S27" s="60"/>
      <c r="T27" s="61"/>
      <c r="U27" s="61"/>
      <c r="W27" s="57"/>
    </row>
    <row r="28" spans="2:23" x14ac:dyDescent="0.25">
      <c r="B28" s="32" t="s">
        <v>77</v>
      </c>
      <c r="C28" s="46">
        <v>0</v>
      </c>
      <c r="D28" s="46">
        <v>0</v>
      </c>
      <c r="E28" s="46">
        <v>0</v>
      </c>
      <c r="F28" s="45">
        <v>0</v>
      </c>
      <c r="G28" s="45">
        <v>0</v>
      </c>
      <c r="H28" s="45">
        <v>0</v>
      </c>
      <c r="I28" s="45">
        <v>0</v>
      </c>
      <c r="J28" s="45">
        <v>0</v>
      </c>
      <c r="K28" s="45">
        <v>0</v>
      </c>
      <c r="L28" s="45">
        <v>0</v>
      </c>
      <c r="M28" s="45"/>
      <c r="N28" s="45"/>
      <c r="O28" s="45"/>
      <c r="P28" s="45"/>
      <c r="Q28" s="46">
        <f t="shared" si="2"/>
        <v>0</v>
      </c>
      <c r="R28" s="60"/>
      <c r="S28" s="60"/>
      <c r="T28" s="61"/>
      <c r="U28" s="61"/>
      <c r="W28" s="57"/>
    </row>
    <row r="29" spans="2:23" x14ac:dyDescent="0.25">
      <c r="B29" s="32" t="s">
        <v>108</v>
      </c>
      <c r="C29" s="46">
        <v>96138315</v>
      </c>
      <c r="D29" s="46">
        <v>96138315</v>
      </c>
      <c r="E29" s="45">
        <v>0</v>
      </c>
      <c r="F29" s="46">
        <v>0</v>
      </c>
      <c r="G29" s="46">
        <v>0</v>
      </c>
      <c r="H29" s="46">
        <v>0</v>
      </c>
      <c r="I29" s="45">
        <v>0</v>
      </c>
      <c r="J29" s="45">
        <v>0</v>
      </c>
      <c r="K29" s="45">
        <v>0</v>
      </c>
      <c r="L29" s="46">
        <v>0</v>
      </c>
      <c r="M29" s="46"/>
      <c r="N29" s="46"/>
      <c r="O29" s="46"/>
      <c r="P29" s="46">
        <v>0</v>
      </c>
      <c r="Q29" s="46">
        <f t="shared" si="2"/>
        <v>0</v>
      </c>
      <c r="R29" s="60"/>
      <c r="S29" s="60"/>
      <c r="T29" s="61"/>
      <c r="U29" s="61"/>
      <c r="W29" s="57"/>
    </row>
    <row r="30" spans="2:23" x14ac:dyDescent="0.25">
      <c r="B30" s="32" t="s">
        <v>109</v>
      </c>
      <c r="C30" s="46">
        <v>4000000</v>
      </c>
      <c r="D30" s="46">
        <v>4000000</v>
      </c>
      <c r="E30" s="45">
        <v>0</v>
      </c>
      <c r="F30" s="46">
        <v>0</v>
      </c>
      <c r="G30" s="46">
        <v>0</v>
      </c>
      <c r="H30" s="46">
        <v>0</v>
      </c>
      <c r="I30" s="45">
        <v>0</v>
      </c>
      <c r="J30" s="45">
        <v>0</v>
      </c>
      <c r="K30" s="45">
        <v>0</v>
      </c>
      <c r="L30" s="46">
        <v>0</v>
      </c>
      <c r="M30" s="46"/>
      <c r="N30" s="46"/>
      <c r="O30" s="46"/>
      <c r="P30" s="46"/>
      <c r="Q30" s="46">
        <f t="shared" si="2"/>
        <v>0</v>
      </c>
      <c r="R30" s="60"/>
      <c r="S30" s="60"/>
      <c r="T30" s="61"/>
      <c r="U30" s="61"/>
      <c r="W30" s="57"/>
    </row>
    <row r="31" spans="2:23" x14ac:dyDescent="0.25">
      <c r="B31" s="32" t="s">
        <v>78</v>
      </c>
      <c r="C31" s="46">
        <v>0</v>
      </c>
      <c r="D31" s="46">
        <v>13463590</v>
      </c>
      <c r="E31" s="46">
        <v>20529581.91</v>
      </c>
      <c r="F31" s="46">
        <v>2552850</v>
      </c>
      <c r="G31" s="46">
        <v>19527124.309999999</v>
      </c>
      <c r="H31" s="46">
        <v>45528229.170000002</v>
      </c>
      <c r="I31" s="46">
        <v>17942633.359999999</v>
      </c>
      <c r="J31" s="46">
        <v>34815799.289999999</v>
      </c>
      <c r="K31" s="46">
        <v>32709939.670000002</v>
      </c>
      <c r="L31" s="46">
        <v>15793375.4</v>
      </c>
      <c r="M31" s="46">
        <v>22315251.82</v>
      </c>
      <c r="N31" s="46">
        <v>64670631.939999998</v>
      </c>
      <c r="O31" s="46">
        <v>45684840.810000002</v>
      </c>
      <c r="P31" s="46">
        <v>49867395.769999996</v>
      </c>
      <c r="Q31" s="46">
        <f>SUM(E31:P31)</f>
        <v>371937653.44999999</v>
      </c>
      <c r="R31" s="60"/>
      <c r="S31" s="60"/>
      <c r="T31" s="61"/>
      <c r="U31" s="61"/>
      <c r="W31" s="57"/>
    </row>
    <row r="32" spans="2:23" x14ac:dyDescent="0.25">
      <c r="B32" s="32" t="s">
        <v>79</v>
      </c>
      <c r="C32" s="46">
        <v>28037044194</v>
      </c>
      <c r="D32" s="46">
        <v>28038256118.279999</v>
      </c>
      <c r="E32" s="46">
        <v>0</v>
      </c>
      <c r="F32" s="46">
        <v>0</v>
      </c>
      <c r="G32" s="46">
        <v>0</v>
      </c>
      <c r="H32" s="46"/>
      <c r="I32" s="46"/>
      <c r="J32" s="46"/>
      <c r="K32" s="46"/>
      <c r="L32" s="46"/>
      <c r="M32" s="46"/>
      <c r="N32" s="46">
        <v>-41602.71</v>
      </c>
      <c r="O32" s="46"/>
      <c r="P32" s="46">
        <v>0</v>
      </c>
      <c r="Q32" s="46">
        <f t="shared" si="2"/>
        <v>-41602.71</v>
      </c>
      <c r="R32" s="60"/>
      <c r="S32" s="60"/>
      <c r="T32" s="61"/>
      <c r="U32" s="61"/>
      <c r="W32" s="57"/>
    </row>
    <row r="33" spans="2:23" x14ac:dyDescent="0.25">
      <c r="B33" s="16" t="s">
        <v>29</v>
      </c>
      <c r="C33" s="45">
        <f>C34</f>
        <v>4600000</v>
      </c>
      <c r="D33" s="45">
        <f>D34</f>
        <v>4600000</v>
      </c>
      <c r="E33" s="45">
        <f t="shared" ref="E33:P34" si="10">E34</f>
        <v>0</v>
      </c>
      <c r="F33" s="45">
        <f t="shared" si="10"/>
        <v>0</v>
      </c>
      <c r="G33" s="45">
        <f t="shared" si="10"/>
        <v>0</v>
      </c>
      <c r="H33" s="45">
        <f t="shared" si="10"/>
        <v>0</v>
      </c>
      <c r="I33" s="45">
        <f t="shared" si="10"/>
        <v>0</v>
      </c>
      <c r="J33" s="45">
        <f t="shared" si="10"/>
        <v>0</v>
      </c>
      <c r="K33" s="45">
        <f t="shared" si="10"/>
        <v>0</v>
      </c>
      <c r="L33" s="45">
        <f t="shared" si="10"/>
        <v>0</v>
      </c>
      <c r="M33" s="45">
        <f t="shared" si="10"/>
        <v>0</v>
      </c>
      <c r="N33" s="45">
        <f t="shared" si="10"/>
        <v>0</v>
      </c>
      <c r="O33" s="45">
        <f t="shared" si="10"/>
        <v>0</v>
      </c>
      <c r="P33" s="45">
        <f t="shared" si="10"/>
        <v>0</v>
      </c>
      <c r="Q33" s="47">
        <f t="shared" si="2"/>
        <v>0</v>
      </c>
      <c r="R33" s="60"/>
      <c r="S33" s="60"/>
      <c r="T33" s="61"/>
      <c r="U33" s="61"/>
      <c r="W33" s="57"/>
    </row>
    <row r="34" spans="2:23" x14ac:dyDescent="0.25">
      <c r="B34" s="21" t="s">
        <v>30</v>
      </c>
      <c r="C34" s="46">
        <f>C35</f>
        <v>4600000</v>
      </c>
      <c r="D34" s="46">
        <f>D35</f>
        <v>4600000</v>
      </c>
      <c r="E34" s="46">
        <f t="shared" si="10"/>
        <v>0</v>
      </c>
      <c r="F34" s="46">
        <f t="shared" si="10"/>
        <v>0</v>
      </c>
      <c r="G34" s="46">
        <f t="shared" si="10"/>
        <v>0</v>
      </c>
      <c r="H34" s="46">
        <f t="shared" si="10"/>
        <v>0</v>
      </c>
      <c r="I34" s="46">
        <f t="shared" si="10"/>
        <v>0</v>
      </c>
      <c r="J34" s="46">
        <f t="shared" si="10"/>
        <v>0</v>
      </c>
      <c r="K34" s="46">
        <f t="shared" si="10"/>
        <v>0</v>
      </c>
      <c r="L34" s="46">
        <f t="shared" si="10"/>
        <v>0</v>
      </c>
      <c r="M34" s="46">
        <f t="shared" si="10"/>
        <v>0</v>
      </c>
      <c r="N34" s="46">
        <f t="shared" si="10"/>
        <v>0</v>
      </c>
      <c r="O34" s="46">
        <f t="shared" si="10"/>
        <v>0</v>
      </c>
      <c r="P34" s="46">
        <f t="shared" si="10"/>
        <v>0</v>
      </c>
      <c r="Q34" s="46">
        <f t="shared" si="2"/>
        <v>0</v>
      </c>
      <c r="R34" s="60"/>
      <c r="S34" s="60"/>
      <c r="T34" s="61"/>
      <c r="U34" s="61"/>
      <c r="W34" s="57"/>
    </row>
    <row r="35" spans="2:23" x14ac:dyDescent="0.25">
      <c r="B35" s="65" t="s">
        <v>80</v>
      </c>
      <c r="C35" s="46">
        <f>+SUM(C37:C37)</f>
        <v>4600000</v>
      </c>
      <c r="D35" s="46">
        <f>+SUM(D37:D37)</f>
        <v>4600000</v>
      </c>
      <c r="E35" s="46">
        <f t="shared" ref="E35:P35" si="11">+SUM(E36:E37)</f>
        <v>0</v>
      </c>
      <c r="F35" s="46">
        <f t="shared" si="11"/>
        <v>0</v>
      </c>
      <c r="G35" s="46">
        <f t="shared" si="11"/>
        <v>0</v>
      </c>
      <c r="H35" s="46">
        <f t="shared" si="11"/>
        <v>0</v>
      </c>
      <c r="I35" s="46">
        <f t="shared" si="11"/>
        <v>0</v>
      </c>
      <c r="J35" s="46">
        <f t="shared" si="11"/>
        <v>0</v>
      </c>
      <c r="K35" s="46">
        <f t="shared" si="11"/>
        <v>0</v>
      </c>
      <c r="L35" s="46">
        <f t="shared" si="11"/>
        <v>0</v>
      </c>
      <c r="M35" s="46">
        <f t="shared" si="11"/>
        <v>0</v>
      </c>
      <c r="N35" s="46">
        <f t="shared" si="11"/>
        <v>0</v>
      </c>
      <c r="O35" s="46">
        <f t="shared" si="11"/>
        <v>0</v>
      </c>
      <c r="P35" s="46">
        <f t="shared" si="11"/>
        <v>0</v>
      </c>
      <c r="Q35" s="46">
        <f t="shared" si="2"/>
        <v>0</v>
      </c>
      <c r="R35" s="60"/>
      <c r="S35" s="60"/>
      <c r="T35" s="61"/>
      <c r="U35" s="61"/>
      <c r="W35" s="57"/>
    </row>
    <row r="36" spans="2:23" x14ac:dyDescent="0.25">
      <c r="B36" s="22" t="s">
        <v>81</v>
      </c>
      <c r="C36" s="46">
        <v>0</v>
      </c>
      <c r="D36" s="46">
        <v>0</v>
      </c>
      <c r="E36" s="46">
        <v>0</v>
      </c>
      <c r="F36" s="46">
        <v>0</v>
      </c>
      <c r="G36" s="46">
        <v>0</v>
      </c>
      <c r="H36" s="46">
        <v>0</v>
      </c>
      <c r="I36" s="46">
        <v>0</v>
      </c>
      <c r="J36" s="46">
        <v>0</v>
      </c>
      <c r="K36" s="46">
        <v>0</v>
      </c>
      <c r="L36" s="46">
        <v>0</v>
      </c>
      <c r="M36" s="46">
        <v>0</v>
      </c>
      <c r="N36" s="46">
        <v>0</v>
      </c>
      <c r="O36" s="46">
        <v>0</v>
      </c>
      <c r="P36" s="46">
        <v>0</v>
      </c>
      <c r="Q36" s="46">
        <f t="shared" si="2"/>
        <v>0</v>
      </c>
      <c r="R36" s="60"/>
      <c r="S36" s="60"/>
      <c r="T36" s="61"/>
      <c r="U36" s="61"/>
      <c r="W36" s="57"/>
    </row>
    <row r="37" spans="2:23" x14ac:dyDescent="0.25">
      <c r="B37" s="22" t="s">
        <v>82</v>
      </c>
      <c r="C37" s="46">
        <v>4600000</v>
      </c>
      <c r="D37" s="46">
        <v>4600000</v>
      </c>
      <c r="E37" s="46">
        <v>0</v>
      </c>
      <c r="F37" s="46">
        <v>0</v>
      </c>
      <c r="G37" s="46">
        <v>0</v>
      </c>
      <c r="H37" s="46"/>
      <c r="I37" s="46"/>
      <c r="J37" s="46"/>
      <c r="K37" s="46"/>
      <c r="L37" s="46"/>
      <c r="M37" s="46"/>
      <c r="N37" s="46"/>
      <c r="O37" s="46"/>
      <c r="P37" s="46">
        <v>0</v>
      </c>
      <c r="Q37" s="46">
        <f t="shared" si="2"/>
        <v>0</v>
      </c>
      <c r="R37" s="60"/>
      <c r="S37" s="60"/>
      <c r="T37" s="61"/>
      <c r="U37" s="61"/>
      <c r="W37" s="57"/>
    </row>
    <row r="38" spans="2:23" x14ac:dyDescent="0.25">
      <c r="B38" s="16" t="s">
        <v>31</v>
      </c>
      <c r="C38" s="45">
        <f t="shared" ref="C38:P39" si="12">C39</f>
        <v>19094785927</v>
      </c>
      <c r="D38" s="45">
        <f t="shared" si="12"/>
        <v>21841685927</v>
      </c>
      <c r="E38" s="45">
        <f t="shared" si="12"/>
        <v>23429996.699999999</v>
      </c>
      <c r="F38" s="45">
        <f t="shared" si="12"/>
        <v>81599849.959999993</v>
      </c>
      <c r="G38" s="45">
        <f t="shared" si="12"/>
        <v>54862723.599999994</v>
      </c>
      <c r="H38" s="45">
        <f t="shared" si="12"/>
        <v>54531558.420000002</v>
      </c>
      <c r="I38" s="45">
        <f t="shared" si="12"/>
        <v>27589873.829999998</v>
      </c>
      <c r="J38" s="45">
        <f t="shared" si="12"/>
        <v>75262775.189999998</v>
      </c>
      <c r="K38" s="45">
        <f t="shared" si="12"/>
        <v>60987475.32</v>
      </c>
      <c r="L38" s="45">
        <f t="shared" si="12"/>
        <v>54480714.060000002</v>
      </c>
      <c r="M38" s="45">
        <f t="shared" si="12"/>
        <v>108291557</v>
      </c>
      <c r="N38" s="45">
        <f t="shared" si="12"/>
        <v>51359838.719999999</v>
      </c>
      <c r="O38" s="45">
        <f t="shared" si="12"/>
        <v>64561526.200000003</v>
      </c>
      <c r="P38" s="45">
        <f t="shared" si="12"/>
        <v>87172406.959999993</v>
      </c>
      <c r="Q38" s="47">
        <f t="shared" si="2"/>
        <v>744130295.96000004</v>
      </c>
      <c r="R38" s="60"/>
      <c r="S38" s="60"/>
      <c r="T38" s="61"/>
      <c r="U38" s="61"/>
      <c r="W38" s="57"/>
    </row>
    <row r="39" spans="2:23" x14ac:dyDescent="0.25">
      <c r="B39" s="21" t="s">
        <v>32</v>
      </c>
      <c r="C39" s="45">
        <f t="shared" si="12"/>
        <v>19094785927</v>
      </c>
      <c r="D39" s="45">
        <f t="shared" si="12"/>
        <v>21841685927</v>
      </c>
      <c r="E39" s="45">
        <f t="shared" si="12"/>
        <v>23429996.699999999</v>
      </c>
      <c r="F39" s="45">
        <f t="shared" si="12"/>
        <v>81599849.959999993</v>
      </c>
      <c r="G39" s="45">
        <f t="shared" si="12"/>
        <v>54862723.599999994</v>
      </c>
      <c r="H39" s="45">
        <f t="shared" si="12"/>
        <v>54531558.420000002</v>
      </c>
      <c r="I39" s="45">
        <f t="shared" si="12"/>
        <v>27589873.829999998</v>
      </c>
      <c r="J39" s="45">
        <f t="shared" si="12"/>
        <v>75262775.189999998</v>
      </c>
      <c r="K39" s="45">
        <f t="shared" si="12"/>
        <v>60987475.32</v>
      </c>
      <c r="L39" s="45">
        <f t="shared" si="12"/>
        <v>54480714.060000002</v>
      </c>
      <c r="M39" s="45">
        <f t="shared" si="12"/>
        <v>108291557</v>
      </c>
      <c r="N39" s="45">
        <f t="shared" si="12"/>
        <v>51359838.719999999</v>
      </c>
      <c r="O39" s="45">
        <f t="shared" si="12"/>
        <v>64561526.200000003</v>
      </c>
      <c r="P39" s="45">
        <f t="shared" si="12"/>
        <v>87172406.959999993</v>
      </c>
      <c r="Q39" s="45">
        <f t="shared" si="2"/>
        <v>744130295.96000004</v>
      </c>
      <c r="R39" s="60"/>
      <c r="S39" s="60"/>
      <c r="T39" s="61"/>
      <c r="U39" s="61"/>
      <c r="W39" s="57"/>
    </row>
    <row r="40" spans="2:23" x14ac:dyDescent="0.25">
      <c r="B40" s="65" t="s">
        <v>83</v>
      </c>
      <c r="C40" s="45">
        <f>C41+C43</f>
        <v>19094785927</v>
      </c>
      <c r="D40" s="45">
        <f>D41+D43</f>
        <v>21841685927</v>
      </c>
      <c r="E40" s="45">
        <f t="shared" ref="E40:P40" si="13">E41+E43</f>
        <v>23429996.699999999</v>
      </c>
      <c r="F40" s="45">
        <f t="shared" si="13"/>
        <v>81599849.959999993</v>
      </c>
      <c r="G40" s="45">
        <f t="shared" si="13"/>
        <v>54862723.599999994</v>
      </c>
      <c r="H40" s="45">
        <f t="shared" si="13"/>
        <v>54531558.420000002</v>
      </c>
      <c r="I40" s="45">
        <f t="shared" si="13"/>
        <v>27589873.829999998</v>
      </c>
      <c r="J40" s="45">
        <f t="shared" si="13"/>
        <v>75262775.189999998</v>
      </c>
      <c r="K40" s="45">
        <f t="shared" si="13"/>
        <v>60987475.32</v>
      </c>
      <c r="L40" s="45">
        <f t="shared" si="13"/>
        <v>54480714.060000002</v>
      </c>
      <c r="M40" s="45">
        <f t="shared" si="13"/>
        <v>108291557</v>
      </c>
      <c r="N40" s="45">
        <f t="shared" si="13"/>
        <v>51359838.719999999</v>
      </c>
      <c r="O40" s="45">
        <f t="shared" si="13"/>
        <v>64561526.200000003</v>
      </c>
      <c r="P40" s="45">
        <f t="shared" si="13"/>
        <v>87172406.959999993</v>
      </c>
      <c r="Q40" s="47">
        <f t="shared" si="2"/>
        <v>744130295.96000004</v>
      </c>
      <c r="R40" s="60"/>
      <c r="S40" s="60"/>
      <c r="T40" s="61"/>
      <c r="U40" s="61"/>
      <c r="W40" s="57"/>
    </row>
    <row r="41" spans="2:23" x14ac:dyDescent="0.25">
      <c r="B41" s="64" t="s">
        <v>84</v>
      </c>
      <c r="C41" s="46">
        <f>C42</f>
        <v>699563927</v>
      </c>
      <c r="D41" s="46">
        <f>D42</f>
        <v>3446463927</v>
      </c>
      <c r="E41" s="46">
        <f t="shared" ref="E41:P41" si="14">E42</f>
        <v>23429996.699999999</v>
      </c>
      <c r="F41" s="46">
        <f t="shared" si="14"/>
        <v>81599849.959999993</v>
      </c>
      <c r="G41" s="46">
        <f t="shared" si="14"/>
        <v>54862723.599999994</v>
      </c>
      <c r="H41" s="46">
        <f t="shared" si="14"/>
        <v>54531558.420000002</v>
      </c>
      <c r="I41" s="46">
        <f t="shared" si="14"/>
        <v>27589873.829999998</v>
      </c>
      <c r="J41" s="46">
        <f t="shared" si="14"/>
        <v>75262775.189999998</v>
      </c>
      <c r="K41" s="46">
        <f t="shared" si="14"/>
        <v>60987475.32</v>
      </c>
      <c r="L41" s="46">
        <f t="shared" si="14"/>
        <v>54480714.060000002</v>
      </c>
      <c r="M41" s="46">
        <f t="shared" si="14"/>
        <v>108291557</v>
      </c>
      <c r="N41" s="46">
        <f t="shared" si="14"/>
        <v>51359838.719999999</v>
      </c>
      <c r="O41" s="46">
        <f t="shared" si="14"/>
        <v>64561526.200000003</v>
      </c>
      <c r="P41" s="46">
        <f t="shared" si="14"/>
        <v>87172406.959999993</v>
      </c>
      <c r="Q41" s="48">
        <f t="shared" si="2"/>
        <v>744130295.96000004</v>
      </c>
      <c r="R41" s="60"/>
      <c r="S41" s="60"/>
      <c r="T41" s="61"/>
      <c r="U41" s="61"/>
      <c r="W41" s="57"/>
    </row>
    <row r="42" spans="2:23" x14ac:dyDescent="0.25">
      <c r="B42" s="38" t="s">
        <v>85</v>
      </c>
      <c r="C42" s="46">
        <v>699563927</v>
      </c>
      <c r="D42" s="46">
        <v>3446463927</v>
      </c>
      <c r="E42" s="46">
        <v>23429996.699999999</v>
      </c>
      <c r="F42" s="46">
        <v>81599849.959999993</v>
      </c>
      <c r="G42" s="46">
        <v>54862723.599999994</v>
      </c>
      <c r="H42" s="46">
        <v>54531558.420000002</v>
      </c>
      <c r="I42" s="46">
        <v>27589873.829999998</v>
      </c>
      <c r="J42" s="46">
        <v>75262775.189999998</v>
      </c>
      <c r="K42" s="46">
        <v>60987475.32</v>
      </c>
      <c r="L42" s="46">
        <v>54480714.060000002</v>
      </c>
      <c r="M42" s="46">
        <v>108291557</v>
      </c>
      <c r="N42" s="46">
        <v>51359838.719999999</v>
      </c>
      <c r="O42" s="46">
        <v>64561526.200000003</v>
      </c>
      <c r="P42" s="46">
        <v>87172406.959999993</v>
      </c>
      <c r="Q42" s="48">
        <f t="shared" si="2"/>
        <v>744130295.96000004</v>
      </c>
      <c r="R42" s="60"/>
      <c r="S42" s="60"/>
      <c r="T42" s="61"/>
      <c r="U42" s="61"/>
      <c r="W42" s="57"/>
    </row>
    <row r="43" spans="2:23" x14ac:dyDescent="0.25">
      <c r="B43" s="64" t="s">
        <v>86</v>
      </c>
      <c r="C43" s="46">
        <f>C44</f>
        <v>18395222000</v>
      </c>
      <c r="D43" s="46">
        <f>D44</f>
        <v>18395222000</v>
      </c>
      <c r="E43" s="46">
        <f t="shared" ref="E43:P43" si="15">E44</f>
        <v>0</v>
      </c>
      <c r="F43" s="46">
        <f t="shared" si="15"/>
        <v>0</v>
      </c>
      <c r="G43" s="46">
        <f t="shared" si="15"/>
        <v>0</v>
      </c>
      <c r="H43" s="46">
        <f t="shared" si="15"/>
        <v>0</v>
      </c>
      <c r="I43" s="46">
        <f t="shared" si="15"/>
        <v>0</v>
      </c>
      <c r="J43" s="46">
        <f t="shared" si="15"/>
        <v>0</v>
      </c>
      <c r="K43" s="46">
        <f t="shared" si="15"/>
        <v>0</v>
      </c>
      <c r="L43" s="46">
        <f t="shared" si="15"/>
        <v>0</v>
      </c>
      <c r="M43" s="46">
        <f t="shared" si="15"/>
        <v>0</v>
      </c>
      <c r="N43" s="46">
        <f t="shared" si="15"/>
        <v>0</v>
      </c>
      <c r="O43" s="46">
        <f t="shared" si="15"/>
        <v>0</v>
      </c>
      <c r="P43" s="46">
        <f t="shared" si="15"/>
        <v>0</v>
      </c>
      <c r="Q43" s="48">
        <f t="shared" si="2"/>
        <v>0</v>
      </c>
      <c r="T43" s="61"/>
      <c r="U43" s="61"/>
      <c r="W43" s="57"/>
    </row>
    <row r="44" spans="2:23" x14ac:dyDescent="0.25">
      <c r="B44" s="38" t="s">
        <v>87</v>
      </c>
      <c r="C44" s="46">
        <v>18395222000</v>
      </c>
      <c r="D44" s="46">
        <v>18395222000</v>
      </c>
      <c r="E44" s="46">
        <v>0</v>
      </c>
      <c r="F44" s="46">
        <v>0</v>
      </c>
      <c r="G44" s="46">
        <v>0</v>
      </c>
      <c r="H44" s="46">
        <v>0</v>
      </c>
      <c r="I44" s="46">
        <v>0</v>
      </c>
      <c r="J44" s="46">
        <v>0</v>
      </c>
      <c r="K44" s="46">
        <v>0</v>
      </c>
      <c r="L44" s="46"/>
      <c r="M44" s="46"/>
      <c r="N44" s="46"/>
      <c r="O44" s="46"/>
      <c r="P44" s="46">
        <v>0</v>
      </c>
      <c r="Q44" s="48">
        <f t="shared" si="2"/>
        <v>0</v>
      </c>
      <c r="T44" s="61"/>
      <c r="U44" s="61"/>
      <c r="W44" s="57"/>
    </row>
    <row r="45" spans="2:23" x14ac:dyDescent="0.25">
      <c r="B45" s="16" t="s">
        <v>33</v>
      </c>
      <c r="C45" s="45">
        <f t="shared" ref="C45:D45" si="16">C46+C48</f>
        <v>16754613</v>
      </c>
      <c r="D45" s="45">
        <f t="shared" si="16"/>
        <v>30721155.390000001</v>
      </c>
      <c r="E45" s="45">
        <f>E46+E48+E47</f>
        <v>1078220</v>
      </c>
      <c r="F45" s="45">
        <f t="shared" ref="F45:P45" si="17">F46+F48+F47</f>
        <v>2612854.33</v>
      </c>
      <c r="G45" s="45">
        <f t="shared" si="17"/>
        <v>620540</v>
      </c>
      <c r="H45" s="45">
        <f t="shared" si="17"/>
        <v>3793843</v>
      </c>
      <c r="I45" s="45">
        <f t="shared" si="17"/>
        <v>7141269.25</v>
      </c>
      <c r="J45" s="45">
        <f t="shared" si="17"/>
        <v>2173500</v>
      </c>
      <c r="K45" s="45">
        <f t="shared" si="17"/>
        <v>2386800</v>
      </c>
      <c r="L45" s="45">
        <f t="shared" si="17"/>
        <v>3615300</v>
      </c>
      <c r="M45" s="45">
        <f t="shared" si="17"/>
        <v>2106000</v>
      </c>
      <c r="N45" s="45">
        <f t="shared" si="17"/>
        <v>2558656.7599999998</v>
      </c>
      <c r="O45" s="45">
        <f t="shared" si="17"/>
        <v>4069710.84</v>
      </c>
      <c r="P45" s="45">
        <f t="shared" si="17"/>
        <v>5905458.54</v>
      </c>
      <c r="Q45" s="47">
        <f t="shared" si="2"/>
        <v>38062152.719999999</v>
      </c>
      <c r="R45" s="60"/>
      <c r="S45" s="60"/>
      <c r="T45" s="61"/>
      <c r="U45" s="61"/>
      <c r="W45" s="57"/>
    </row>
    <row r="46" spans="2:23" x14ac:dyDescent="0.25">
      <c r="B46" s="38" t="s">
        <v>88</v>
      </c>
      <c r="C46" s="46">
        <v>1788000</v>
      </c>
      <c r="D46" s="46">
        <v>15754542.390000001</v>
      </c>
      <c r="E46" s="46">
        <v>977220</v>
      </c>
      <c r="F46" s="46">
        <v>2584320</v>
      </c>
      <c r="G46" s="46">
        <v>519540</v>
      </c>
      <c r="H46" s="46">
        <v>3537420</v>
      </c>
      <c r="I46" s="46">
        <v>4595400</v>
      </c>
      <c r="J46" s="46">
        <v>2173500</v>
      </c>
      <c r="K46" s="46">
        <v>2386800</v>
      </c>
      <c r="L46" s="46">
        <v>3615300</v>
      </c>
      <c r="M46" s="46">
        <v>2106000</v>
      </c>
      <c r="N46" s="46">
        <v>2349000</v>
      </c>
      <c r="O46" s="46">
        <v>3253500</v>
      </c>
      <c r="P46" s="46">
        <v>4171500</v>
      </c>
      <c r="Q46" s="48">
        <f t="shared" si="2"/>
        <v>32269500</v>
      </c>
      <c r="R46" s="60"/>
      <c r="S46" s="60"/>
      <c r="T46" s="61"/>
      <c r="U46" s="61"/>
      <c r="W46" s="57"/>
    </row>
    <row r="47" spans="2:23" x14ac:dyDescent="0.25">
      <c r="B47" s="38" t="s">
        <v>89</v>
      </c>
      <c r="C47" s="46">
        <v>0</v>
      </c>
      <c r="D47" s="46">
        <v>0</v>
      </c>
      <c r="E47" s="46">
        <v>101000</v>
      </c>
      <c r="F47" s="46">
        <v>28534.33</v>
      </c>
      <c r="G47" s="46">
        <v>0</v>
      </c>
      <c r="H47" s="46">
        <v>0</v>
      </c>
      <c r="I47" s="46">
        <v>2468445.83</v>
      </c>
      <c r="J47" s="46">
        <v>0</v>
      </c>
      <c r="K47" s="46">
        <v>0</v>
      </c>
      <c r="L47" s="46">
        <v>0</v>
      </c>
      <c r="M47" s="46">
        <v>0</v>
      </c>
      <c r="N47" s="46">
        <v>209656.76</v>
      </c>
      <c r="O47" s="46">
        <v>0</v>
      </c>
      <c r="P47" s="46">
        <v>1169014.3800000001</v>
      </c>
      <c r="Q47" s="46">
        <f>SUM(E47:P47)</f>
        <v>3976651.3</v>
      </c>
      <c r="R47" s="60"/>
      <c r="S47" s="60"/>
      <c r="T47" s="61"/>
      <c r="U47" s="61"/>
      <c r="W47" s="57"/>
    </row>
    <row r="48" spans="2:23" x14ac:dyDescent="0.25">
      <c r="B48" s="38" t="s">
        <v>90</v>
      </c>
      <c r="C48" s="46">
        <v>14966613</v>
      </c>
      <c r="D48" s="46">
        <v>14966613</v>
      </c>
      <c r="E48" s="46">
        <v>0</v>
      </c>
      <c r="F48" s="46">
        <v>0</v>
      </c>
      <c r="G48" s="46">
        <v>101000</v>
      </c>
      <c r="H48" s="46">
        <v>256423</v>
      </c>
      <c r="I48" s="46">
        <v>77423.42</v>
      </c>
      <c r="J48" s="46">
        <v>0</v>
      </c>
      <c r="K48" s="46">
        <v>0</v>
      </c>
      <c r="L48" s="46">
        <v>0</v>
      </c>
      <c r="M48" s="46">
        <v>0</v>
      </c>
      <c r="N48" s="46">
        <v>0</v>
      </c>
      <c r="O48" s="46">
        <v>816210.84</v>
      </c>
      <c r="P48" s="46">
        <v>564944.16</v>
      </c>
      <c r="Q48" s="48">
        <f t="shared" si="2"/>
        <v>1816001.42</v>
      </c>
      <c r="T48" s="61"/>
      <c r="U48" s="61"/>
      <c r="W48" s="57"/>
    </row>
    <row r="49" spans="2:23" x14ac:dyDescent="0.25">
      <c r="B49" s="14" t="s">
        <v>34</v>
      </c>
      <c r="C49" s="63">
        <f>+C50+C58+C60</f>
        <v>18735099292</v>
      </c>
      <c r="D49" s="63">
        <f>+D50+D58+D60</f>
        <v>18746066969.540001</v>
      </c>
      <c r="E49" s="63">
        <f>+E50+E58+E60</f>
        <v>1532935166.6700001</v>
      </c>
      <c r="F49" s="63">
        <f>+F50+F58+F60</f>
        <v>1583073692.01</v>
      </c>
      <c r="G49" s="63">
        <f t="shared" ref="G49:O49" si="18">+G50+G58+G60</f>
        <v>1558004429.3400002</v>
      </c>
      <c r="H49" s="63">
        <f t="shared" si="18"/>
        <v>1558004429.3400002</v>
      </c>
      <c r="I49" s="63">
        <f t="shared" si="18"/>
        <v>1558004429.3400002</v>
      </c>
      <c r="J49" s="63">
        <f t="shared" si="18"/>
        <v>1558004429.3400002</v>
      </c>
      <c r="K49" s="63">
        <f t="shared" si="18"/>
        <v>1558004429.3400002</v>
      </c>
      <c r="L49" s="63">
        <f t="shared" si="18"/>
        <v>1558004429.3400002</v>
      </c>
      <c r="M49" s="63">
        <f t="shared" si="18"/>
        <v>1558004429.3400002</v>
      </c>
      <c r="N49" s="63">
        <f t="shared" si="18"/>
        <v>1558004429.3400002</v>
      </c>
      <c r="O49" s="63">
        <f t="shared" si="18"/>
        <v>1558004429.3400002</v>
      </c>
      <c r="P49" s="44">
        <f t="shared" ref="P49" si="19">P50+P60+P58</f>
        <v>1558004429.2600002</v>
      </c>
      <c r="Q49" s="44">
        <f t="shared" si="2"/>
        <v>18696053152</v>
      </c>
      <c r="R49" s="60"/>
      <c r="S49" s="60"/>
      <c r="T49" s="61"/>
      <c r="U49" s="61"/>
      <c r="W49" s="57"/>
    </row>
    <row r="50" spans="2:23" x14ac:dyDescent="0.25">
      <c r="B50" s="16" t="s">
        <v>35</v>
      </c>
      <c r="C50" s="52">
        <f>C51+C56</f>
        <v>30692000</v>
      </c>
      <c r="D50" s="52">
        <f>D51+D56</f>
        <v>41659677.539999999</v>
      </c>
      <c r="E50" s="52">
        <f>E51+E56</f>
        <v>0</v>
      </c>
      <c r="F50" s="52">
        <f>F51+F56</f>
        <v>0</v>
      </c>
      <c r="G50" s="52">
        <f t="shared" ref="G50:O50" si="20">G51+G56</f>
        <v>0</v>
      </c>
      <c r="H50" s="52">
        <f t="shared" si="20"/>
        <v>0</v>
      </c>
      <c r="I50" s="52">
        <f t="shared" si="20"/>
        <v>0</v>
      </c>
      <c r="J50" s="52">
        <f t="shared" si="20"/>
        <v>0</v>
      </c>
      <c r="K50" s="52">
        <f t="shared" si="20"/>
        <v>0</v>
      </c>
      <c r="L50" s="52">
        <f t="shared" si="20"/>
        <v>0</v>
      </c>
      <c r="M50" s="52">
        <f t="shared" si="20"/>
        <v>0</v>
      </c>
      <c r="N50" s="52">
        <f t="shared" si="20"/>
        <v>0</v>
      </c>
      <c r="O50" s="52">
        <f t="shared" si="20"/>
        <v>0</v>
      </c>
      <c r="P50" s="49">
        <v>0</v>
      </c>
      <c r="Q50" s="47">
        <f t="shared" si="2"/>
        <v>0</v>
      </c>
      <c r="R50" s="60"/>
      <c r="S50" s="60"/>
      <c r="T50" s="61"/>
      <c r="U50" s="61"/>
      <c r="W50" s="57"/>
    </row>
    <row r="51" spans="2:23" x14ac:dyDescent="0.25">
      <c r="B51" s="22" t="s">
        <v>52</v>
      </c>
      <c r="C51" s="66">
        <f>C52+C54</f>
        <v>29692000</v>
      </c>
      <c r="D51" s="66">
        <f>D52+D54</f>
        <v>40659677.539999999</v>
      </c>
      <c r="E51" s="53">
        <f t="shared" ref="E51:O51" si="21">E53</f>
        <v>0</v>
      </c>
      <c r="F51" s="53">
        <f t="shared" si="21"/>
        <v>0</v>
      </c>
      <c r="G51" s="53">
        <f t="shared" si="21"/>
        <v>0</v>
      </c>
      <c r="H51" s="53">
        <f t="shared" si="21"/>
        <v>0</v>
      </c>
      <c r="I51" s="53">
        <f t="shared" si="21"/>
        <v>0</v>
      </c>
      <c r="J51" s="53">
        <f t="shared" si="21"/>
        <v>0</v>
      </c>
      <c r="K51" s="53">
        <f t="shared" si="21"/>
        <v>0</v>
      </c>
      <c r="L51" s="53">
        <f t="shared" si="21"/>
        <v>0</v>
      </c>
      <c r="M51" s="53">
        <f t="shared" si="21"/>
        <v>0</v>
      </c>
      <c r="N51" s="53">
        <f t="shared" si="21"/>
        <v>0</v>
      </c>
      <c r="O51" s="53">
        <f t="shared" si="21"/>
        <v>0</v>
      </c>
      <c r="P51" s="50">
        <v>0</v>
      </c>
      <c r="Q51" s="48">
        <f t="shared" si="2"/>
        <v>0</v>
      </c>
      <c r="R51" s="60"/>
      <c r="S51" s="60"/>
      <c r="T51" s="61"/>
      <c r="U51" s="61"/>
      <c r="W51" s="57"/>
    </row>
    <row r="52" spans="2:23" x14ac:dyDescent="0.25">
      <c r="B52" s="32" t="s">
        <v>110</v>
      </c>
      <c r="C52" s="66">
        <f>C53</f>
        <v>100000</v>
      </c>
      <c r="D52" s="66">
        <f>D53</f>
        <v>100000</v>
      </c>
      <c r="E52" s="53">
        <v>0</v>
      </c>
      <c r="F52" s="53">
        <v>0</v>
      </c>
      <c r="G52" s="53">
        <v>0</v>
      </c>
      <c r="H52" s="53"/>
      <c r="I52" s="53"/>
      <c r="J52" s="53"/>
      <c r="K52" s="53"/>
      <c r="L52" s="53"/>
      <c r="M52" s="53"/>
      <c r="N52" s="53"/>
      <c r="O52" s="53"/>
      <c r="P52" s="50"/>
      <c r="Q52" s="48"/>
      <c r="R52" s="60"/>
      <c r="S52" s="60"/>
      <c r="T52" s="61"/>
      <c r="U52" s="61"/>
      <c r="W52" s="57"/>
    </row>
    <row r="53" spans="2:23" x14ac:dyDescent="0.25">
      <c r="B53" s="38" t="s">
        <v>91</v>
      </c>
      <c r="C53" s="66">
        <v>100000</v>
      </c>
      <c r="D53" s="66">
        <v>100000</v>
      </c>
      <c r="E53" s="53">
        <v>0</v>
      </c>
      <c r="F53" s="53">
        <v>0</v>
      </c>
      <c r="G53" s="53">
        <v>0</v>
      </c>
      <c r="H53" s="53"/>
      <c r="I53" s="53"/>
      <c r="J53" s="53"/>
      <c r="K53" s="53"/>
      <c r="L53" s="53"/>
      <c r="M53" s="53"/>
      <c r="N53" s="53"/>
      <c r="O53" s="53"/>
      <c r="P53" s="50">
        <v>0</v>
      </c>
      <c r="Q53" s="48">
        <f>SUM(E53:P53)</f>
        <v>0</v>
      </c>
      <c r="R53" s="60"/>
      <c r="S53" s="60"/>
      <c r="T53" s="61"/>
      <c r="U53" s="61"/>
      <c r="W53" s="57"/>
    </row>
    <row r="54" spans="2:23" x14ac:dyDescent="0.25">
      <c r="B54" s="32" t="s">
        <v>111</v>
      </c>
      <c r="C54" s="66">
        <f>C55</f>
        <v>29592000</v>
      </c>
      <c r="D54" s="66">
        <f>D55</f>
        <v>40559677.539999999</v>
      </c>
      <c r="E54" s="53">
        <v>0</v>
      </c>
      <c r="F54" s="53">
        <v>0</v>
      </c>
      <c r="G54" s="53">
        <v>0</v>
      </c>
      <c r="H54" s="53"/>
      <c r="I54" s="53"/>
      <c r="J54" s="53"/>
      <c r="K54" s="53"/>
      <c r="L54" s="53"/>
      <c r="M54" s="53"/>
      <c r="N54" s="53"/>
      <c r="O54" s="53"/>
      <c r="P54" s="50"/>
      <c r="Q54" s="48"/>
      <c r="R54" s="60"/>
      <c r="S54" s="60"/>
      <c r="T54" s="61"/>
      <c r="U54" s="61"/>
      <c r="W54" s="57"/>
    </row>
    <row r="55" spans="2:23" x14ac:dyDescent="0.25">
      <c r="B55" s="38" t="s">
        <v>101</v>
      </c>
      <c r="C55" s="66">
        <v>29592000</v>
      </c>
      <c r="D55" s="66">
        <v>40559677.539999999</v>
      </c>
      <c r="E55" s="53">
        <v>0</v>
      </c>
      <c r="F55" s="53">
        <v>0</v>
      </c>
      <c r="G55" s="53">
        <v>0</v>
      </c>
      <c r="H55" s="53"/>
      <c r="I55" s="53"/>
      <c r="J55" s="53"/>
      <c r="K55" s="53"/>
      <c r="L55" s="53"/>
      <c r="M55" s="53"/>
      <c r="N55" s="53"/>
      <c r="O55" s="53"/>
      <c r="P55" s="50"/>
      <c r="Q55" s="48"/>
      <c r="R55" s="60"/>
      <c r="S55" s="60"/>
      <c r="T55" s="61"/>
      <c r="U55" s="61"/>
      <c r="W55" s="57"/>
    </row>
    <row r="56" spans="2:23" x14ac:dyDescent="0.25">
      <c r="B56" s="22" t="s">
        <v>36</v>
      </c>
      <c r="C56" s="50">
        <f>C57</f>
        <v>1000000</v>
      </c>
      <c r="D56" s="50">
        <f>D57</f>
        <v>1000000</v>
      </c>
      <c r="E56" s="50">
        <v>0</v>
      </c>
      <c r="F56" s="50">
        <v>0</v>
      </c>
      <c r="G56" s="50">
        <f t="shared" ref="G56:O56" si="22">G57</f>
        <v>0</v>
      </c>
      <c r="H56" s="50">
        <f t="shared" si="22"/>
        <v>0</v>
      </c>
      <c r="I56" s="50">
        <f t="shared" si="22"/>
        <v>0</v>
      </c>
      <c r="J56" s="50">
        <f t="shared" si="22"/>
        <v>0</v>
      </c>
      <c r="K56" s="50">
        <f t="shared" si="22"/>
        <v>0</v>
      </c>
      <c r="L56" s="50">
        <f t="shared" si="22"/>
        <v>0</v>
      </c>
      <c r="M56" s="50">
        <f t="shared" si="22"/>
        <v>0</v>
      </c>
      <c r="N56" s="50">
        <f t="shared" si="22"/>
        <v>0</v>
      </c>
      <c r="O56" s="50">
        <f t="shared" si="22"/>
        <v>0</v>
      </c>
      <c r="P56" s="50">
        <v>0</v>
      </c>
      <c r="Q56" s="48">
        <f t="shared" si="2"/>
        <v>0</v>
      </c>
      <c r="R56" s="60"/>
      <c r="S56" s="60"/>
      <c r="T56" s="61"/>
      <c r="U56" s="61"/>
      <c r="W56" s="57"/>
    </row>
    <row r="57" spans="2:23" x14ac:dyDescent="0.25">
      <c r="B57" s="38" t="s">
        <v>92</v>
      </c>
      <c r="C57" s="50">
        <v>1000000</v>
      </c>
      <c r="D57" s="50">
        <v>1000000</v>
      </c>
      <c r="E57" s="50">
        <v>0</v>
      </c>
      <c r="F57" s="50">
        <v>0</v>
      </c>
      <c r="G57" s="50">
        <v>0</v>
      </c>
      <c r="H57" s="50"/>
      <c r="I57" s="50"/>
      <c r="J57" s="50"/>
      <c r="K57" s="50"/>
      <c r="L57" s="50"/>
      <c r="M57" s="50"/>
      <c r="N57" s="50"/>
      <c r="O57" s="50"/>
      <c r="P57" s="50">
        <v>0</v>
      </c>
      <c r="Q57" s="48">
        <f t="shared" si="2"/>
        <v>0</v>
      </c>
      <c r="R57" s="60"/>
      <c r="S57" s="60"/>
      <c r="T57" s="61"/>
      <c r="U57" s="61"/>
      <c r="W57" s="57"/>
    </row>
    <row r="58" spans="2:23" x14ac:dyDescent="0.25">
      <c r="B58" s="16" t="s">
        <v>54</v>
      </c>
      <c r="C58" s="49">
        <f t="shared" ref="C58:P58" si="23">C59</f>
        <v>18696053152</v>
      </c>
      <c r="D58" s="49">
        <f t="shared" si="23"/>
        <v>18696053152</v>
      </c>
      <c r="E58" s="49">
        <f t="shared" si="23"/>
        <v>1532935166.6700001</v>
      </c>
      <c r="F58" s="49">
        <f t="shared" si="23"/>
        <v>1583073692.01</v>
      </c>
      <c r="G58" s="49">
        <f t="shared" si="23"/>
        <v>1558004429.3400002</v>
      </c>
      <c r="H58" s="49">
        <f t="shared" si="23"/>
        <v>1558004429.3400002</v>
      </c>
      <c r="I58" s="49">
        <f t="shared" si="23"/>
        <v>1558004429.3400002</v>
      </c>
      <c r="J58" s="49">
        <f t="shared" si="23"/>
        <v>1558004429.3400002</v>
      </c>
      <c r="K58" s="49">
        <f t="shared" si="23"/>
        <v>1558004429.3400002</v>
      </c>
      <c r="L58" s="49">
        <f t="shared" si="23"/>
        <v>1558004429.3400002</v>
      </c>
      <c r="M58" s="49">
        <f t="shared" si="23"/>
        <v>1558004429.3400002</v>
      </c>
      <c r="N58" s="49">
        <f t="shared" si="23"/>
        <v>1558004429.3400002</v>
      </c>
      <c r="O58" s="49">
        <f t="shared" si="23"/>
        <v>1558004429.3400002</v>
      </c>
      <c r="P58" s="49">
        <f t="shared" si="23"/>
        <v>1558004429.2600002</v>
      </c>
      <c r="Q58" s="47">
        <f t="shared" si="2"/>
        <v>18696053152</v>
      </c>
      <c r="R58" s="60"/>
      <c r="S58" s="60"/>
      <c r="T58" s="61"/>
      <c r="U58" s="61"/>
      <c r="W58" s="57"/>
    </row>
    <row r="59" spans="2:23" x14ac:dyDescent="0.25">
      <c r="B59" s="22" t="s">
        <v>55</v>
      </c>
      <c r="C59" s="50">
        <v>18696053152</v>
      </c>
      <c r="D59" s="50">
        <v>18696053152</v>
      </c>
      <c r="E59" s="50">
        <v>1532935166.6700001</v>
      </c>
      <c r="F59" s="50">
        <v>1583073692.01</v>
      </c>
      <c r="G59" s="50">
        <v>1558004429.3400002</v>
      </c>
      <c r="H59" s="50">
        <v>1558004429.3400002</v>
      </c>
      <c r="I59" s="50">
        <v>1558004429.3400002</v>
      </c>
      <c r="J59" s="50">
        <v>1558004429.3400002</v>
      </c>
      <c r="K59" s="50">
        <v>1558004429.3400002</v>
      </c>
      <c r="L59" s="50">
        <v>1558004429.3400002</v>
      </c>
      <c r="M59" s="50">
        <v>1558004429.3400002</v>
      </c>
      <c r="N59" s="50">
        <v>1558004429.3400002</v>
      </c>
      <c r="O59" s="50">
        <v>1558004429.3400002</v>
      </c>
      <c r="P59" s="50">
        <v>1558004429.2600002</v>
      </c>
      <c r="Q59" s="48">
        <f t="shared" si="2"/>
        <v>18696053152</v>
      </c>
      <c r="R59" s="60"/>
      <c r="S59" s="60"/>
      <c r="T59" s="61"/>
      <c r="U59" s="61"/>
      <c r="W59" s="57"/>
    </row>
    <row r="60" spans="2:23" x14ac:dyDescent="0.25">
      <c r="B60" s="16" t="s">
        <v>43</v>
      </c>
      <c r="C60" s="49">
        <f>C61</f>
        <v>8354140</v>
      </c>
      <c r="D60" s="49">
        <f>D61</f>
        <v>8354140</v>
      </c>
      <c r="E60" s="49">
        <f t="shared" ref="E60:O61" si="24">E61</f>
        <v>0</v>
      </c>
      <c r="F60" s="49">
        <f t="shared" si="24"/>
        <v>0</v>
      </c>
      <c r="G60" s="49">
        <f t="shared" si="24"/>
        <v>0</v>
      </c>
      <c r="H60" s="49">
        <f t="shared" si="24"/>
        <v>0</v>
      </c>
      <c r="I60" s="49">
        <f t="shared" si="24"/>
        <v>0</v>
      </c>
      <c r="J60" s="49">
        <f t="shared" si="24"/>
        <v>0</v>
      </c>
      <c r="K60" s="49">
        <f t="shared" si="24"/>
        <v>0</v>
      </c>
      <c r="L60" s="49">
        <f t="shared" si="24"/>
        <v>0</v>
      </c>
      <c r="M60" s="49">
        <f t="shared" si="24"/>
        <v>0</v>
      </c>
      <c r="N60" s="49">
        <f t="shared" si="24"/>
        <v>0</v>
      </c>
      <c r="O60" s="49">
        <f t="shared" si="24"/>
        <v>0</v>
      </c>
      <c r="P60" s="49">
        <v>0</v>
      </c>
      <c r="Q60" s="47">
        <f t="shared" si="2"/>
        <v>0</v>
      </c>
      <c r="R60" s="60"/>
      <c r="S60" s="60"/>
      <c r="T60" s="61"/>
      <c r="U60" s="61"/>
      <c r="W60" s="57"/>
    </row>
    <row r="61" spans="2:23" x14ac:dyDescent="0.25">
      <c r="B61" s="22" t="s">
        <v>44</v>
      </c>
      <c r="C61" s="50">
        <f>C62</f>
        <v>8354140</v>
      </c>
      <c r="D61" s="50">
        <f>D62</f>
        <v>8354140</v>
      </c>
      <c r="E61" s="50">
        <f t="shared" si="24"/>
        <v>0</v>
      </c>
      <c r="F61" s="50">
        <f t="shared" si="24"/>
        <v>0</v>
      </c>
      <c r="G61" s="50">
        <f t="shared" si="24"/>
        <v>0</v>
      </c>
      <c r="H61" s="50">
        <f t="shared" si="24"/>
        <v>0</v>
      </c>
      <c r="I61" s="50">
        <f t="shared" si="24"/>
        <v>0</v>
      </c>
      <c r="J61" s="50">
        <f t="shared" si="24"/>
        <v>0</v>
      </c>
      <c r="K61" s="50">
        <f t="shared" si="24"/>
        <v>0</v>
      </c>
      <c r="L61" s="50">
        <f t="shared" si="24"/>
        <v>0</v>
      </c>
      <c r="M61" s="50">
        <f t="shared" si="24"/>
        <v>0</v>
      </c>
      <c r="N61" s="50">
        <f t="shared" si="24"/>
        <v>0</v>
      </c>
      <c r="O61" s="50">
        <f t="shared" si="24"/>
        <v>0</v>
      </c>
      <c r="P61" s="50">
        <v>0</v>
      </c>
      <c r="Q61" s="48">
        <f t="shared" si="2"/>
        <v>0</v>
      </c>
      <c r="R61" s="60"/>
      <c r="S61" s="60"/>
      <c r="T61" s="61"/>
      <c r="U61" s="61"/>
      <c r="W61" s="57"/>
    </row>
    <row r="62" spans="2:23" x14ac:dyDescent="0.25">
      <c r="B62" s="22" t="s">
        <v>93</v>
      </c>
      <c r="C62" s="50">
        <v>8354140</v>
      </c>
      <c r="D62" s="50">
        <v>8354140</v>
      </c>
      <c r="E62" s="50"/>
      <c r="F62" s="50"/>
      <c r="G62" s="50"/>
      <c r="H62" s="50"/>
      <c r="I62" s="50"/>
      <c r="J62" s="50"/>
      <c r="K62" s="50"/>
      <c r="L62" s="50"/>
      <c r="M62" s="50"/>
      <c r="N62" s="50"/>
      <c r="O62" s="50"/>
      <c r="P62" s="50">
        <v>0</v>
      </c>
      <c r="Q62" s="48">
        <f t="shared" si="2"/>
        <v>0</v>
      </c>
      <c r="T62" s="61"/>
      <c r="U62" s="61"/>
      <c r="W62" s="57"/>
    </row>
    <row r="63" spans="2:23" x14ac:dyDescent="0.25">
      <c r="B63" s="23" t="s">
        <v>37</v>
      </c>
      <c r="C63" s="27">
        <f>+C11+C49</f>
        <v>70666521597</v>
      </c>
      <c r="D63" s="27">
        <f>+D11+D49</f>
        <v>74101325806.75</v>
      </c>
      <c r="E63" s="24">
        <f>+E11+E49</f>
        <v>1700895068.1800001</v>
      </c>
      <c r="F63" s="24">
        <f t="shared" ref="F63:P63" si="25">+F11+F49</f>
        <v>1798191972.1400001</v>
      </c>
      <c r="G63" s="24">
        <f t="shared" si="25"/>
        <v>1771079934.7400002</v>
      </c>
      <c r="H63" s="24">
        <f t="shared" si="25"/>
        <v>1794520582.2600002</v>
      </c>
      <c r="I63" s="24">
        <f t="shared" si="25"/>
        <v>1787807048.6600001</v>
      </c>
      <c r="J63" s="24">
        <f t="shared" si="25"/>
        <v>1809974889.6400001</v>
      </c>
      <c r="K63" s="24">
        <f t="shared" si="25"/>
        <v>1796099280.5200002</v>
      </c>
      <c r="L63" s="24">
        <f t="shared" si="25"/>
        <v>1772922334.0900002</v>
      </c>
      <c r="M63" s="24">
        <f t="shared" si="25"/>
        <v>1834065241.0400002</v>
      </c>
      <c r="N63" s="24">
        <f t="shared" si="25"/>
        <v>1856358489.7</v>
      </c>
      <c r="O63" s="24">
        <f t="shared" si="25"/>
        <v>1814389452.2400002</v>
      </c>
      <c r="P63" s="24">
        <f t="shared" si="25"/>
        <v>1920396333.2300003</v>
      </c>
      <c r="Q63" s="24">
        <f t="shared" si="2"/>
        <v>21656700626.440002</v>
      </c>
      <c r="T63" s="61"/>
      <c r="U63" s="61"/>
      <c r="W63" s="57"/>
    </row>
    <row r="64" spans="2:23" x14ac:dyDescent="0.25">
      <c r="B64" s="34"/>
      <c r="C64" s="10"/>
      <c r="D64" s="10"/>
      <c r="E64" s="10"/>
      <c r="F64" s="10"/>
      <c r="G64" s="10"/>
      <c r="H64" s="10"/>
      <c r="I64" s="10"/>
      <c r="J64" s="10"/>
      <c r="K64" s="10"/>
      <c r="L64" s="10"/>
      <c r="M64" s="10"/>
      <c r="N64" s="10"/>
      <c r="O64" s="10"/>
      <c r="P64" s="10"/>
      <c r="Q64" s="10"/>
      <c r="W64" s="57"/>
    </row>
    <row r="65" spans="2:23" x14ac:dyDescent="0.25">
      <c r="B65" s="23" t="s">
        <v>45</v>
      </c>
      <c r="C65" s="27">
        <f>C66</f>
        <v>0</v>
      </c>
      <c r="D65" s="27">
        <f>D66</f>
        <v>258590665.71000001</v>
      </c>
      <c r="E65" s="24">
        <f t="shared" ref="E65:P67" si="26">E66</f>
        <v>0</v>
      </c>
      <c r="F65" s="24">
        <f t="shared" si="26"/>
        <v>0</v>
      </c>
      <c r="G65" s="24">
        <f t="shared" si="26"/>
        <v>0</v>
      </c>
      <c r="H65" s="24">
        <f t="shared" si="26"/>
        <v>0</v>
      </c>
      <c r="I65" s="24">
        <f t="shared" si="26"/>
        <v>0</v>
      </c>
      <c r="J65" s="24">
        <f t="shared" si="26"/>
        <v>0</v>
      </c>
      <c r="K65" s="24">
        <f t="shared" si="26"/>
        <v>0</v>
      </c>
      <c r="L65" s="24">
        <f t="shared" si="26"/>
        <v>0</v>
      </c>
      <c r="M65" s="24">
        <f t="shared" si="26"/>
        <v>0</v>
      </c>
      <c r="N65" s="24">
        <f t="shared" si="26"/>
        <v>0</v>
      </c>
      <c r="O65" s="24">
        <f t="shared" si="26"/>
        <v>0</v>
      </c>
      <c r="P65" s="24">
        <f t="shared" si="26"/>
        <v>0</v>
      </c>
      <c r="Q65" s="24">
        <f>SUM(E65:P65)</f>
        <v>0</v>
      </c>
      <c r="R65" s="60"/>
      <c r="S65" s="60"/>
      <c r="W65" s="57"/>
    </row>
    <row r="66" spans="2:23" x14ac:dyDescent="0.25">
      <c r="B66" s="28" t="s">
        <v>46</v>
      </c>
      <c r="C66" s="44">
        <f>C67</f>
        <v>0</v>
      </c>
      <c r="D66" s="44">
        <f>D67</f>
        <v>258590665.71000001</v>
      </c>
      <c r="E66" s="44">
        <f t="shared" si="26"/>
        <v>0</v>
      </c>
      <c r="F66" s="44">
        <f t="shared" si="26"/>
        <v>0</v>
      </c>
      <c r="G66" s="44">
        <f t="shared" si="26"/>
        <v>0</v>
      </c>
      <c r="H66" s="44">
        <f t="shared" si="26"/>
        <v>0</v>
      </c>
      <c r="I66" s="44">
        <f t="shared" si="26"/>
        <v>0</v>
      </c>
      <c r="J66" s="44">
        <f t="shared" si="26"/>
        <v>0</v>
      </c>
      <c r="K66" s="44">
        <f t="shared" si="26"/>
        <v>0</v>
      </c>
      <c r="L66" s="44">
        <f t="shared" si="26"/>
        <v>0</v>
      </c>
      <c r="M66" s="44">
        <f t="shared" si="26"/>
        <v>0</v>
      </c>
      <c r="N66" s="44">
        <f t="shared" si="26"/>
        <v>0</v>
      </c>
      <c r="O66" s="44">
        <f t="shared" si="26"/>
        <v>0</v>
      </c>
      <c r="P66" s="44">
        <f t="shared" si="26"/>
        <v>0</v>
      </c>
      <c r="Q66" s="51">
        <f>SUM(E66:P66)</f>
        <v>0</v>
      </c>
      <c r="W66" s="57"/>
    </row>
    <row r="67" spans="2:23" x14ac:dyDescent="0.25">
      <c r="B67" s="21" t="s">
        <v>47</v>
      </c>
      <c r="C67" s="49">
        <v>0</v>
      </c>
      <c r="D67" s="49">
        <f>D68</f>
        <v>258590665.71000001</v>
      </c>
      <c r="E67" s="49">
        <v>0</v>
      </c>
      <c r="F67" s="49">
        <v>0</v>
      </c>
      <c r="G67" s="49">
        <v>0</v>
      </c>
      <c r="H67" s="49">
        <v>0</v>
      </c>
      <c r="I67" s="49">
        <v>0</v>
      </c>
      <c r="J67" s="49">
        <v>0</v>
      </c>
      <c r="K67" s="49">
        <v>0</v>
      </c>
      <c r="L67" s="49">
        <v>0</v>
      </c>
      <c r="M67" s="49">
        <v>0</v>
      </c>
      <c r="N67" s="49">
        <v>0</v>
      </c>
      <c r="O67" s="49">
        <v>0</v>
      </c>
      <c r="P67" s="49">
        <f t="shared" si="26"/>
        <v>0</v>
      </c>
      <c r="Q67" s="52">
        <f>SUM(E67:P67)</f>
        <v>0</v>
      </c>
      <c r="W67" s="57"/>
    </row>
    <row r="68" spans="2:23" x14ac:dyDescent="0.25">
      <c r="B68" s="32" t="s">
        <v>48</v>
      </c>
      <c r="C68" s="53">
        <v>0</v>
      </c>
      <c r="D68" s="53">
        <v>258590665.71000001</v>
      </c>
      <c r="E68" s="53">
        <v>0</v>
      </c>
      <c r="F68" s="53">
        <v>0</v>
      </c>
      <c r="G68" s="53">
        <v>0</v>
      </c>
      <c r="H68" s="53">
        <v>0</v>
      </c>
      <c r="I68" s="53">
        <v>0</v>
      </c>
      <c r="J68" s="53">
        <v>0</v>
      </c>
      <c r="K68" s="53">
        <v>0</v>
      </c>
      <c r="L68" s="53">
        <v>0</v>
      </c>
      <c r="M68" s="53">
        <v>0</v>
      </c>
      <c r="N68" s="53">
        <v>0</v>
      </c>
      <c r="O68" s="53">
        <v>0</v>
      </c>
      <c r="P68" s="53">
        <v>0</v>
      </c>
      <c r="Q68" s="53">
        <f>SUM(E68:P68)</f>
        <v>0</v>
      </c>
      <c r="W68" s="57"/>
    </row>
    <row r="69" spans="2:23" x14ac:dyDescent="0.25">
      <c r="B69" s="23" t="s">
        <v>60</v>
      </c>
      <c r="C69" s="27">
        <f>C63+C65</f>
        <v>70666521597</v>
      </c>
      <c r="D69" s="27">
        <f>D63+D65</f>
        <v>74359916472.460007</v>
      </c>
      <c r="E69" s="24">
        <f t="shared" ref="E69:P69" si="27">E63+E65</f>
        <v>1700895068.1800001</v>
      </c>
      <c r="F69" s="24">
        <f t="shared" si="27"/>
        <v>1798191972.1400001</v>
      </c>
      <c r="G69" s="24">
        <f t="shared" si="27"/>
        <v>1771079934.7400002</v>
      </c>
      <c r="H69" s="24">
        <f t="shared" si="27"/>
        <v>1794520582.2600002</v>
      </c>
      <c r="I69" s="24">
        <f t="shared" si="27"/>
        <v>1787807048.6600001</v>
      </c>
      <c r="J69" s="24">
        <f t="shared" si="27"/>
        <v>1809974889.6400001</v>
      </c>
      <c r="K69" s="24">
        <f t="shared" si="27"/>
        <v>1796099280.5200002</v>
      </c>
      <c r="L69" s="24">
        <f t="shared" si="27"/>
        <v>1772922334.0900002</v>
      </c>
      <c r="M69" s="24">
        <f t="shared" si="27"/>
        <v>1834065241.0400002</v>
      </c>
      <c r="N69" s="24">
        <f t="shared" si="27"/>
        <v>1856358489.7</v>
      </c>
      <c r="O69" s="24">
        <f t="shared" si="27"/>
        <v>1814389452.2400002</v>
      </c>
      <c r="P69" s="24">
        <f t="shared" si="27"/>
        <v>1920396333.2300003</v>
      </c>
      <c r="Q69" s="24">
        <f>SUM(E69:P69)</f>
        <v>21656700626.440002</v>
      </c>
      <c r="U69" s="57"/>
      <c r="V69" s="57"/>
      <c r="W69" s="57"/>
    </row>
    <row r="70" spans="2:23" x14ac:dyDescent="0.25">
      <c r="B70" s="58" t="s">
        <v>94</v>
      </c>
      <c r="E70" s="69"/>
      <c r="F70" s="69"/>
      <c r="G70" s="69"/>
      <c r="H70" s="69"/>
      <c r="I70" s="69"/>
      <c r="J70" s="69"/>
      <c r="K70" s="69"/>
      <c r="L70" s="69"/>
      <c r="N70" s="69"/>
      <c r="O70" s="69"/>
      <c r="P70" s="69"/>
      <c r="Q70" s="69"/>
      <c r="U70" s="57"/>
      <c r="V70" s="57"/>
      <c r="W70" s="57"/>
    </row>
    <row r="71" spans="2:23" x14ac:dyDescent="0.25">
      <c r="B71" s="59" t="s">
        <v>112</v>
      </c>
      <c r="C71" s="61"/>
      <c r="D71" s="61"/>
      <c r="E71" s="61"/>
      <c r="F71" s="61"/>
      <c r="G71" s="61"/>
      <c r="H71" s="61"/>
      <c r="I71" s="61"/>
      <c r="J71" s="61"/>
      <c r="K71" s="61"/>
      <c r="L71" s="61"/>
      <c r="M71" s="61"/>
      <c r="N71" s="57"/>
      <c r="O71" s="57"/>
      <c r="P71" s="57"/>
      <c r="Q71" s="61"/>
      <c r="U71" s="57"/>
      <c r="V71" s="57"/>
      <c r="W71" s="57"/>
    </row>
    <row r="72" spans="2:23" x14ac:dyDescent="0.25">
      <c r="B72" s="59" t="s">
        <v>113</v>
      </c>
      <c r="E72" s="57"/>
      <c r="F72" s="57"/>
      <c r="G72" s="57"/>
      <c r="H72" s="57"/>
      <c r="I72" s="57"/>
      <c r="J72" s="57"/>
      <c r="K72" s="57"/>
      <c r="L72" s="57"/>
      <c r="M72" s="57"/>
      <c r="N72" s="57"/>
      <c r="O72" s="57"/>
      <c r="U72" s="57"/>
      <c r="V72" s="57"/>
      <c r="W72" s="57"/>
    </row>
    <row r="73" spans="2:23" x14ac:dyDescent="0.25">
      <c r="B73" s="59" t="s">
        <v>38</v>
      </c>
      <c r="F73" s="57"/>
      <c r="G73" s="57"/>
      <c r="H73" s="57"/>
      <c r="I73" s="57"/>
      <c r="J73" s="57"/>
      <c r="K73" s="57"/>
      <c r="L73" s="57"/>
      <c r="M73" s="57"/>
      <c r="N73" s="57"/>
      <c r="O73" s="57"/>
      <c r="P73" s="57"/>
      <c r="Q73" s="57"/>
      <c r="U73" s="57"/>
      <c r="V73" s="57"/>
      <c r="W73" s="57"/>
    </row>
  </sheetData>
  <mergeCells count="7">
    <mergeCell ref="B3:Q3"/>
    <mergeCell ref="B4:Q4"/>
    <mergeCell ref="B5:Q5"/>
    <mergeCell ref="B6:Q6"/>
    <mergeCell ref="B9:B10"/>
    <mergeCell ref="D9:D10"/>
    <mergeCell ref="E9:Q9"/>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13DEA-C195-4EAA-953C-A7884608D69A}">
  <sheetPr>
    <pageSetUpPr autoPageBreaks="0"/>
  </sheetPr>
  <dimension ref="A1:W59"/>
  <sheetViews>
    <sheetView showGridLines="0" topLeftCell="A5" zoomScale="70" zoomScaleNormal="70" workbookViewId="0">
      <selection activeCell="D33" sqref="D33"/>
    </sheetView>
  </sheetViews>
  <sheetFormatPr defaultColWidth="11.42578125" defaultRowHeight="15" x14ac:dyDescent="0.25"/>
  <cols>
    <col min="1" max="1" width="7.42578125" customWidth="1"/>
    <col min="2" max="2" width="84.42578125" customWidth="1"/>
    <col min="3" max="3" width="18.5703125" bestFit="1" customWidth="1"/>
    <col min="4" max="4" width="17" customWidth="1"/>
    <col min="5" max="5" width="14.42578125" bestFit="1" customWidth="1"/>
    <col min="6" max="11" width="16.140625" customWidth="1"/>
    <col min="12" max="12" width="15.42578125" customWidth="1"/>
    <col min="13" max="13" width="15.28515625" customWidth="1"/>
    <col min="14" max="14" width="14.85546875" customWidth="1"/>
    <col min="15" max="15" width="17.28515625" bestFit="1" customWidth="1"/>
    <col min="16" max="16" width="16.28515625" customWidth="1"/>
    <col min="17" max="17" width="15.140625" bestFit="1" customWidth="1"/>
    <col min="18" max="18" width="20.7109375" bestFit="1" customWidth="1"/>
    <col min="19" max="20" width="17.85546875" bestFit="1" customWidth="1"/>
    <col min="21" max="21" width="15.7109375" bestFit="1" customWidth="1"/>
    <col min="22" max="22" width="17.42578125" bestFit="1" customWidth="1"/>
  </cols>
  <sheetData>
    <row r="1" spans="1:23" x14ac:dyDescent="0.25">
      <c r="C1" s="1"/>
      <c r="D1" s="1"/>
      <c r="E1" s="2"/>
      <c r="F1" s="2"/>
      <c r="G1" s="2"/>
      <c r="H1" s="2"/>
      <c r="I1" s="2"/>
      <c r="J1" s="2"/>
      <c r="K1" s="2"/>
      <c r="L1" s="2"/>
      <c r="M1" s="2"/>
      <c r="O1" s="3"/>
      <c r="P1" s="3"/>
    </row>
    <row r="2" spans="1:23" x14ac:dyDescent="0.25">
      <c r="C2" s="1"/>
      <c r="D2" s="1"/>
      <c r="E2" s="2"/>
      <c r="F2" s="2"/>
      <c r="G2" s="2"/>
      <c r="H2" s="2"/>
      <c r="I2" s="2"/>
      <c r="J2" s="2"/>
      <c r="K2" s="2"/>
      <c r="L2" s="2"/>
      <c r="M2" s="2"/>
      <c r="O2" s="3"/>
      <c r="P2" s="3"/>
    </row>
    <row r="3" spans="1:23" ht="28.5" x14ac:dyDescent="0.25">
      <c r="B3" s="79" t="s">
        <v>0</v>
      </c>
      <c r="C3" s="79"/>
      <c r="D3" s="79"/>
      <c r="E3" s="79"/>
      <c r="F3" s="79"/>
      <c r="G3" s="79"/>
      <c r="H3" s="79"/>
      <c r="I3" s="79"/>
      <c r="J3" s="79"/>
      <c r="K3" s="79"/>
      <c r="L3" s="79"/>
      <c r="M3" s="79"/>
      <c r="N3" s="79"/>
      <c r="O3" s="79"/>
      <c r="P3" s="79"/>
      <c r="Q3" s="79"/>
    </row>
    <row r="4" spans="1:23" ht="21" x14ac:dyDescent="0.25">
      <c r="B4" s="80" t="s">
        <v>1</v>
      </c>
      <c r="C4" s="80"/>
      <c r="D4" s="80"/>
      <c r="E4" s="80"/>
      <c r="F4" s="80"/>
      <c r="G4" s="80"/>
      <c r="H4" s="80"/>
      <c r="I4" s="80"/>
      <c r="J4" s="80"/>
      <c r="K4" s="80"/>
      <c r="L4" s="80"/>
      <c r="M4" s="80"/>
      <c r="N4" s="80"/>
      <c r="O4" s="80"/>
      <c r="P4" s="80"/>
      <c r="Q4" s="80"/>
    </row>
    <row r="5" spans="1:23" ht="18.75" x14ac:dyDescent="0.25">
      <c r="B5" s="81" t="s">
        <v>2</v>
      </c>
      <c r="C5" s="81"/>
      <c r="D5" s="81"/>
      <c r="E5" s="81"/>
      <c r="F5" s="81"/>
      <c r="G5" s="81"/>
      <c r="H5" s="81"/>
      <c r="I5" s="81"/>
      <c r="J5" s="81"/>
      <c r="K5" s="81"/>
      <c r="L5" s="81"/>
      <c r="M5" s="81"/>
      <c r="N5" s="81"/>
      <c r="O5" s="81"/>
      <c r="P5" s="81"/>
      <c r="Q5" s="81"/>
    </row>
    <row r="6" spans="1:23" ht="15.75" x14ac:dyDescent="0.25">
      <c r="B6" s="82" t="s">
        <v>3</v>
      </c>
      <c r="C6" s="82"/>
      <c r="D6" s="82"/>
      <c r="E6" s="82"/>
      <c r="F6" s="82"/>
      <c r="G6" s="82"/>
      <c r="H6" s="82"/>
      <c r="I6" s="82"/>
      <c r="J6" s="82"/>
      <c r="K6" s="82"/>
      <c r="L6" s="82"/>
      <c r="M6" s="82"/>
      <c r="N6" s="82"/>
      <c r="O6" s="82"/>
      <c r="P6" s="82"/>
      <c r="Q6" s="82"/>
    </row>
    <row r="7" spans="1:23" x14ac:dyDescent="0.25">
      <c r="B7" s="4"/>
      <c r="C7" s="5"/>
      <c r="D7" s="5"/>
      <c r="E7" s="6"/>
      <c r="F7" s="6"/>
      <c r="G7" s="6"/>
      <c r="H7" s="6"/>
      <c r="I7" s="6"/>
      <c r="J7" s="6"/>
      <c r="K7" s="6"/>
      <c r="L7" s="6"/>
      <c r="M7" s="6"/>
      <c r="O7" s="3"/>
      <c r="P7" s="3"/>
    </row>
    <row r="8" spans="1:23" x14ac:dyDescent="0.25">
      <c r="B8" s="7" t="s">
        <v>114</v>
      </c>
      <c r="C8" s="8"/>
      <c r="D8" s="8"/>
      <c r="E8" s="40"/>
      <c r="F8" s="40"/>
      <c r="G8" s="40"/>
      <c r="H8" s="40"/>
      <c r="I8" s="40"/>
      <c r="J8" s="40"/>
      <c r="K8" s="40"/>
      <c r="L8" s="40"/>
      <c r="M8" s="40"/>
      <c r="N8" s="39"/>
      <c r="O8" s="41"/>
      <c r="P8" s="41"/>
      <c r="Q8" s="42" t="s">
        <v>5</v>
      </c>
    </row>
    <row r="9" spans="1:23" x14ac:dyDescent="0.25">
      <c r="B9" s="83" t="s">
        <v>6</v>
      </c>
      <c r="C9" s="56" t="s">
        <v>64</v>
      </c>
      <c r="D9" s="85" t="s">
        <v>97</v>
      </c>
      <c r="E9" s="87" t="s">
        <v>59</v>
      </c>
      <c r="F9" s="88"/>
      <c r="G9" s="88"/>
      <c r="H9" s="88"/>
      <c r="I9" s="88"/>
      <c r="J9" s="88"/>
      <c r="K9" s="88"/>
      <c r="L9" s="88"/>
      <c r="M9" s="88"/>
      <c r="N9" s="88"/>
      <c r="O9" s="88"/>
      <c r="P9" s="88"/>
      <c r="Q9" s="88"/>
    </row>
    <row r="10" spans="1:23" x14ac:dyDescent="0.25">
      <c r="B10" s="84"/>
      <c r="C10" s="55" t="s">
        <v>115</v>
      </c>
      <c r="D10" s="86"/>
      <c r="E10" s="13" t="s">
        <v>10</v>
      </c>
      <c r="F10" s="13" t="s">
        <v>11</v>
      </c>
      <c r="G10" s="13" t="s">
        <v>12</v>
      </c>
      <c r="H10" s="13" t="s">
        <v>13</v>
      </c>
      <c r="I10" s="13" t="s">
        <v>14</v>
      </c>
      <c r="J10" s="13" t="s">
        <v>15</v>
      </c>
      <c r="K10" s="13" t="s">
        <v>16</v>
      </c>
      <c r="L10" s="13" t="s">
        <v>17</v>
      </c>
      <c r="M10" s="13" t="s">
        <v>18</v>
      </c>
      <c r="N10" s="13" t="s">
        <v>19</v>
      </c>
      <c r="O10" s="13" t="s">
        <v>20</v>
      </c>
      <c r="P10" s="13" t="s">
        <v>21</v>
      </c>
      <c r="Q10" s="13" t="s">
        <v>22</v>
      </c>
    </row>
    <row r="11" spans="1:23" x14ac:dyDescent="0.25">
      <c r="B11" s="70" t="s">
        <v>23</v>
      </c>
      <c r="C11" s="71">
        <v>81223760049</v>
      </c>
      <c r="D11" s="71">
        <v>82894274760.800003</v>
      </c>
      <c r="E11" s="71">
        <v>1897033017.4699998</v>
      </c>
      <c r="F11" s="71">
        <v>1919606950.21</v>
      </c>
      <c r="G11" s="71">
        <v>1875297116.77</v>
      </c>
      <c r="H11" s="71">
        <v>243955864.03</v>
      </c>
      <c r="I11" s="71">
        <v>297955333.25999999</v>
      </c>
      <c r="J11" s="71">
        <v>218927409.08000001</v>
      </c>
      <c r="K11" s="71">
        <v>348232813.64999998</v>
      </c>
      <c r="L11" s="71">
        <v>244891461.78000003</v>
      </c>
      <c r="M11" s="71">
        <v>275925502.47999996</v>
      </c>
      <c r="N11" s="71">
        <v>331859167.71000004</v>
      </c>
      <c r="O11" s="71">
        <v>272253995.79000002</v>
      </c>
      <c r="P11" s="71">
        <v>15178949857.859999</v>
      </c>
      <c r="Q11" s="71">
        <f>SUM(E11:P11)</f>
        <v>23104888490.089996</v>
      </c>
      <c r="R11" s="60"/>
      <c r="S11" s="61"/>
      <c r="V11" s="57"/>
      <c r="W11" s="57"/>
    </row>
    <row r="12" spans="1:23" x14ac:dyDescent="0.25">
      <c r="A12" s="39"/>
      <c r="B12" s="16" t="s">
        <v>24</v>
      </c>
      <c r="C12" s="72">
        <v>4928431792</v>
      </c>
      <c r="D12" s="72">
        <v>5336591060.9499998</v>
      </c>
      <c r="E12" s="72">
        <v>143492276.97</v>
      </c>
      <c r="F12" s="72">
        <v>143733235.09999999</v>
      </c>
      <c r="G12" s="72">
        <v>148558819.84999999</v>
      </c>
      <c r="H12" s="72">
        <v>147430438.44999999</v>
      </c>
      <c r="I12" s="72">
        <v>188290162.41999999</v>
      </c>
      <c r="J12" s="72">
        <v>149721992.09999999</v>
      </c>
      <c r="K12" s="72">
        <v>152233845.25999999</v>
      </c>
      <c r="L12" s="72">
        <v>150360378.10000002</v>
      </c>
      <c r="M12" s="72">
        <v>152219094.69999999</v>
      </c>
      <c r="N12" s="72">
        <v>195409369.40000001</v>
      </c>
      <c r="O12" s="72">
        <v>153662048.68000001</v>
      </c>
      <c r="P12" s="72">
        <v>243713525.29999998</v>
      </c>
      <c r="Q12" s="72">
        <f t="shared" ref="Q12:Q48" si="0">SUM(E12:P12)</f>
        <v>1968825186.3300002</v>
      </c>
      <c r="R12" s="60"/>
      <c r="S12" s="61"/>
      <c r="T12" s="61"/>
      <c r="U12" s="61"/>
      <c r="W12" s="57"/>
    </row>
    <row r="13" spans="1:23" x14ac:dyDescent="0.25">
      <c r="A13" s="39"/>
      <c r="B13" s="22" t="s">
        <v>25</v>
      </c>
      <c r="C13" s="73">
        <v>242955947</v>
      </c>
      <c r="D13" s="73">
        <v>242955947</v>
      </c>
      <c r="E13" s="73">
        <v>1350</v>
      </c>
      <c r="F13" s="73">
        <v>1325</v>
      </c>
      <c r="G13" s="73">
        <v>1100</v>
      </c>
      <c r="H13" s="73">
        <v>1300</v>
      </c>
      <c r="I13" s="73">
        <v>1475</v>
      </c>
      <c r="J13" s="73">
        <v>1075</v>
      </c>
      <c r="K13" s="73">
        <v>1025</v>
      </c>
      <c r="L13" s="73">
        <v>1225</v>
      </c>
      <c r="M13" s="73">
        <v>1050</v>
      </c>
      <c r="N13" s="73">
        <v>3600</v>
      </c>
      <c r="O13" s="73">
        <v>2150</v>
      </c>
      <c r="P13" s="73">
        <v>3200</v>
      </c>
      <c r="Q13" s="73">
        <f t="shared" si="0"/>
        <v>19875</v>
      </c>
      <c r="R13" s="60"/>
      <c r="S13" s="61"/>
      <c r="T13" s="61"/>
      <c r="U13" s="61"/>
      <c r="W13" s="57"/>
    </row>
    <row r="14" spans="1:23" x14ac:dyDescent="0.25">
      <c r="A14" s="39"/>
      <c r="B14" s="32" t="s">
        <v>69</v>
      </c>
      <c r="C14" s="73">
        <v>242955947</v>
      </c>
      <c r="D14" s="73">
        <v>242955947</v>
      </c>
      <c r="E14" s="73">
        <v>1350</v>
      </c>
      <c r="F14" s="73">
        <v>1325</v>
      </c>
      <c r="G14" s="73">
        <v>1100</v>
      </c>
      <c r="H14" s="73">
        <v>1300</v>
      </c>
      <c r="I14" s="73">
        <v>1475</v>
      </c>
      <c r="J14" s="73">
        <v>1075</v>
      </c>
      <c r="K14" s="73">
        <v>1025</v>
      </c>
      <c r="L14" s="73">
        <v>1225</v>
      </c>
      <c r="M14" s="73">
        <v>1050</v>
      </c>
      <c r="N14" s="73">
        <v>3600</v>
      </c>
      <c r="O14" s="73">
        <v>2150</v>
      </c>
      <c r="P14" s="73">
        <v>3200</v>
      </c>
      <c r="Q14" s="73">
        <f t="shared" si="0"/>
        <v>19875</v>
      </c>
      <c r="R14" s="60"/>
      <c r="S14" s="61"/>
      <c r="T14" s="61"/>
      <c r="U14" s="61"/>
      <c r="W14" s="57"/>
    </row>
    <row r="15" spans="1:23" x14ac:dyDescent="0.25">
      <c r="A15" s="39"/>
      <c r="B15" s="22" t="s">
        <v>26</v>
      </c>
      <c r="C15" s="73">
        <v>3536478845</v>
      </c>
      <c r="D15" s="73">
        <v>3536478845</v>
      </c>
      <c r="E15" s="73">
        <v>45196234.840000004</v>
      </c>
      <c r="F15" s="73">
        <v>45246202.789999999</v>
      </c>
      <c r="G15" s="73">
        <v>46238345.509999998</v>
      </c>
      <c r="H15" s="73">
        <v>46316354.799999997</v>
      </c>
      <c r="I15" s="73">
        <v>83912579.670000002</v>
      </c>
      <c r="J15" s="73">
        <v>46595401.18</v>
      </c>
      <c r="K15" s="73">
        <v>46995037.380000003</v>
      </c>
      <c r="L15" s="73">
        <v>47051865.289999999</v>
      </c>
      <c r="M15" s="73">
        <v>47591698.140000001</v>
      </c>
      <c r="N15" s="73">
        <v>87950671.799999997</v>
      </c>
      <c r="O15" s="73">
        <v>48708187.289999999</v>
      </c>
      <c r="P15" s="73">
        <v>130789146.65000001</v>
      </c>
      <c r="Q15" s="73">
        <f t="shared" si="0"/>
        <v>722591725.33999991</v>
      </c>
      <c r="R15" s="60"/>
      <c r="S15" s="61"/>
      <c r="T15" s="61"/>
      <c r="U15" s="61"/>
      <c r="W15" s="57"/>
    </row>
    <row r="16" spans="1:23" x14ac:dyDescent="0.25">
      <c r="B16" s="32" t="s">
        <v>73</v>
      </c>
      <c r="C16" s="73">
        <v>2666141509</v>
      </c>
      <c r="D16" s="73">
        <v>2666141509</v>
      </c>
      <c r="E16" s="73">
        <v>45196234.840000004</v>
      </c>
      <c r="F16" s="73">
        <v>45246202.789999999</v>
      </c>
      <c r="G16" s="73">
        <v>46238345.509999998</v>
      </c>
      <c r="H16" s="73">
        <v>46316354.799999997</v>
      </c>
      <c r="I16" s="73">
        <v>83912579.670000002</v>
      </c>
      <c r="J16" s="73">
        <v>46595401.18</v>
      </c>
      <c r="K16" s="73">
        <v>46995037.380000003</v>
      </c>
      <c r="L16" s="73">
        <v>47051865.289999999</v>
      </c>
      <c r="M16" s="73">
        <v>47591698.140000001</v>
      </c>
      <c r="N16" s="73">
        <v>87950671.799999997</v>
      </c>
      <c r="O16" s="73">
        <v>48708187.289999999</v>
      </c>
      <c r="P16" s="73">
        <v>130789146.65000001</v>
      </c>
      <c r="Q16" s="73">
        <f>SUM(E16:P16)</f>
        <v>722591725.33999991</v>
      </c>
      <c r="R16" s="60"/>
      <c r="S16" s="61"/>
      <c r="T16" s="61"/>
      <c r="U16" s="61"/>
      <c r="W16" s="57"/>
    </row>
    <row r="17" spans="2:23" x14ac:dyDescent="0.25">
      <c r="B17" s="32" t="s">
        <v>74</v>
      </c>
      <c r="C17" s="73">
        <v>422181508</v>
      </c>
      <c r="D17" s="73">
        <v>422181508</v>
      </c>
      <c r="E17" s="73">
        <v>0</v>
      </c>
      <c r="F17" s="73"/>
      <c r="G17" s="73"/>
      <c r="H17" s="73"/>
      <c r="I17" s="73"/>
      <c r="J17" s="73"/>
      <c r="K17" s="73"/>
      <c r="L17" s="73"/>
      <c r="M17" s="73"/>
      <c r="N17" s="73"/>
      <c r="O17" s="73"/>
      <c r="P17" s="73"/>
      <c r="Q17" s="73">
        <f t="shared" si="0"/>
        <v>0</v>
      </c>
      <c r="R17" s="60"/>
      <c r="S17" s="61"/>
      <c r="T17" s="61"/>
      <c r="U17" s="61"/>
      <c r="W17" s="57"/>
    </row>
    <row r="18" spans="2:23" x14ac:dyDescent="0.25">
      <c r="B18" s="32" t="s">
        <v>116</v>
      </c>
      <c r="C18" s="73">
        <v>448155828</v>
      </c>
      <c r="D18" s="73">
        <v>448155828</v>
      </c>
      <c r="E18" s="73">
        <v>0</v>
      </c>
      <c r="F18" s="73"/>
      <c r="G18" s="73"/>
      <c r="H18" s="73"/>
      <c r="I18" s="73"/>
      <c r="J18" s="73"/>
      <c r="K18" s="73"/>
      <c r="L18" s="73"/>
      <c r="M18" s="73"/>
      <c r="N18" s="73"/>
      <c r="O18" s="73"/>
      <c r="P18" s="73"/>
      <c r="Q18" s="73">
        <f t="shared" si="0"/>
        <v>0</v>
      </c>
      <c r="R18" s="60"/>
      <c r="S18" s="61"/>
      <c r="T18" s="61"/>
      <c r="U18" s="61"/>
      <c r="W18" s="57"/>
    </row>
    <row r="19" spans="2:23" x14ac:dyDescent="0.25">
      <c r="B19" s="22" t="s">
        <v>41</v>
      </c>
      <c r="C19" s="73">
        <v>1148997000</v>
      </c>
      <c r="D19" s="73">
        <v>1557156268.95</v>
      </c>
      <c r="E19" s="73">
        <v>98294692.129999995</v>
      </c>
      <c r="F19" s="73">
        <v>98485707.310000002</v>
      </c>
      <c r="G19" s="73">
        <v>102319374.34</v>
      </c>
      <c r="H19" s="73">
        <v>101112783.65000001</v>
      </c>
      <c r="I19" s="73">
        <v>104376107.75</v>
      </c>
      <c r="J19" s="73">
        <v>103125515.92000002</v>
      </c>
      <c r="K19" s="73">
        <v>105237782.88</v>
      </c>
      <c r="L19" s="73">
        <v>103307287.81</v>
      </c>
      <c r="M19" s="73">
        <v>104626346.56</v>
      </c>
      <c r="N19" s="73">
        <v>107455097.59999999</v>
      </c>
      <c r="O19" s="73">
        <v>104951711.39</v>
      </c>
      <c r="P19" s="73">
        <v>112921178.65000001</v>
      </c>
      <c r="Q19" s="73">
        <f t="shared" si="0"/>
        <v>1246213585.99</v>
      </c>
      <c r="R19" s="60"/>
      <c r="S19" s="61"/>
      <c r="T19" s="61"/>
      <c r="U19" s="61"/>
      <c r="W19" s="57"/>
    </row>
    <row r="20" spans="2:23" x14ac:dyDescent="0.25">
      <c r="B20" s="32" t="s">
        <v>75</v>
      </c>
      <c r="C20" s="73">
        <v>789000000</v>
      </c>
      <c r="D20" s="73">
        <v>1120159268.95</v>
      </c>
      <c r="E20" s="73">
        <v>65529631.619999997</v>
      </c>
      <c r="F20" s="73">
        <v>65656948.409999996</v>
      </c>
      <c r="G20" s="73">
        <v>68212196.659999996</v>
      </c>
      <c r="H20" s="73">
        <v>67407769.359999999</v>
      </c>
      <c r="I20" s="73">
        <v>69584590.979999989</v>
      </c>
      <c r="J20" s="73">
        <v>68750881.350000009</v>
      </c>
      <c r="K20" s="73">
        <v>70159042.829999998</v>
      </c>
      <c r="L20" s="73">
        <v>68872073.170000002</v>
      </c>
      <c r="M20" s="73">
        <v>69751465.299999997</v>
      </c>
      <c r="N20" s="73">
        <v>71637263.450000003</v>
      </c>
      <c r="O20" s="73">
        <v>69968371.5</v>
      </c>
      <c r="P20" s="73">
        <v>75281303.859999999</v>
      </c>
      <c r="Q20" s="73">
        <f t="shared" si="0"/>
        <v>830811538.49000001</v>
      </c>
      <c r="R20" s="60"/>
      <c r="S20" s="61"/>
      <c r="T20" s="61"/>
      <c r="U20" s="61"/>
      <c r="W20" s="57"/>
    </row>
    <row r="21" spans="2:23" ht="30" x14ac:dyDescent="0.25">
      <c r="B21" s="74" t="s">
        <v>76</v>
      </c>
      <c r="C21" s="75">
        <v>359997000</v>
      </c>
      <c r="D21" s="75">
        <v>436997000</v>
      </c>
      <c r="E21" s="75">
        <v>32765060.510000002</v>
      </c>
      <c r="F21" s="75">
        <v>32828758.900000002</v>
      </c>
      <c r="G21" s="75">
        <v>34107177.68</v>
      </c>
      <c r="H21" s="75">
        <v>33705014.289999999</v>
      </c>
      <c r="I21" s="75">
        <v>34791516.770000003</v>
      </c>
      <c r="J21" s="75">
        <v>34374634.57</v>
      </c>
      <c r="K21" s="75">
        <v>35078740.049999997</v>
      </c>
      <c r="L21" s="75">
        <v>34435214.640000001</v>
      </c>
      <c r="M21" s="75">
        <v>34874881.259999998</v>
      </c>
      <c r="N21" s="75">
        <v>35817834.149999999</v>
      </c>
      <c r="O21" s="75">
        <v>34983339.890000001</v>
      </c>
      <c r="P21" s="75">
        <v>37639874.789999999</v>
      </c>
      <c r="Q21" s="75">
        <f>SUM(E21:P21)</f>
        <v>415402047.49999994</v>
      </c>
      <c r="R21" s="60"/>
      <c r="S21" s="61"/>
      <c r="T21" s="61"/>
      <c r="U21" s="61"/>
      <c r="W21" s="57"/>
    </row>
    <row r="22" spans="2:23" x14ac:dyDescent="0.25">
      <c r="B22" s="16" t="s">
        <v>27</v>
      </c>
      <c r="C22" s="72">
        <v>35610576416</v>
      </c>
      <c r="D22" s="72">
        <v>35610576416</v>
      </c>
      <c r="E22" s="72">
        <v>47017272.310000002</v>
      </c>
      <c r="F22" s="72">
        <v>57685110.359999999</v>
      </c>
      <c r="G22" s="72">
        <v>53446010.420000002</v>
      </c>
      <c r="H22" s="72">
        <v>35783873.129999995</v>
      </c>
      <c r="I22" s="72">
        <v>47338855.310000002</v>
      </c>
      <c r="J22" s="72">
        <v>41058894.719999999</v>
      </c>
      <c r="K22" s="72">
        <v>57950779.549999997</v>
      </c>
      <c r="L22" s="72">
        <v>12034931.08</v>
      </c>
      <c r="M22" s="72">
        <v>41613062.579999998</v>
      </c>
      <c r="N22" s="72">
        <v>19177956.739999998</v>
      </c>
      <c r="O22" s="72">
        <v>63429685.039999999</v>
      </c>
      <c r="P22" s="72">
        <v>59574679.789999999</v>
      </c>
      <c r="Q22" s="72">
        <f>SUM(E22:P22)</f>
        <v>536111111.03000003</v>
      </c>
      <c r="R22" s="60"/>
      <c r="S22" s="61"/>
      <c r="T22" s="61"/>
      <c r="U22" s="61"/>
      <c r="W22" s="57"/>
    </row>
    <row r="23" spans="2:23" x14ac:dyDescent="0.25">
      <c r="B23" s="22" t="s">
        <v>28</v>
      </c>
      <c r="C23" s="73">
        <v>35610576416</v>
      </c>
      <c r="D23" s="73">
        <v>35610576416</v>
      </c>
      <c r="E23" s="73">
        <v>47017272.310000002</v>
      </c>
      <c r="F23" s="73">
        <v>57685110.359999999</v>
      </c>
      <c r="G23" s="73">
        <v>53446010.420000002</v>
      </c>
      <c r="H23" s="73">
        <v>35783873.129999995</v>
      </c>
      <c r="I23" s="73">
        <v>47338855.310000002</v>
      </c>
      <c r="J23" s="73">
        <v>41058894.719999999</v>
      </c>
      <c r="K23" s="73">
        <v>57950779.549999997</v>
      </c>
      <c r="L23" s="73">
        <v>12034931.08</v>
      </c>
      <c r="M23" s="73">
        <v>41613062.579999998</v>
      </c>
      <c r="N23" s="73">
        <v>19177956.739999998</v>
      </c>
      <c r="O23" s="73">
        <v>63429685.039999999</v>
      </c>
      <c r="P23" s="73">
        <v>59574679.789999999</v>
      </c>
      <c r="Q23" s="73">
        <f t="shared" si="0"/>
        <v>536111111.03000003</v>
      </c>
      <c r="R23" s="60"/>
      <c r="S23" s="61"/>
      <c r="T23" s="61"/>
      <c r="U23" s="61"/>
      <c r="W23" s="57"/>
    </row>
    <row r="24" spans="2:23" x14ac:dyDescent="0.25">
      <c r="B24" s="32" t="s">
        <v>78</v>
      </c>
      <c r="C24" s="73">
        <v>0</v>
      </c>
      <c r="D24" s="73">
        <v>0</v>
      </c>
      <c r="E24" s="73">
        <v>47017272.310000002</v>
      </c>
      <c r="F24" s="73">
        <v>57685110.359999999</v>
      </c>
      <c r="G24" s="73">
        <v>53446010.420000002</v>
      </c>
      <c r="H24" s="73">
        <v>35783873.129999995</v>
      </c>
      <c r="I24" s="73">
        <v>47321495.310000002</v>
      </c>
      <c r="J24" s="73">
        <v>41058894.719999999</v>
      </c>
      <c r="K24" s="73">
        <v>57950779.549999997</v>
      </c>
      <c r="L24" s="73">
        <v>12034931.08</v>
      </c>
      <c r="M24" s="73">
        <v>41613062.579999998</v>
      </c>
      <c r="N24" s="73">
        <v>19177956.739999998</v>
      </c>
      <c r="O24" s="73">
        <v>63429685.039999999</v>
      </c>
      <c r="P24" s="73">
        <v>59574679.789999999</v>
      </c>
      <c r="Q24" s="73">
        <f t="shared" si="0"/>
        <v>536093751.03000003</v>
      </c>
      <c r="R24" s="60"/>
      <c r="S24" s="61"/>
      <c r="T24" s="61"/>
      <c r="U24" s="61"/>
      <c r="W24" s="57"/>
    </row>
    <row r="25" spans="2:23" x14ac:dyDescent="0.25">
      <c r="B25" s="32" t="s">
        <v>79</v>
      </c>
      <c r="C25" s="73">
        <v>35610576416</v>
      </c>
      <c r="D25" s="73">
        <v>35610576416</v>
      </c>
      <c r="E25" s="73">
        <v>0</v>
      </c>
      <c r="F25" s="73"/>
      <c r="G25" s="73"/>
      <c r="H25" s="73"/>
      <c r="I25" s="73">
        <v>17360</v>
      </c>
      <c r="J25" s="73"/>
      <c r="K25" s="73"/>
      <c r="L25" s="73"/>
      <c r="M25" s="73"/>
      <c r="N25" s="73">
        <v>0</v>
      </c>
      <c r="O25" s="73"/>
      <c r="P25" s="73"/>
      <c r="Q25" s="73">
        <f t="shared" si="0"/>
        <v>17360</v>
      </c>
      <c r="R25" s="60"/>
      <c r="S25" s="61"/>
      <c r="T25" s="61"/>
      <c r="U25" s="61"/>
      <c r="W25" s="57"/>
    </row>
    <row r="26" spans="2:23" x14ac:dyDescent="0.25">
      <c r="B26" s="16" t="s">
        <v>29</v>
      </c>
      <c r="C26" s="72">
        <v>3000000</v>
      </c>
      <c r="D26" s="72">
        <v>3000000</v>
      </c>
      <c r="E26" s="72">
        <v>0</v>
      </c>
      <c r="F26" s="72"/>
      <c r="G26" s="72"/>
      <c r="H26" s="72"/>
      <c r="I26" s="72"/>
      <c r="J26" s="72"/>
      <c r="K26" s="72"/>
      <c r="L26" s="72"/>
      <c r="M26" s="72"/>
      <c r="N26" s="72"/>
      <c r="O26" s="72"/>
      <c r="P26" s="72"/>
      <c r="Q26" s="72">
        <f t="shared" si="0"/>
        <v>0</v>
      </c>
      <c r="R26" s="60"/>
      <c r="S26" s="61"/>
      <c r="T26" s="61"/>
      <c r="U26" s="61"/>
      <c r="W26" s="57"/>
    </row>
    <row r="27" spans="2:23" x14ac:dyDescent="0.25">
      <c r="B27" s="22" t="s">
        <v>30</v>
      </c>
      <c r="C27" s="73">
        <v>3000000</v>
      </c>
      <c r="D27" s="73">
        <v>3000000</v>
      </c>
      <c r="E27" s="73">
        <v>0</v>
      </c>
      <c r="F27" s="73"/>
      <c r="G27" s="73"/>
      <c r="H27" s="73"/>
      <c r="I27" s="73"/>
      <c r="J27" s="73"/>
      <c r="K27" s="73"/>
      <c r="L27" s="73"/>
      <c r="M27" s="73"/>
      <c r="N27" s="73"/>
      <c r="O27" s="73"/>
      <c r="P27" s="73"/>
      <c r="Q27" s="73">
        <f>SUM(E27:P27)</f>
        <v>0</v>
      </c>
      <c r="R27" s="60"/>
      <c r="S27" s="61"/>
      <c r="T27" s="61"/>
      <c r="U27" s="61"/>
      <c r="W27" s="57"/>
    </row>
    <row r="28" spans="2:23" x14ac:dyDescent="0.25">
      <c r="B28" s="32" t="s">
        <v>81</v>
      </c>
      <c r="C28" s="73">
        <v>3000000</v>
      </c>
      <c r="D28" s="73">
        <v>3000000</v>
      </c>
      <c r="E28" s="73">
        <v>0</v>
      </c>
      <c r="F28" s="73"/>
      <c r="G28" s="73"/>
      <c r="H28" s="73"/>
      <c r="I28" s="73"/>
      <c r="J28" s="73"/>
      <c r="K28" s="73"/>
      <c r="L28" s="73"/>
      <c r="M28" s="73"/>
      <c r="N28" s="73"/>
      <c r="O28" s="73"/>
      <c r="P28" s="73"/>
      <c r="Q28" s="73">
        <f t="shared" si="0"/>
        <v>0</v>
      </c>
      <c r="R28" s="60"/>
      <c r="S28" s="61"/>
      <c r="T28" s="61"/>
      <c r="U28" s="61"/>
      <c r="W28" s="57"/>
    </row>
    <row r="29" spans="2:23" x14ac:dyDescent="0.25">
      <c r="B29" s="16" t="s">
        <v>31</v>
      </c>
      <c r="C29" s="72">
        <v>40665746746</v>
      </c>
      <c r="D29" s="72">
        <v>41920078685.080002</v>
      </c>
      <c r="E29" s="72">
        <v>1705450083.5899999</v>
      </c>
      <c r="F29" s="72">
        <v>1715593904.75</v>
      </c>
      <c r="G29" s="72">
        <v>1672150820.1900001</v>
      </c>
      <c r="H29" s="72">
        <v>59094143.049999997</v>
      </c>
      <c r="I29" s="72">
        <v>59369773.550000004</v>
      </c>
      <c r="J29" s="72">
        <v>27263603.68</v>
      </c>
      <c r="K29" s="72">
        <v>131149688.84</v>
      </c>
      <c r="L29" s="72">
        <v>80036753.439999998</v>
      </c>
      <c r="M29" s="72">
        <v>79589845.199999988</v>
      </c>
      <c r="N29" s="72">
        <v>113777039.19</v>
      </c>
      <c r="O29" s="72">
        <v>54587162.07</v>
      </c>
      <c r="P29" s="72">
        <v>14872776949.529999</v>
      </c>
      <c r="Q29" s="72">
        <f t="shared" si="0"/>
        <v>20570839767.079998</v>
      </c>
      <c r="R29" s="60"/>
      <c r="S29" s="61"/>
      <c r="T29" s="61"/>
      <c r="U29" s="61"/>
      <c r="W29" s="57"/>
    </row>
    <row r="30" spans="2:23" x14ac:dyDescent="0.25">
      <c r="B30" s="22" t="s">
        <v>32</v>
      </c>
      <c r="C30" s="73">
        <v>40665746746</v>
      </c>
      <c r="D30" s="73">
        <v>41920078685.080002</v>
      </c>
      <c r="E30" s="73">
        <v>1705450083.5899999</v>
      </c>
      <c r="F30" s="73">
        <v>1715593904.75</v>
      </c>
      <c r="G30" s="73">
        <v>1672150820.1900001</v>
      </c>
      <c r="H30" s="73">
        <v>59094143.049999997</v>
      </c>
      <c r="I30" s="73">
        <v>59369773.550000004</v>
      </c>
      <c r="J30" s="73">
        <v>27263603.68</v>
      </c>
      <c r="K30" s="73">
        <v>131149688.84</v>
      </c>
      <c r="L30" s="73">
        <v>80036753.439999998</v>
      </c>
      <c r="M30" s="73">
        <v>79589845.199999988</v>
      </c>
      <c r="N30" s="73">
        <v>113777039.19</v>
      </c>
      <c r="O30" s="73">
        <v>54587162.07</v>
      </c>
      <c r="P30" s="73">
        <v>14872776949.529999</v>
      </c>
      <c r="Q30" s="73">
        <f t="shared" si="0"/>
        <v>20570839767.079998</v>
      </c>
      <c r="R30" s="60"/>
      <c r="S30" s="61"/>
      <c r="T30" s="61"/>
      <c r="U30" s="61"/>
      <c r="W30" s="57"/>
    </row>
    <row r="31" spans="2:23" x14ac:dyDescent="0.25">
      <c r="B31" s="32" t="s">
        <v>85</v>
      </c>
      <c r="C31" s="73">
        <v>21270524746</v>
      </c>
      <c r="D31" s="73">
        <v>20709558609.029999</v>
      </c>
      <c r="E31" s="73">
        <v>1705450083.5899999</v>
      </c>
      <c r="F31" s="73">
        <v>1715593904.75</v>
      </c>
      <c r="G31" s="73">
        <v>1672150820.1900001</v>
      </c>
      <c r="H31" s="73">
        <v>59094143.049999997</v>
      </c>
      <c r="I31" s="73">
        <v>59369773.550000004</v>
      </c>
      <c r="J31" s="73">
        <v>27263603.68</v>
      </c>
      <c r="K31" s="73">
        <v>131149688.84</v>
      </c>
      <c r="L31" s="73">
        <v>80036753.439999998</v>
      </c>
      <c r="M31" s="73">
        <v>79589845.199999988</v>
      </c>
      <c r="N31" s="73">
        <v>113777039.19</v>
      </c>
      <c r="O31" s="73">
        <v>54587162.07</v>
      </c>
      <c r="P31" s="73">
        <v>14872776949.529999</v>
      </c>
      <c r="Q31" s="73">
        <f t="shared" si="0"/>
        <v>20570839767.079998</v>
      </c>
      <c r="R31" s="60"/>
      <c r="S31" s="61"/>
      <c r="T31" s="61"/>
      <c r="U31" s="61"/>
      <c r="W31" s="57"/>
    </row>
    <row r="32" spans="2:23" x14ac:dyDescent="0.25">
      <c r="B32" s="32" t="s">
        <v>87</v>
      </c>
      <c r="C32" s="73">
        <v>19395222000</v>
      </c>
      <c r="D32" s="73">
        <v>21210520076.049999</v>
      </c>
      <c r="E32" s="73">
        <v>0</v>
      </c>
      <c r="F32" s="73"/>
      <c r="G32" s="73"/>
      <c r="H32" s="73"/>
      <c r="I32" s="73"/>
      <c r="J32" s="73"/>
      <c r="K32" s="73"/>
      <c r="L32" s="73">
        <v>0</v>
      </c>
      <c r="M32" s="73"/>
      <c r="N32" s="73"/>
      <c r="O32" s="73"/>
      <c r="P32" s="73"/>
      <c r="Q32" s="73">
        <f t="shared" si="0"/>
        <v>0</v>
      </c>
      <c r="R32" s="60"/>
      <c r="S32" s="61"/>
      <c r="T32" s="61"/>
      <c r="U32" s="61"/>
      <c r="W32" s="57"/>
    </row>
    <row r="33" spans="2:23" x14ac:dyDescent="0.25">
      <c r="B33" s="16" t="s">
        <v>33</v>
      </c>
      <c r="C33" s="72">
        <v>16005095</v>
      </c>
      <c r="D33" s="72">
        <v>24028598.77</v>
      </c>
      <c r="E33" s="72">
        <v>1073384.6000000001</v>
      </c>
      <c r="F33" s="72">
        <v>2594700</v>
      </c>
      <c r="G33" s="72">
        <v>1141466.31</v>
      </c>
      <c r="H33" s="72">
        <v>1647409.4</v>
      </c>
      <c r="I33" s="72">
        <v>2956541.98</v>
      </c>
      <c r="J33" s="72">
        <v>882918.58</v>
      </c>
      <c r="K33" s="72">
        <v>6898500</v>
      </c>
      <c r="L33" s="72">
        <v>2459399.16</v>
      </c>
      <c r="M33" s="72">
        <v>2503500</v>
      </c>
      <c r="N33" s="72">
        <v>3494802.38</v>
      </c>
      <c r="O33" s="72">
        <v>575100</v>
      </c>
      <c r="P33" s="72">
        <v>2884703.24</v>
      </c>
      <c r="Q33" s="72">
        <f t="shared" si="0"/>
        <v>29112425.649999999</v>
      </c>
      <c r="R33" s="60"/>
      <c r="S33" s="61"/>
      <c r="T33" s="61"/>
      <c r="U33" s="61"/>
      <c r="W33" s="57"/>
    </row>
    <row r="34" spans="2:23" x14ac:dyDescent="0.25">
      <c r="B34" s="22" t="s">
        <v>117</v>
      </c>
      <c r="C34" s="73">
        <v>16005095</v>
      </c>
      <c r="D34" s="73">
        <v>24028598.77</v>
      </c>
      <c r="E34" s="73">
        <v>1073384.6000000001</v>
      </c>
      <c r="F34" s="73">
        <v>2594700</v>
      </c>
      <c r="G34" s="73">
        <v>1141466.31</v>
      </c>
      <c r="H34" s="73">
        <v>1647409.4</v>
      </c>
      <c r="I34" s="73">
        <v>2956541.98</v>
      </c>
      <c r="J34" s="73">
        <v>882918.58</v>
      </c>
      <c r="K34" s="73">
        <v>6898500</v>
      </c>
      <c r="L34" s="73">
        <v>2459399.16</v>
      </c>
      <c r="M34" s="73">
        <v>2503500</v>
      </c>
      <c r="N34" s="73">
        <v>3494802.38</v>
      </c>
      <c r="O34" s="73">
        <v>575100</v>
      </c>
      <c r="P34" s="73">
        <v>2884703.24</v>
      </c>
      <c r="Q34" s="73">
        <f t="shared" si="0"/>
        <v>29112425.649999999</v>
      </c>
      <c r="R34" s="60"/>
      <c r="S34" s="61"/>
      <c r="T34" s="61"/>
      <c r="U34" s="61"/>
      <c r="W34" s="57"/>
    </row>
    <row r="35" spans="2:23" x14ac:dyDescent="0.25">
      <c r="B35" s="32" t="s">
        <v>88</v>
      </c>
      <c r="C35" s="73">
        <v>300000</v>
      </c>
      <c r="D35" s="73">
        <v>8323503.7699999996</v>
      </c>
      <c r="E35" s="73">
        <v>770651.28</v>
      </c>
      <c r="F35" s="73">
        <v>2594700</v>
      </c>
      <c r="G35" s="73">
        <v>1141466.31</v>
      </c>
      <c r="H35" s="73">
        <v>1236700</v>
      </c>
      <c r="I35" s="73">
        <v>2197800</v>
      </c>
      <c r="J35" s="73">
        <v>882918.58</v>
      </c>
      <c r="K35" s="73">
        <v>6898500</v>
      </c>
      <c r="L35" s="73">
        <v>1575825.21</v>
      </c>
      <c r="M35" s="73">
        <v>2503500</v>
      </c>
      <c r="N35" s="73">
        <v>3021300</v>
      </c>
      <c r="O35" s="73">
        <v>575100</v>
      </c>
      <c r="P35" s="73">
        <v>2589300</v>
      </c>
      <c r="Q35" s="73">
        <f t="shared" si="0"/>
        <v>25987761.379999999</v>
      </c>
      <c r="R35" s="60"/>
      <c r="S35" s="61"/>
      <c r="T35" s="61"/>
      <c r="U35" s="61"/>
      <c r="W35" s="57"/>
    </row>
    <row r="36" spans="2:23" x14ac:dyDescent="0.25">
      <c r="B36" s="32" t="s">
        <v>118</v>
      </c>
      <c r="C36" s="73">
        <v>0</v>
      </c>
      <c r="D36" s="73">
        <v>0</v>
      </c>
      <c r="E36" s="73">
        <v>302733.32</v>
      </c>
      <c r="F36" s="73"/>
      <c r="G36" s="73"/>
      <c r="H36" s="73"/>
      <c r="I36" s="73"/>
      <c r="J36" s="73"/>
      <c r="K36" s="73">
        <v>0</v>
      </c>
      <c r="L36" s="73">
        <v>8000</v>
      </c>
      <c r="M36" s="73"/>
      <c r="N36" s="73"/>
      <c r="O36" s="73"/>
      <c r="P36" s="73"/>
      <c r="Q36" s="73">
        <f t="shared" si="0"/>
        <v>310733.32</v>
      </c>
      <c r="R36" s="60"/>
      <c r="S36" s="61"/>
      <c r="T36" s="61"/>
      <c r="U36" s="61"/>
      <c r="W36" s="57"/>
    </row>
    <row r="37" spans="2:23" x14ac:dyDescent="0.25">
      <c r="B37" s="32" t="s">
        <v>90</v>
      </c>
      <c r="C37" s="73">
        <v>15705095</v>
      </c>
      <c r="D37" s="73">
        <v>15705095</v>
      </c>
      <c r="E37" s="73">
        <v>0</v>
      </c>
      <c r="F37" s="73"/>
      <c r="G37" s="73"/>
      <c r="H37" s="73">
        <v>410709.39999999997</v>
      </c>
      <c r="I37" s="73">
        <v>758741.98</v>
      </c>
      <c r="J37" s="73"/>
      <c r="K37" s="73"/>
      <c r="L37" s="73">
        <v>875573.95</v>
      </c>
      <c r="M37" s="73"/>
      <c r="N37" s="73">
        <v>473502.38</v>
      </c>
      <c r="O37" s="73"/>
      <c r="P37" s="73">
        <v>295403.24</v>
      </c>
      <c r="Q37" s="73">
        <f t="shared" si="0"/>
        <v>2813930.95</v>
      </c>
      <c r="R37" s="60"/>
      <c r="S37" s="61"/>
      <c r="T37" s="61"/>
      <c r="U37" s="61"/>
      <c r="W37" s="57"/>
    </row>
    <row r="38" spans="2:23" x14ac:dyDescent="0.25">
      <c r="B38" s="70" t="s">
        <v>34</v>
      </c>
      <c r="C38" s="71">
        <v>38612497</v>
      </c>
      <c r="D38" s="71">
        <v>44467807.939999998</v>
      </c>
      <c r="E38" s="71">
        <v>0</v>
      </c>
      <c r="F38" s="71"/>
      <c r="G38" s="71">
        <v>0</v>
      </c>
      <c r="H38" s="71"/>
      <c r="I38" s="71">
        <v>0</v>
      </c>
      <c r="J38" s="71"/>
      <c r="K38" s="71"/>
      <c r="L38" s="71"/>
      <c r="M38" s="71"/>
      <c r="N38" s="71"/>
      <c r="O38" s="71"/>
      <c r="P38" s="71"/>
      <c r="Q38" s="71">
        <f t="shared" si="0"/>
        <v>0</v>
      </c>
      <c r="R38" s="60"/>
      <c r="S38" s="61"/>
      <c r="T38" s="61"/>
      <c r="U38" s="61"/>
      <c r="W38" s="57"/>
    </row>
    <row r="39" spans="2:23" x14ac:dyDescent="0.25">
      <c r="B39" s="16" t="s">
        <v>35</v>
      </c>
      <c r="C39" s="72">
        <v>32596816</v>
      </c>
      <c r="D39" s="72">
        <v>38452126.939999998</v>
      </c>
      <c r="E39" s="72">
        <v>0</v>
      </c>
      <c r="F39" s="72"/>
      <c r="G39" s="72">
        <v>0</v>
      </c>
      <c r="H39" s="72"/>
      <c r="I39" s="72">
        <v>0</v>
      </c>
      <c r="J39" s="72"/>
      <c r="K39" s="72"/>
      <c r="L39" s="72"/>
      <c r="M39" s="72"/>
      <c r="N39" s="72"/>
      <c r="O39" s="72"/>
      <c r="P39" s="72"/>
      <c r="Q39" s="72">
        <f t="shared" si="0"/>
        <v>0</v>
      </c>
      <c r="R39" s="60"/>
      <c r="S39" s="61"/>
      <c r="T39" s="61"/>
      <c r="U39" s="61"/>
      <c r="W39" s="57"/>
    </row>
    <row r="40" spans="2:23" x14ac:dyDescent="0.25">
      <c r="B40" s="22" t="s">
        <v>52</v>
      </c>
      <c r="C40" s="73">
        <v>31566816</v>
      </c>
      <c r="D40" s="73">
        <v>37422126.939999998</v>
      </c>
      <c r="E40" s="73">
        <v>0</v>
      </c>
      <c r="F40" s="73"/>
      <c r="G40" s="73">
        <v>0</v>
      </c>
      <c r="H40" s="73"/>
      <c r="I40" s="73">
        <v>0</v>
      </c>
      <c r="J40" s="73"/>
      <c r="K40" s="73"/>
      <c r="L40" s="73"/>
      <c r="M40" s="73"/>
      <c r="N40" s="73"/>
      <c r="O40" s="73"/>
      <c r="P40" s="73"/>
      <c r="Q40" s="73">
        <f t="shared" si="0"/>
        <v>0</v>
      </c>
      <c r="R40" s="60"/>
      <c r="S40" s="61"/>
      <c r="T40" s="61"/>
      <c r="U40" s="61"/>
      <c r="W40" s="57"/>
    </row>
    <row r="41" spans="2:23" x14ac:dyDescent="0.25">
      <c r="B41" s="32" t="s">
        <v>91</v>
      </c>
      <c r="C41" s="73">
        <v>126816</v>
      </c>
      <c r="D41" s="73">
        <v>126816</v>
      </c>
      <c r="E41" s="73">
        <v>0</v>
      </c>
      <c r="F41" s="73"/>
      <c r="G41" s="73"/>
      <c r="H41" s="73"/>
      <c r="I41" s="73">
        <v>0</v>
      </c>
      <c r="J41" s="73"/>
      <c r="K41" s="73"/>
      <c r="L41" s="73"/>
      <c r="M41" s="73"/>
      <c r="N41" s="73"/>
      <c r="O41" s="73"/>
      <c r="P41" s="73"/>
      <c r="Q41" s="73">
        <f t="shared" si="0"/>
        <v>0</v>
      </c>
      <c r="R41" s="60"/>
      <c r="S41" s="61"/>
      <c r="T41" s="61"/>
      <c r="U41" s="61"/>
      <c r="W41" s="57"/>
    </row>
    <row r="42" spans="2:23" x14ac:dyDescent="0.25">
      <c r="B42" s="32" t="s">
        <v>101</v>
      </c>
      <c r="C42" s="73">
        <v>31440000</v>
      </c>
      <c r="D42" s="73">
        <v>37295310.939999998</v>
      </c>
      <c r="E42" s="73">
        <v>0</v>
      </c>
      <c r="F42" s="73"/>
      <c r="G42" s="73">
        <v>0</v>
      </c>
      <c r="H42" s="73"/>
      <c r="I42" s="73"/>
      <c r="J42" s="73"/>
      <c r="K42" s="73"/>
      <c r="L42" s="73"/>
      <c r="M42" s="73"/>
      <c r="N42" s="73"/>
      <c r="O42" s="73"/>
      <c r="P42" s="73"/>
      <c r="Q42" s="73">
        <f t="shared" si="0"/>
        <v>0</v>
      </c>
      <c r="R42" s="60"/>
      <c r="S42" s="61"/>
      <c r="T42" s="61"/>
      <c r="U42" s="61"/>
      <c r="W42" s="57"/>
    </row>
    <row r="43" spans="2:23" x14ac:dyDescent="0.25">
      <c r="B43" s="22" t="s">
        <v>36</v>
      </c>
      <c r="C43" s="73">
        <v>1030000</v>
      </c>
      <c r="D43" s="73">
        <v>1030000</v>
      </c>
      <c r="E43" s="73">
        <v>0</v>
      </c>
      <c r="F43" s="73"/>
      <c r="G43" s="73"/>
      <c r="H43" s="73"/>
      <c r="I43" s="73">
        <v>0</v>
      </c>
      <c r="J43" s="73"/>
      <c r="K43" s="73"/>
      <c r="L43" s="73"/>
      <c r="M43" s="73"/>
      <c r="N43" s="73"/>
      <c r="O43" s="73"/>
      <c r="P43" s="73"/>
      <c r="Q43" s="73">
        <f>SUM(E43:P43)</f>
        <v>0</v>
      </c>
      <c r="R43" s="60"/>
      <c r="S43" s="61"/>
      <c r="T43" s="61"/>
      <c r="U43" s="61"/>
      <c r="W43" s="57"/>
    </row>
    <row r="44" spans="2:23" x14ac:dyDescent="0.25">
      <c r="B44" s="32" t="s">
        <v>92</v>
      </c>
      <c r="C44" s="73">
        <v>1030000</v>
      </c>
      <c r="D44" s="73">
        <v>1030000</v>
      </c>
      <c r="E44" s="73">
        <v>0</v>
      </c>
      <c r="F44" s="73"/>
      <c r="G44" s="73"/>
      <c r="H44" s="73"/>
      <c r="I44" s="73">
        <v>0</v>
      </c>
      <c r="J44" s="73"/>
      <c r="K44" s="73"/>
      <c r="L44" s="73"/>
      <c r="M44" s="73"/>
      <c r="N44" s="73"/>
      <c r="O44" s="73"/>
      <c r="P44" s="73"/>
      <c r="Q44" s="73">
        <f t="shared" si="0"/>
        <v>0</v>
      </c>
      <c r="R44" s="60"/>
      <c r="S44" s="61"/>
      <c r="T44" s="61"/>
      <c r="U44" s="61"/>
      <c r="W44" s="57"/>
    </row>
    <row r="45" spans="2:23" x14ac:dyDescent="0.25">
      <c r="B45" s="16" t="s">
        <v>43</v>
      </c>
      <c r="C45" s="72">
        <v>6015681</v>
      </c>
      <c r="D45" s="72">
        <v>6015681</v>
      </c>
      <c r="E45" s="72">
        <v>0</v>
      </c>
      <c r="F45" s="72"/>
      <c r="G45" s="72"/>
      <c r="H45" s="72"/>
      <c r="I45" s="72">
        <v>0</v>
      </c>
      <c r="J45" s="72"/>
      <c r="K45" s="72"/>
      <c r="L45" s="72"/>
      <c r="M45" s="72"/>
      <c r="N45" s="72"/>
      <c r="O45" s="72"/>
      <c r="P45" s="72"/>
      <c r="Q45" s="72">
        <f t="shared" si="0"/>
        <v>0</v>
      </c>
      <c r="R45" s="60"/>
      <c r="S45" s="61"/>
      <c r="T45" s="61"/>
      <c r="U45" s="61"/>
      <c r="W45" s="57"/>
    </row>
    <row r="46" spans="2:23" x14ac:dyDescent="0.25">
      <c r="B46" s="22" t="s">
        <v>44</v>
      </c>
      <c r="C46" s="73">
        <v>6015681</v>
      </c>
      <c r="D46" s="73">
        <v>6015681</v>
      </c>
      <c r="E46" s="73">
        <v>0</v>
      </c>
      <c r="F46" s="73"/>
      <c r="G46" s="73"/>
      <c r="H46" s="73"/>
      <c r="I46" s="73">
        <v>0</v>
      </c>
      <c r="J46" s="73"/>
      <c r="K46" s="73"/>
      <c r="L46" s="73"/>
      <c r="M46" s="73"/>
      <c r="N46" s="73"/>
      <c r="O46" s="73"/>
      <c r="P46" s="73"/>
      <c r="Q46" s="73">
        <f t="shared" si="0"/>
        <v>0</v>
      </c>
      <c r="R46" s="60"/>
      <c r="S46" s="61"/>
      <c r="T46" s="61"/>
      <c r="U46" s="61"/>
      <c r="W46" s="57"/>
    </row>
    <row r="47" spans="2:23" x14ac:dyDescent="0.25">
      <c r="B47" s="32" t="s">
        <v>93</v>
      </c>
      <c r="C47" s="73">
        <v>6015681</v>
      </c>
      <c r="D47" s="73">
        <v>6015681</v>
      </c>
      <c r="E47" s="73">
        <v>0</v>
      </c>
      <c r="F47" s="73"/>
      <c r="G47" s="73"/>
      <c r="H47" s="73"/>
      <c r="I47" s="73">
        <v>0</v>
      </c>
      <c r="J47" s="73"/>
      <c r="K47" s="73"/>
      <c r="L47" s="73"/>
      <c r="M47" s="73"/>
      <c r="N47" s="73"/>
      <c r="O47" s="73"/>
      <c r="P47" s="73"/>
      <c r="Q47" s="73">
        <f t="shared" si="0"/>
        <v>0</v>
      </c>
      <c r="R47" s="60"/>
      <c r="S47" s="61"/>
      <c r="T47" s="61"/>
      <c r="U47" s="61"/>
      <c r="W47" s="57"/>
    </row>
    <row r="48" spans="2:23" x14ac:dyDescent="0.25">
      <c r="B48" s="23" t="s">
        <v>37</v>
      </c>
      <c r="C48" s="27">
        <f>+C11+C38</f>
        <v>81262372546</v>
      </c>
      <c r="D48" s="27">
        <f>+D11+D38</f>
        <v>82938742568.740005</v>
      </c>
      <c r="E48" s="24">
        <f t="shared" ref="E48:J48" si="1">E11+E38</f>
        <v>1897033017.4699998</v>
      </c>
      <c r="F48" s="24">
        <f t="shared" si="1"/>
        <v>1919606950.21</v>
      </c>
      <c r="G48" s="24">
        <f t="shared" si="1"/>
        <v>1875297116.77</v>
      </c>
      <c r="H48" s="24">
        <f t="shared" si="1"/>
        <v>243955864.03</v>
      </c>
      <c r="I48" s="24">
        <f t="shared" si="1"/>
        <v>297955333.25999999</v>
      </c>
      <c r="J48" s="24">
        <f t="shared" si="1"/>
        <v>218927409.08000001</v>
      </c>
      <c r="K48" s="24">
        <f t="shared" ref="K48:P48" si="2">+K11+K38</f>
        <v>348232813.64999998</v>
      </c>
      <c r="L48" s="24">
        <f t="shared" si="2"/>
        <v>244891461.78000003</v>
      </c>
      <c r="M48" s="24">
        <f t="shared" si="2"/>
        <v>275925502.47999996</v>
      </c>
      <c r="N48" s="24">
        <f t="shared" si="2"/>
        <v>331859167.71000004</v>
      </c>
      <c r="O48" s="24">
        <f t="shared" si="2"/>
        <v>272253995.79000002</v>
      </c>
      <c r="P48" s="24">
        <f t="shared" si="2"/>
        <v>15178949857.859999</v>
      </c>
      <c r="Q48" s="24">
        <f t="shared" si="0"/>
        <v>23104888490.089996</v>
      </c>
      <c r="S48" s="61"/>
      <c r="T48" s="61"/>
      <c r="U48" s="61"/>
      <c r="W48" s="57"/>
    </row>
    <row r="49" spans="2:23" x14ac:dyDescent="0.25">
      <c r="B49" s="34"/>
      <c r="C49" s="10"/>
      <c r="D49" s="10"/>
      <c r="E49" s="10"/>
      <c r="F49" s="10"/>
      <c r="G49" s="10"/>
      <c r="H49" s="10"/>
      <c r="I49" s="10"/>
      <c r="J49" s="10"/>
      <c r="K49" s="10"/>
      <c r="L49" s="10"/>
      <c r="M49" s="10"/>
      <c r="N49" s="10"/>
      <c r="O49" s="10"/>
      <c r="P49" s="10"/>
      <c r="Q49" s="10"/>
      <c r="W49" s="57"/>
    </row>
    <row r="50" spans="2:23" x14ac:dyDescent="0.25">
      <c r="B50" s="23" t="s">
        <v>45</v>
      </c>
      <c r="C50" s="27">
        <f>C51</f>
        <v>0</v>
      </c>
      <c r="D50" s="27">
        <f t="shared" ref="D50:P52" si="3">D51</f>
        <v>121966479.66</v>
      </c>
      <c r="E50" s="24">
        <f t="shared" si="3"/>
        <v>0</v>
      </c>
      <c r="F50" s="24">
        <f t="shared" si="3"/>
        <v>0</v>
      </c>
      <c r="G50" s="24">
        <f t="shared" si="3"/>
        <v>2185</v>
      </c>
      <c r="H50" s="24">
        <f t="shared" si="3"/>
        <v>0</v>
      </c>
      <c r="I50" s="24">
        <f t="shared" si="3"/>
        <v>17480</v>
      </c>
      <c r="J50" s="24">
        <f>J51</f>
        <v>0</v>
      </c>
      <c r="K50" s="24">
        <f t="shared" si="3"/>
        <v>0</v>
      </c>
      <c r="L50" s="24">
        <f t="shared" si="3"/>
        <v>0</v>
      </c>
      <c r="M50" s="24">
        <f t="shared" si="3"/>
        <v>0</v>
      </c>
      <c r="N50" s="24">
        <f t="shared" si="3"/>
        <v>0</v>
      </c>
      <c r="O50" s="24">
        <f t="shared" si="3"/>
        <v>0</v>
      </c>
      <c r="P50" s="24">
        <f t="shared" si="3"/>
        <v>0</v>
      </c>
      <c r="Q50" s="24">
        <f>SUM(E50:P50)</f>
        <v>19665</v>
      </c>
      <c r="R50" s="60"/>
      <c r="S50" s="60"/>
      <c r="W50" s="57"/>
    </row>
    <row r="51" spans="2:23" x14ac:dyDescent="0.25">
      <c r="B51" s="28" t="s">
        <v>46</v>
      </c>
      <c r="C51" s="44">
        <f>C52</f>
        <v>0</v>
      </c>
      <c r="D51" s="44">
        <v>121966479.66</v>
      </c>
      <c r="E51" s="44"/>
      <c r="F51" s="44">
        <v>0</v>
      </c>
      <c r="G51" s="44">
        <v>2185</v>
      </c>
      <c r="H51" s="44"/>
      <c r="I51" s="44">
        <v>17480</v>
      </c>
      <c r="J51" s="44"/>
      <c r="K51" s="44"/>
      <c r="L51" s="44"/>
      <c r="M51" s="44"/>
      <c r="N51" s="44"/>
      <c r="O51" s="44"/>
      <c r="P51" s="44">
        <f t="shared" si="3"/>
        <v>0</v>
      </c>
      <c r="Q51" s="51">
        <f>SUM(E51:P51)</f>
        <v>19665</v>
      </c>
      <c r="W51" s="57"/>
    </row>
    <row r="52" spans="2:23" x14ac:dyDescent="0.25">
      <c r="B52" s="21" t="s">
        <v>47</v>
      </c>
      <c r="C52" s="49">
        <v>0</v>
      </c>
      <c r="D52" s="49">
        <v>121966479.66</v>
      </c>
      <c r="E52" s="49"/>
      <c r="F52" s="49">
        <v>0</v>
      </c>
      <c r="G52" s="49">
        <v>2185</v>
      </c>
      <c r="H52" s="49"/>
      <c r="I52" s="49">
        <v>17480</v>
      </c>
      <c r="J52" s="49"/>
      <c r="K52" s="49"/>
      <c r="L52" s="49"/>
      <c r="M52" s="49"/>
      <c r="N52" s="49"/>
      <c r="O52" s="49"/>
      <c r="P52" s="49">
        <f t="shared" si="3"/>
        <v>0</v>
      </c>
      <c r="Q52" s="52">
        <f>SUM(E52:P52)</f>
        <v>19665</v>
      </c>
      <c r="W52" s="57"/>
    </row>
    <row r="53" spans="2:23" x14ac:dyDescent="0.25">
      <c r="B53" s="32" t="s">
        <v>119</v>
      </c>
      <c r="C53" s="53">
        <v>0</v>
      </c>
      <c r="D53" s="53">
        <v>121966479.66</v>
      </c>
      <c r="E53" s="53"/>
      <c r="F53" s="53">
        <v>0</v>
      </c>
      <c r="G53" s="53">
        <v>2185</v>
      </c>
      <c r="H53" s="53"/>
      <c r="I53" s="53">
        <v>17480</v>
      </c>
      <c r="J53" s="53"/>
      <c r="K53" s="53"/>
      <c r="L53" s="53"/>
      <c r="M53" s="53"/>
      <c r="N53" s="53"/>
      <c r="O53" s="53"/>
      <c r="P53" s="53">
        <v>0</v>
      </c>
      <c r="Q53" s="53">
        <f>SUM(E53:P53)</f>
        <v>19665</v>
      </c>
      <c r="W53" s="57"/>
    </row>
    <row r="54" spans="2:23" x14ac:dyDescent="0.25">
      <c r="B54" s="23" t="s">
        <v>60</v>
      </c>
      <c r="C54" s="27">
        <f>C48+C50</f>
        <v>81262372546</v>
      </c>
      <c r="D54" s="27">
        <f>D48+D50</f>
        <v>83060709048.400009</v>
      </c>
      <c r="E54" s="24">
        <f>E48+E50</f>
        <v>1897033017.4699998</v>
      </c>
      <c r="F54" s="24">
        <f t="shared" ref="F54:P54" si="4">F48+F50</f>
        <v>1919606950.21</v>
      </c>
      <c r="G54" s="24">
        <f t="shared" si="4"/>
        <v>1875299301.77</v>
      </c>
      <c r="H54" s="24">
        <f t="shared" si="4"/>
        <v>243955864.03</v>
      </c>
      <c r="I54" s="24">
        <f t="shared" si="4"/>
        <v>297972813.25999999</v>
      </c>
      <c r="J54" s="24">
        <f t="shared" si="4"/>
        <v>218927409.08000001</v>
      </c>
      <c r="K54" s="24">
        <f t="shared" si="4"/>
        <v>348232813.64999998</v>
      </c>
      <c r="L54" s="24">
        <f t="shared" si="4"/>
        <v>244891461.78000003</v>
      </c>
      <c r="M54" s="24">
        <f t="shared" si="4"/>
        <v>275925502.47999996</v>
      </c>
      <c r="N54" s="24">
        <f t="shared" si="4"/>
        <v>331859167.71000004</v>
      </c>
      <c r="O54" s="24">
        <f t="shared" si="4"/>
        <v>272253995.79000002</v>
      </c>
      <c r="P54" s="24">
        <f t="shared" si="4"/>
        <v>15178949857.859999</v>
      </c>
      <c r="Q54" s="24">
        <f>SUM(E54:P54)</f>
        <v>23104908155.089996</v>
      </c>
      <c r="U54" s="57"/>
      <c r="V54" s="57"/>
      <c r="W54" s="57"/>
    </row>
    <row r="55" spans="2:23" x14ac:dyDescent="0.25">
      <c r="B55" s="58" t="s">
        <v>94</v>
      </c>
      <c r="E55" s="69"/>
      <c r="F55" s="69"/>
      <c r="G55" s="69"/>
      <c r="H55" s="69"/>
      <c r="I55" s="69"/>
      <c r="J55" s="69"/>
      <c r="K55" s="69"/>
      <c r="L55" s="69"/>
      <c r="N55" s="69"/>
      <c r="O55" s="69"/>
      <c r="P55" s="69"/>
      <c r="Q55" s="69"/>
      <c r="U55" s="57"/>
      <c r="V55" s="57"/>
      <c r="W55" s="57"/>
    </row>
    <row r="56" spans="2:23" x14ac:dyDescent="0.25">
      <c r="B56" s="59" t="s">
        <v>120</v>
      </c>
      <c r="C56" s="61"/>
      <c r="D56" s="61"/>
      <c r="E56" s="61"/>
      <c r="F56" s="61"/>
      <c r="G56" s="61"/>
      <c r="H56" s="61"/>
      <c r="I56" s="61"/>
      <c r="J56" s="61"/>
      <c r="K56" s="61"/>
      <c r="L56" s="61"/>
      <c r="M56" s="61"/>
      <c r="N56" s="61"/>
      <c r="O56" s="61"/>
      <c r="P56" s="61"/>
      <c r="Q56" s="61"/>
      <c r="U56" s="57"/>
      <c r="V56" s="57"/>
      <c r="W56" s="57"/>
    </row>
    <row r="57" spans="2:23" x14ac:dyDescent="0.25">
      <c r="B57" s="59" t="s">
        <v>113</v>
      </c>
      <c r="E57" s="57"/>
      <c r="F57" s="57"/>
      <c r="G57" s="57"/>
      <c r="H57" s="57"/>
      <c r="I57" s="57"/>
      <c r="J57" s="57"/>
      <c r="K57" s="57"/>
      <c r="L57" s="57"/>
      <c r="M57" s="57"/>
      <c r="N57" s="57"/>
      <c r="O57" s="57"/>
      <c r="U57" s="57"/>
      <c r="V57" s="57"/>
      <c r="W57" s="57"/>
    </row>
    <row r="58" spans="2:23" x14ac:dyDescent="0.25">
      <c r="B58" s="59" t="s">
        <v>38</v>
      </c>
      <c r="F58" s="57"/>
      <c r="G58" s="57"/>
      <c r="H58" s="57"/>
      <c r="I58" s="57"/>
      <c r="J58" s="57"/>
      <c r="K58" s="57"/>
      <c r="L58" s="57"/>
      <c r="M58" s="57"/>
      <c r="N58" s="57"/>
      <c r="O58" s="57"/>
      <c r="P58" s="57"/>
      <c r="Q58" s="57"/>
      <c r="U58" s="57"/>
      <c r="V58" s="57"/>
      <c r="W58" s="57"/>
    </row>
    <row r="59" spans="2:23" x14ac:dyDescent="0.25">
      <c r="E59" s="57"/>
      <c r="F59" s="57"/>
      <c r="G59" s="57"/>
      <c r="H59" s="57"/>
      <c r="I59" s="57"/>
      <c r="J59" s="57"/>
      <c r="K59" s="57"/>
      <c r="L59" s="57"/>
      <c r="M59" s="57"/>
      <c r="N59" s="57"/>
      <c r="O59" s="57"/>
      <c r="P59" s="57"/>
      <c r="Q59" s="57"/>
    </row>
  </sheetData>
  <mergeCells count="7">
    <mergeCell ref="B3:Q3"/>
    <mergeCell ref="B4:Q4"/>
    <mergeCell ref="B5:Q5"/>
    <mergeCell ref="B6:Q6"/>
    <mergeCell ref="B9:B10"/>
    <mergeCell ref="E9:Q9"/>
    <mergeCell ref="D9:D10"/>
  </mergeCells>
  <pageMargins left="0.7" right="0.7" top="0.75" bottom="0.75" header="0.3" footer="0.3"/>
  <pageSetup orientation="portrait" r:id="rId1"/>
  <ignoredErrors>
    <ignoredError sqref="Q48 Q27:Q44 Q11:Q26 Q45:Q47 Q50:Q53"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A7B11-82A5-4E9E-B3BA-78B56D0E9732}">
  <sheetPr>
    <pageSetUpPr autoPageBreaks="0"/>
  </sheetPr>
  <dimension ref="A1:W74"/>
  <sheetViews>
    <sheetView showGridLines="0" zoomScale="80" zoomScaleNormal="80" workbookViewId="0">
      <selection activeCell="Q69" sqref="Q69"/>
    </sheetView>
  </sheetViews>
  <sheetFormatPr defaultColWidth="11.42578125" defaultRowHeight="15" x14ac:dyDescent="0.25"/>
  <cols>
    <col min="1" max="1" width="7.42578125" customWidth="1"/>
    <col min="2" max="2" width="84.42578125" customWidth="1"/>
    <col min="3" max="4" width="17" customWidth="1"/>
    <col min="5" max="5" width="21.42578125" bestFit="1" customWidth="1"/>
    <col min="6" max="11" width="16.140625" customWidth="1"/>
    <col min="12" max="12" width="15.42578125" customWidth="1"/>
    <col min="13" max="13" width="15.28515625" customWidth="1"/>
    <col min="14" max="14" width="14.85546875" customWidth="1"/>
    <col min="15" max="15" width="13.7109375" customWidth="1"/>
    <col min="16" max="16" width="12.7109375" customWidth="1"/>
    <col min="17" max="17" width="15.140625" bestFit="1" customWidth="1"/>
    <col min="18" max="20" width="17.85546875" bestFit="1" customWidth="1"/>
    <col min="21" max="21" width="15.7109375" bestFit="1" customWidth="1"/>
    <col min="22" max="22" width="17.42578125" bestFit="1" customWidth="1"/>
  </cols>
  <sheetData>
    <row r="1" spans="1:23" x14ac:dyDescent="0.25">
      <c r="C1" s="1"/>
      <c r="D1" s="1"/>
      <c r="E1" s="2"/>
      <c r="F1" s="2"/>
      <c r="G1" s="2"/>
      <c r="H1" s="2"/>
      <c r="I1" s="2"/>
      <c r="J1" s="2"/>
      <c r="K1" s="2"/>
      <c r="L1" s="2"/>
      <c r="M1" s="2"/>
      <c r="O1" s="3"/>
      <c r="P1" s="3"/>
    </row>
    <row r="2" spans="1:23" x14ac:dyDescent="0.25">
      <c r="C2" s="1"/>
      <c r="D2" s="1"/>
      <c r="E2" s="2"/>
      <c r="F2" s="2"/>
      <c r="G2" s="2"/>
      <c r="H2" s="2"/>
      <c r="I2" s="2"/>
      <c r="J2" s="2"/>
      <c r="K2" s="2"/>
      <c r="L2" s="2"/>
      <c r="M2" s="2"/>
      <c r="O2" s="3"/>
      <c r="P2" s="3"/>
    </row>
    <row r="3" spans="1:23" ht="28.5" x14ac:dyDescent="0.25">
      <c r="B3" s="79" t="s">
        <v>126</v>
      </c>
      <c r="C3" s="79"/>
      <c r="D3" s="79"/>
      <c r="E3" s="79"/>
      <c r="F3" s="79"/>
      <c r="G3" s="79"/>
      <c r="H3" s="79"/>
      <c r="I3" s="79"/>
      <c r="J3" s="79"/>
      <c r="K3" s="79"/>
      <c r="L3" s="79"/>
      <c r="M3" s="79"/>
      <c r="N3" s="79"/>
      <c r="O3" s="79"/>
      <c r="P3" s="79"/>
      <c r="Q3" s="79"/>
    </row>
    <row r="4" spans="1:23" ht="21" x14ac:dyDescent="0.25">
      <c r="B4" s="80" t="s">
        <v>1</v>
      </c>
      <c r="C4" s="80"/>
      <c r="D4" s="80"/>
      <c r="E4" s="80"/>
      <c r="F4" s="80"/>
      <c r="G4" s="80"/>
      <c r="H4" s="80"/>
      <c r="I4" s="80"/>
      <c r="J4" s="80"/>
      <c r="K4" s="80"/>
      <c r="L4" s="80"/>
      <c r="M4" s="80"/>
      <c r="N4" s="80"/>
      <c r="O4" s="80"/>
      <c r="P4" s="80"/>
      <c r="Q4" s="80"/>
    </row>
    <row r="5" spans="1:23" ht="18.75" x14ac:dyDescent="0.25">
      <c r="B5" s="81" t="s">
        <v>2</v>
      </c>
      <c r="C5" s="81"/>
      <c r="D5" s="81"/>
      <c r="E5" s="81"/>
      <c r="F5" s="81"/>
      <c r="G5" s="81"/>
      <c r="H5" s="81"/>
      <c r="I5" s="81"/>
      <c r="J5" s="81"/>
      <c r="K5" s="81"/>
      <c r="L5" s="81"/>
      <c r="M5" s="81"/>
      <c r="N5" s="81"/>
      <c r="O5" s="81"/>
      <c r="P5" s="81"/>
      <c r="Q5" s="81"/>
    </row>
    <row r="6" spans="1:23" ht="15.75" x14ac:dyDescent="0.25">
      <c r="B6" s="82" t="s">
        <v>3</v>
      </c>
      <c r="C6" s="82"/>
      <c r="D6" s="82"/>
      <c r="E6" s="82"/>
      <c r="F6" s="82"/>
      <c r="G6" s="82"/>
      <c r="H6" s="82"/>
      <c r="I6" s="82"/>
      <c r="J6" s="82"/>
      <c r="K6" s="82"/>
      <c r="L6" s="82"/>
      <c r="M6" s="82"/>
      <c r="N6" s="82"/>
      <c r="O6" s="82"/>
      <c r="P6" s="82"/>
      <c r="Q6" s="82"/>
    </row>
    <row r="7" spans="1:23" x14ac:dyDescent="0.25">
      <c r="B7" s="4"/>
      <c r="C7" s="5"/>
      <c r="D7" s="5"/>
      <c r="E7" s="6"/>
      <c r="F7" s="6"/>
      <c r="G7" s="6"/>
      <c r="H7" s="6"/>
      <c r="I7" s="6"/>
      <c r="J7" s="6"/>
      <c r="K7" s="6"/>
      <c r="L7" s="6"/>
      <c r="M7" s="6"/>
      <c r="O7" s="3"/>
      <c r="P7" s="3"/>
    </row>
    <row r="8" spans="1:23" x14ac:dyDescent="0.25">
      <c r="B8" s="7" t="s">
        <v>128</v>
      </c>
      <c r="C8" s="8"/>
      <c r="D8" s="8"/>
      <c r="E8" s="40"/>
      <c r="F8" s="40"/>
      <c r="G8" s="40"/>
      <c r="H8" s="40"/>
      <c r="I8" s="40"/>
      <c r="J8" s="40"/>
      <c r="K8" s="40"/>
      <c r="L8" s="40"/>
      <c r="M8" s="40"/>
      <c r="N8" s="39"/>
      <c r="O8" s="41"/>
      <c r="P8" s="41"/>
      <c r="Q8" s="42" t="s">
        <v>5</v>
      </c>
    </row>
    <row r="9" spans="1:23" x14ac:dyDescent="0.25">
      <c r="B9" s="83" t="s">
        <v>6</v>
      </c>
      <c r="C9" s="56" t="s">
        <v>64</v>
      </c>
      <c r="D9" s="85" t="s">
        <v>97</v>
      </c>
      <c r="E9" s="87" t="s">
        <v>59</v>
      </c>
      <c r="F9" s="88"/>
      <c r="G9" s="88"/>
      <c r="H9" s="88"/>
      <c r="I9" s="88"/>
      <c r="J9" s="88"/>
      <c r="K9" s="88"/>
      <c r="L9" s="88"/>
      <c r="M9" s="88"/>
      <c r="N9" s="88"/>
      <c r="O9" s="88"/>
      <c r="P9" s="88"/>
      <c r="Q9" s="88"/>
    </row>
    <row r="10" spans="1:23" x14ac:dyDescent="0.25">
      <c r="B10" s="84"/>
      <c r="C10" s="55" t="s">
        <v>121</v>
      </c>
      <c r="D10" s="86"/>
      <c r="E10" s="13" t="s">
        <v>10</v>
      </c>
      <c r="F10" s="13" t="s">
        <v>11</v>
      </c>
      <c r="G10" s="13" t="s">
        <v>12</v>
      </c>
      <c r="H10" s="13" t="s">
        <v>13</v>
      </c>
      <c r="I10" s="13" t="s">
        <v>14</v>
      </c>
      <c r="J10" s="13" t="s">
        <v>15</v>
      </c>
      <c r="K10" s="13" t="s">
        <v>16</v>
      </c>
      <c r="L10" s="13" t="s">
        <v>17</v>
      </c>
      <c r="M10" s="13" t="s">
        <v>18</v>
      </c>
      <c r="N10" s="13" t="s">
        <v>19</v>
      </c>
      <c r="O10" s="13" t="s">
        <v>20</v>
      </c>
      <c r="P10" s="13" t="s">
        <v>21</v>
      </c>
      <c r="Q10" s="13" t="s">
        <v>22</v>
      </c>
    </row>
    <row r="11" spans="1:23" x14ac:dyDescent="0.25">
      <c r="B11" s="14" t="s">
        <v>23</v>
      </c>
      <c r="C11" s="63">
        <v>88654552294</v>
      </c>
      <c r="D11" s="63">
        <v>90710412102.600006</v>
      </c>
      <c r="E11" s="63">
        <v>1103322914.5699999</v>
      </c>
      <c r="F11" s="63">
        <v>1105647185.2299998</v>
      </c>
      <c r="G11" s="63">
        <v>1229424186.1300001</v>
      </c>
      <c r="H11" s="63">
        <v>2651640516.5700002</v>
      </c>
      <c r="I11" s="63">
        <v>1166394037.8199999</v>
      </c>
      <c r="J11" s="63">
        <v>1113223538.72</v>
      </c>
      <c r="K11" s="63">
        <v>2307399819.1599998</v>
      </c>
      <c r="L11" s="63">
        <v>1143008468.1400001</v>
      </c>
      <c r="M11" s="63">
        <v>356842789.32999998</v>
      </c>
      <c r="N11" s="63">
        <v>866327350.44000006</v>
      </c>
      <c r="O11" s="63">
        <v>471289183.06999999</v>
      </c>
      <c r="P11" s="63">
        <v>10016030636.619997</v>
      </c>
      <c r="Q11" s="44">
        <f>SUM(E11:P11)</f>
        <v>23530550625.799995</v>
      </c>
      <c r="V11" s="57"/>
      <c r="W11" s="57"/>
    </row>
    <row r="12" spans="1:23" x14ac:dyDescent="0.25">
      <c r="A12" s="39"/>
      <c r="B12" s="16" t="s">
        <v>24</v>
      </c>
      <c r="C12" s="45">
        <v>5436990366</v>
      </c>
      <c r="D12" s="45">
        <v>5463028393</v>
      </c>
      <c r="E12" s="72">
        <v>154614240.97999999</v>
      </c>
      <c r="F12" s="45">
        <v>157521749.08000001</v>
      </c>
      <c r="G12" s="46">
        <v>172648451.81</v>
      </c>
      <c r="H12" s="46">
        <v>118082985.51000001</v>
      </c>
      <c r="I12" s="46">
        <v>122046467.47999999</v>
      </c>
      <c r="J12" s="46">
        <v>173141908.00999999</v>
      </c>
      <c r="K12" s="46">
        <v>178333879.94999999</v>
      </c>
      <c r="L12" s="46">
        <v>184631945.71000001</v>
      </c>
      <c r="M12" s="46">
        <v>124768086.46000001</v>
      </c>
      <c r="N12" s="46">
        <v>189039997.63999999</v>
      </c>
      <c r="O12" s="46">
        <v>179910317.05999997</v>
      </c>
      <c r="P12" s="45">
        <v>300838166.27999997</v>
      </c>
      <c r="Q12" s="45">
        <f t="shared" ref="Q12:Q62" si="0">SUM(E12:P12)</f>
        <v>2055578195.97</v>
      </c>
      <c r="T12" s="61"/>
      <c r="U12" s="61"/>
      <c r="W12" s="57"/>
    </row>
    <row r="13" spans="1:23" x14ac:dyDescent="0.25">
      <c r="A13" s="39"/>
      <c r="B13" s="21" t="s">
        <v>25</v>
      </c>
      <c r="C13" s="45">
        <v>519963943</v>
      </c>
      <c r="D13" s="45">
        <v>519963943</v>
      </c>
      <c r="E13" s="45">
        <v>2975</v>
      </c>
      <c r="F13" s="45">
        <v>1325</v>
      </c>
      <c r="G13" s="45">
        <v>0</v>
      </c>
      <c r="H13" s="45">
        <v>0</v>
      </c>
      <c r="I13" s="45">
        <v>0</v>
      </c>
      <c r="J13" s="45">
        <v>0</v>
      </c>
      <c r="K13" s="45">
        <v>0</v>
      </c>
      <c r="L13" s="45">
        <v>0</v>
      </c>
      <c r="M13" s="45">
        <v>0</v>
      </c>
      <c r="N13" s="45">
        <v>0</v>
      </c>
      <c r="O13" s="45">
        <v>0</v>
      </c>
      <c r="P13" s="45">
        <v>0</v>
      </c>
      <c r="Q13" s="45">
        <f t="shared" si="0"/>
        <v>4300</v>
      </c>
      <c r="T13" s="61"/>
      <c r="U13" s="61"/>
      <c r="W13" s="57"/>
    </row>
    <row r="14" spans="1:23" x14ac:dyDescent="0.25">
      <c r="A14" s="39"/>
      <c r="B14" s="32" t="s">
        <v>68</v>
      </c>
      <c r="C14" s="46">
        <v>519963943</v>
      </c>
      <c r="D14" s="46">
        <v>519963943</v>
      </c>
      <c r="E14" s="45">
        <v>2975</v>
      </c>
      <c r="F14" s="45">
        <v>1325</v>
      </c>
      <c r="G14" s="45">
        <v>0</v>
      </c>
      <c r="H14" s="45">
        <v>0</v>
      </c>
      <c r="I14" s="45">
        <v>0</v>
      </c>
      <c r="J14" s="45">
        <v>0</v>
      </c>
      <c r="K14" s="45">
        <v>0</v>
      </c>
      <c r="L14" s="45">
        <v>0</v>
      </c>
      <c r="M14" s="45">
        <v>0</v>
      </c>
      <c r="N14" s="45">
        <v>0</v>
      </c>
      <c r="O14" s="45">
        <v>0</v>
      </c>
      <c r="P14" s="45">
        <v>0</v>
      </c>
      <c r="Q14" s="45">
        <f t="shared" si="0"/>
        <v>4300</v>
      </c>
      <c r="T14" s="61"/>
      <c r="U14" s="61"/>
      <c r="W14" s="57"/>
    </row>
    <row r="15" spans="1:23" x14ac:dyDescent="0.25">
      <c r="A15" s="39"/>
      <c r="B15" s="64" t="s">
        <v>125</v>
      </c>
      <c r="C15" s="46">
        <v>259538065</v>
      </c>
      <c r="D15" s="46">
        <v>259538065</v>
      </c>
      <c r="E15" s="45">
        <v>0</v>
      </c>
      <c r="F15" s="45">
        <v>0</v>
      </c>
      <c r="G15" s="45">
        <v>0</v>
      </c>
      <c r="H15" s="45">
        <v>0</v>
      </c>
      <c r="I15" s="45">
        <v>0</v>
      </c>
      <c r="J15" s="45">
        <v>0</v>
      </c>
      <c r="K15" s="45">
        <v>0</v>
      </c>
      <c r="L15" s="45">
        <v>0</v>
      </c>
      <c r="M15" s="45">
        <v>0</v>
      </c>
      <c r="N15" s="45">
        <v>0</v>
      </c>
      <c r="O15" s="45">
        <v>0</v>
      </c>
      <c r="P15" s="45">
        <v>0</v>
      </c>
      <c r="Q15" s="45">
        <f t="shared" si="0"/>
        <v>0</v>
      </c>
      <c r="T15" s="61"/>
      <c r="U15" s="61"/>
      <c r="W15" s="57"/>
    </row>
    <row r="16" spans="1:23" x14ac:dyDescent="0.25">
      <c r="A16" s="39"/>
      <c r="B16" s="64" t="s">
        <v>69</v>
      </c>
      <c r="C16" s="46">
        <v>260425878</v>
      </c>
      <c r="D16" s="46">
        <v>260425878</v>
      </c>
      <c r="E16" s="73">
        <v>2975</v>
      </c>
      <c r="F16" s="45">
        <v>1325</v>
      </c>
      <c r="G16" s="45">
        <v>0</v>
      </c>
      <c r="H16" s="45">
        <v>0</v>
      </c>
      <c r="I16" s="45">
        <v>0</v>
      </c>
      <c r="J16" s="45">
        <v>0</v>
      </c>
      <c r="K16" s="45">
        <v>0</v>
      </c>
      <c r="L16" s="45">
        <v>0</v>
      </c>
      <c r="M16" s="45">
        <v>0</v>
      </c>
      <c r="N16" s="45">
        <v>0</v>
      </c>
      <c r="O16" s="45">
        <v>0</v>
      </c>
      <c r="P16" s="45">
        <v>0</v>
      </c>
      <c r="Q16" s="45">
        <f t="shared" si="0"/>
        <v>4300</v>
      </c>
      <c r="T16" s="61"/>
      <c r="U16" s="61"/>
      <c r="W16" s="57"/>
    </row>
    <row r="17" spans="1:23" x14ac:dyDescent="0.25">
      <c r="A17" s="39"/>
      <c r="B17" s="21" t="s">
        <v>26</v>
      </c>
      <c r="C17" s="45">
        <v>3597566423</v>
      </c>
      <c r="D17" s="45">
        <v>3597566423</v>
      </c>
      <c r="E17" s="45">
        <v>49573659.039999999</v>
      </c>
      <c r="F17" s="45">
        <v>51208507.270000003</v>
      </c>
      <c r="G17" s="45">
        <v>62668567.960000001</v>
      </c>
      <c r="H17" s="45">
        <v>8552297.7200000007</v>
      </c>
      <c r="I17" s="45">
        <v>6444780.2400000002</v>
      </c>
      <c r="J17" s="45">
        <v>58803504.780000001</v>
      </c>
      <c r="K17" s="45">
        <v>60565750.729999997</v>
      </c>
      <c r="L17" s="45">
        <v>69448948.459999993</v>
      </c>
      <c r="M17" s="45">
        <v>5724184.7199999997</v>
      </c>
      <c r="N17" s="45">
        <v>68529611.409999996</v>
      </c>
      <c r="O17" s="45">
        <v>62615705</v>
      </c>
      <c r="P17" s="45">
        <v>176364144.44999999</v>
      </c>
      <c r="Q17" s="45">
        <f t="shared" si="0"/>
        <v>680499661.77999997</v>
      </c>
      <c r="T17" s="61"/>
      <c r="U17" s="61"/>
      <c r="W17" s="57"/>
    </row>
    <row r="18" spans="1:23" x14ac:dyDescent="0.25">
      <c r="B18" s="65" t="s">
        <v>70</v>
      </c>
      <c r="C18" s="46">
        <v>889701240</v>
      </c>
      <c r="D18" s="46">
        <v>889701240</v>
      </c>
      <c r="E18" s="45">
        <v>0</v>
      </c>
      <c r="F18" s="45">
        <v>0</v>
      </c>
      <c r="G18" s="45">
        <v>0</v>
      </c>
      <c r="H18" s="45">
        <v>0</v>
      </c>
      <c r="I18" s="45">
        <v>0</v>
      </c>
      <c r="J18" s="45">
        <v>0</v>
      </c>
      <c r="K18" s="45">
        <v>0</v>
      </c>
      <c r="L18" s="45">
        <v>0</v>
      </c>
      <c r="M18" s="45">
        <v>0</v>
      </c>
      <c r="N18" s="45">
        <v>0</v>
      </c>
      <c r="O18" s="45">
        <v>0</v>
      </c>
      <c r="P18" s="45">
        <v>0</v>
      </c>
      <c r="Q18" s="45">
        <f t="shared" si="0"/>
        <v>0</v>
      </c>
      <c r="T18" s="61"/>
      <c r="U18" s="61"/>
      <c r="W18" s="57"/>
    </row>
    <row r="19" spans="1:23" x14ac:dyDescent="0.25">
      <c r="B19" s="64" t="s">
        <v>71</v>
      </c>
      <c r="C19" s="73">
        <v>889701240</v>
      </c>
      <c r="D19" s="46">
        <v>889701240</v>
      </c>
      <c r="E19" s="46">
        <v>0</v>
      </c>
      <c r="F19" s="46">
        <v>0</v>
      </c>
      <c r="G19" s="46">
        <v>0</v>
      </c>
      <c r="H19" s="46">
        <v>0</v>
      </c>
      <c r="I19" s="46">
        <v>0</v>
      </c>
      <c r="J19" s="46">
        <v>0</v>
      </c>
      <c r="K19" s="46">
        <v>0</v>
      </c>
      <c r="L19" s="46">
        <v>0</v>
      </c>
      <c r="M19" s="46">
        <v>0</v>
      </c>
      <c r="N19" s="46">
        <v>0</v>
      </c>
      <c r="O19" s="46">
        <v>0</v>
      </c>
      <c r="P19" s="46">
        <v>0</v>
      </c>
      <c r="Q19" s="46">
        <f t="shared" si="0"/>
        <v>0</v>
      </c>
      <c r="T19" s="61"/>
      <c r="U19" s="61"/>
      <c r="W19" s="57"/>
    </row>
    <row r="20" spans="1:23" x14ac:dyDescent="0.25">
      <c r="B20" s="65" t="s">
        <v>72</v>
      </c>
      <c r="C20" s="45">
        <v>2707865183</v>
      </c>
      <c r="D20" s="45">
        <v>2707865183</v>
      </c>
      <c r="E20" s="72">
        <v>49573659.039999999</v>
      </c>
      <c r="F20" s="72">
        <v>51208507.270000003</v>
      </c>
      <c r="G20" s="72">
        <v>62668567.960000001</v>
      </c>
      <c r="H20" s="72">
        <v>8552297.7200000007</v>
      </c>
      <c r="I20" s="72">
        <v>6444780.2400000002</v>
      </c>
      <c r="J20" s="72">
        <v>58803504.780000001</v>
      </c>
      <c r="K20" s="72">
        <v>60565750.729999997</v>
      </c>
      <c r="L20" s="45">
        <v>69448948.459999993</v>
      </c>
      <c r="M20" s="45">
        <v>5724184.7199999997</v>
      </c>
      <c r="N20" s="45">
        <v>68529611.409999996</v>
      </c>
      <c r="O20" s="45">
        <v>62615705</v>
      </c>
      <c r="P20" s="45">
        <v>176364144.44999999</v>
      </c>
      <c r="Q20" s="45">
        <f t="shared" si="0"/>
        <v>680499661.77999997</v>
      </c>
      <c r="T20" s="61"/>
      <c r="U20" s="61"/>
      <c r="W20" s="57"/>
    </row>
    <row r="21" spans="1:23" x14ac:dyDescent="0.25">
      <c r="B21" s="64" t="s">
        <v>73</v>
      </c>
      <c r="C21" s="73">
        <v>2448327118</v>
      </c>
      <c r="D21" s="46">
        <v>2448327118</v>
      </c>
      <c r="E21" s="73">
        <v>49573659.039999999</v>
      </c>
      <c r="F21" s="46">
        <v>51208507.270000003</v>
      </c>
      <c r="G21" s="46">
        <v>62668567.960000001</v>
      </c>
      <c r="H21" s="46">
        <v>8552297.7200000007</v>
      </c>
      <c r="I21" s="46">
        <v>6444780.2400000002</v>
      </c>
      <c r="J21" s="46">
        <v>58803504.780000001</v>
      </c>
      <c r="K21" s="46">
        <v>60565750.729999997</v>
      </c>
      <c r="L21" s="46">
        <v>69448948.459999993</v>
      </c>
      <c r="M21" s="46">
        <v>5724184.7199999997</v>
      </c>
      <c r="N21" s="46">
        <v>68529611.409999996</v>
      </c>
      <c r="O21" s="46">
        <v>62615705</v>
      </c>
      <c r="P21" s="46">
        <v>176364144.44999999</v>
      </c>
      <c r="Q21" s="46">
        <f t="shared" si="0"/>
        <v>680499661.77999997</v>
      </c>
      <c r="T21" s="61"/>
      <c r="U21" s="61"/>
      <c r="W21" s="57"/>
    </row>
    <row r="22" spans="1:23" x14ac:dyDescent="0.25">
      <c r="B22" s="64" t="s">
        <v>74</v>
      </c>
      <c r="C22" s="46">
        <v>259538065</v>
      </c>
      <c r="D22" s="46">
        <v>259538065</v>
      </c>
      <c r="E22" s="46">
        <v>0</v>
      </c>
      <c r="F22" s="46">
        <v>0</v>
      </c>
      <c r="G22" s="46">
        <v>0</v>
      </c>
      <c r="H22" s="46">
        <v>0</v>
      </c>
      <c r="I22" s="46">
        <v>0</v>
      </c>
      <c r="J22" s="46">
        <v>0</v>
      </c>
      <c r="K22" s="46">
        <v>0</v>
      </c>
      <c r="L22" s="46">
        <v>0</v>
      </c>
      <c r="M22" s="46">
        <v>0</v>
      </c>
      <c r="N22" s="46">
        <v>0</v>
      </c>
      <c r="O22" s="46">
        <v>0</v>
      </c>
      <c r="P22" s="46">
        <v>0</v>
      </c>
      <c r="Q22" s="46">
        <f t="shared" si="0"/>
        <v>0</v>
      </c>
      <c r="T22" s="61"/>
      <c r="U22" s="61"/>
      <c r="W22" s="57"/>
    </row>
    <row r="23" spans="1:23" x14ac:dyDescent="0.25">
      <c r="B23" s="21" t="s">
        <v>41</v>
      </c>
      <c r="C23" s="45">
        <v>1319460000</v>
      </c>
      <c r="D23" s="45">
        <v>1345498027</v>
      </c>
      <c r="E23" s="72">
        <v>105037606.94</v>
      </c>
      <c r="F23" s="45">
        <v>106311916.81</v>
      </c>
      <c r="G23" s="45">
        <v>109979883.84999999</v>
      </c>
      <c r="H23" s="45">
        <v>109530687.79000001</v>
      </c>
      <c r="I23" s="45">
        <v>115601687.24000001</v>
      </c>
      <c r="J23" s="45">
        <v>114338403.22999999</v>
      </c>
      <c r="K23" s="45">
        <v>117768129.22</v>
      </c>
      <c r="L23" s="45">
        <v>115182997.25</v>
      </c>
      <c r="M23" s="45">
        <v>119043901.74000001</v>
      </c>
      <c r="N23" s="45">
        <v>120510386.23</v>
      </c>
      <c r="O23" s="45">
        <v>117294612.06</v>
      </c>
      <c r="P23" s="45">
        <v>124474021.83</v>
      </c>
      <c r="Q23" s="45">
        <f t="shared" si="0"/>
        <v>1375074234.1900001</v>
      </c>
      <c r="T23" s="61"/>
      <c r="U23" s="61"/>
      <c r="W23" s="57"/>
    </row>
    <row r="24" spans="1:23" x14ac:dyDescent="0.25">
      <c r="B24" s="64" t="s">
        <v>123</v>
      </c>
      <c r="C24" s="46">
        <v>0</v>
      </c>
      <c r="D24" s="46">
        <v>1</v>
      </c>
      <c r="E24" s="45">
        <v>0</v>
      </c>
      <c r="F24" s="45">
        <v>0</v>
      </c>
      <c r="G24" s="45">
        <v>0</v>
      </c>
      <c r="H24" s="45">
        <v>0</v>
      </c>
      <c r="I24" s="45">
        <v>0</v>
      </c>
      <c r="J24" s="45">
        <v>0</v>
      </c>
      <c r="K24" s="45">
        <v>0</v>
      </c>
      <c r="L24" s="45">
        <v>0</v>
      </c>
      <c r="M24" s="45">
        <v>0</v>
      </c>
      <c r="N24" s="45">
        <v>0</v>
      </c>
      <c r="O24" s="45">
        <v>0</v>
      </c>
      <c r="P24" s="45">
        <v>0</v>
      </c>
      <c r="Q24" s="45">
        <f t="shared" si="0"/>
        <v>0</v>
      </c>
      <c r="T24" s="61"/>
      <c r="U24" s="61"/>
      <c r="W24" s="57"/>
    </row>
    <row r="25" spans="1:23" x14ac:dyDescent="0.25">
      <c r="B25" s="64" t="s">
        <v>75</v>
      </c>
      <c r="C25" s="73">
        <v>899460000</v>
      </c>
      <c r="D25" s="46">
        <v>899460000</v>
      </c>
      <c r="E25" s="73">
        <v>68982306.629999995</v>
      </c>
      <c r="F25" s="46">
        <v>70873842.150000006</v>
      </c>
      <c r="G25" s="46">
        <v>73319114.199999988</v>
      </c>
      <c r="H25" s="46">
        <v>73019655.260000005</v>
      </c>
      <c r="I25" s="46">
        <v>77067498.469999999</v>
      </c>
      <c r="J25" s="46">
        <v>76225312.349999994</v>
      </c>
      <c r="K25" s="46">
        <v>78511791.219999999</v>
      </c>
      <c r="L25" s="46">
        <v>76788292.480000004</v>
      </c>
      <c r="M25" s="46">
        <v>79362217.540000007</v>
      </c>
      <c r="N25" s="46">
        <v>80339837.719999999</v>
      </c>
      <c r="O25" s="46">
        <v>78196025.019999996</v>
      </c>
      <c r="P25" s="46">
        <v>82982257</v>
      </c>
      <c r="Q25" s="46">
        <f t="shared" si="0"/>
        <v>915668150.04000008</v>
      </c>
      <c r="T25" s="61"/>
      <c r="U25" s="61"/>
      <c r="W25" s="57"/>
    </row>
    <row r="26" spans="1:23" x14ac:dyDescent="0.25">
      <c r="B26" s="64" t="s">
        <v>76</v>
      </c>
      <c r="C26" s="73">
        <v>420000000</v>
      </c>
      <c r="D26" s="46">
        <v>446038027</v>
      </c>
      <c r="E26" s="73">
        <v>36055300.310000002</v>
      </c>
      <c r="F26" s="46">
        <v>35438074.660000004</v>
      </c>
      <c r="G26" s="46">
        <v>36660769.649999999</v>
      </c>
      <c r="H26" s="46">
        <v>36511032.530000001</v>
      </c>
      <c r="I26" s="46">
        <v>38534188.770000003</v>
      </c>
      <c r="J26" s="46">
        <v>38113090.879999995</v>
      </c>
      <c r="K26" s="46">
        <v>39256338</v>
      </c>
      <c r="L26" s="46">
        <v>38394704.770000003</v>
      </c>
      <c r="M26" s="46">
        <v>39681684.199999996</v>
      </c>
      <c r="N26" s="46">
        <v>40170548.510000005</v>
      </c>
      <c r="O26" s="46">
        <v>39098587.039999999</v>
      </c>
      <c r="P26" s="46">
        <v>41491764.829999998</v>
      </c>
      <c r="Q26" s="46">
        <f t="shared" si="0"/>
        <v>459406084.14999998</v>
      </c>
      <c r="T26" s="61"/>
      <c r="U26" s="61"/>
      <c r="W26" s="57"/>
    </row>
    <row r="27" spans="1:23" x14ac:dyDescent="0.25">
      <c r="B27" s="16" t="s">
        <v>27</v>
      </c>
      <c r="C27" s="45">
        <v>41338454143</v>
      </c>
      <c r="D27" s="45">
        <v>41337922182</v>
      </c>
      <c r="E27" s="72">
        <v>34806652.450000003</v>
      </c>
      <c r="F27" s="45">
        <v>21581182</v>
      </c>
      <c r="G27" s="45">
        <v>48294852.289999999</v>
      </c>
      <c r="H27" s="45">
        <v>36869959.719999999</v>
      </c>
      <c r="I27" s="45">
        <v>130107028.55999999</v>
      </c>
      <c r="J27" s="45">
        <v>38330620.600000001</v>
      </c>
      <c r="K27" s="45">
        <v>54551721.510000005</v>
      </c>
      <c r="L27" s="45">
        <v>52846159.730000004</v>
      </c>
      <c r="M27" s="45">
        <v>121664797.28999999</v>
      </c>
      <c r="N27" s="45">
        <v>35078059.969999999</v>
      </c>
      <c r="O27" s="45">
        <v>46515089.189999998</v>
      </c>
      <c r="P27" s="45">
        <v>188336711.18000001</v>
      </c>
      <c r="Q27" s="52">
        <f t="shared" si="0"/>
        <v>808982834.49000001</v>
      </c>
      <c r="T27" s="61"/>
      <c r="U27" s="61"/>
      <c r="W27" s="57"/>
    </row>
    <row r="28" spans="1:23" x14ac:dyDescent="0.25">
      <c r="B28" s="21" t="s">
        <v>28</v>
      </c>
      <c r="C28" s="45">
        <v>41338454143</v>
      </c>
      <c r="D28" s="45">
        <v>41337922182</v>
      </c>
      <c r="E28" s="73">
        <v>34806652.450000003</v>
      </c>
      <c r="F28" s="45">
        <v>21581182</v>
      </c>
      <c r="G28" s="45">
        <v>48294852.289999999</v>
      </c>
      <c r="H28" s="45">
        <v>36869959.719999999</v>
      </c>
      <c r="I28" s="45">
        <v>130107028.55999999</v>
      </c>
      <c r="J28" s="45">
        <v>38330620.600000001</v>
      </c>
      <c r="K28" s="45">
        <v>54551721.510000005</v>
      </c>
      <c r="L28" s="45">
        <v>52846159.730000004</v>
      </c>
      <c r="M28" s="45">
        <v>121664797.28999999</v>
      </c>
      <c r="N28" s="45">
        <v>35078059.969999999</v>
      </c>
      <c r="O28" s="45">
        <v>46515089.189999998</v>
      </c>
      <c r="P28" s="45">
        <v>188336711.18000001</v>
      </c>
      <c r="Q28" s="45">
        <f t="shared" si="0"/>
        <v>808982834.49000001</v>
      </c>
      <c r="T28" s="61"/>
      <c r="U28" s="61"/>
      <c r="W28" s="57"/>
    </row>
    <row r="29" spans="1:23" x14ac:dyDescent="0.25">
      <c r="B29" s="32" t="s">
        <v>77</v>
      </c>
      <c r="C29" s="46">
        <v>0</v>
      </c>
      <c r="D29" s="46">
        <v>0</v>
      </c>
      <c r="E29" s="46">
        <v>0</v>
      </c>
      <c r="F29" s="45">
        <v>0</v>
      </c>
      <c r="G29" s="45">
        <v>0</v>
      </c>
      <c r="H29" s="45">
        <v>0</v>
      </c>
      <c r="I29" s="45">
        <v>0</v>
      </c>
      <c r="J29" s="45">
        <v>0</v>
      </c>
      <c r="K29" s="45">
        <v>0</v>
      </c>
      <c r="L29" s="45">
        <v>0</v>
      </c>
      <c r="M29" s="45">
        <v>0</v>
      </c>
      <c r="N29" s="45">
        <v>0</v>
      </c>
      <c r="O29" s="45">
        <v>0</v>
      </c>
      <c r="P29" s="45">
        <v>0</v>
      </c>
      <c r="Q29" s="46">
        <f t="shared" si="0"/>
        <v>0</v>
      </c>
      <c r="T29" s="61"/>
      <c r="U29" s="61"/>
      <c r="W29" s="57"/>
    </row>
    <row r="30" spans="1:23" x14ac:dyDescent="0.25">
      <c r="B30" s="32" t="s">
        <v>99</v>
      </c>
      <c r="C30" s="73">
        <v>86083978</v>
      </c>
      <c r="D30" s="46">
        <v>85552017</v>
      </c>
      <c r="E30" s="45">
        <v>0</v>
      </c>
      <c r="F30" s="46">
        <v>0</v>
      </c>
      <c r="G30" s="46">
        <v>0</v>
      </c>
      <c r="H30" s="46">
        <v>18620</v>
      </c>
      <c r="I30" s="45">
        <v>17800</v>
      </c>
      <c r="J30" s="45">
        <v>189800</v>
      </c>
      <c r="K30" s="45">
        <v>18900</v>
      </c>
      <c r="L30" s="46">
        <v>150310</v>
      </c>
      <c r="M30" s="46">
        <v>19095</v>
      </c>
      <c r="N30" s="46">
        <v>0</v>
      </c>
      <c r="O30" s="46">
        <v>0</v>
      </c>
      <c r="P30" s="46">
        <v>28405</v>
      </c>
      <c r="Q30" s="46">
        <f t="shared" si="0"/>
        <v>442930</v>
      </c>
      <c r="T30" s="61"/>
      <c r="U30" s="61"/>
      <c r="W30" s="57"/>
    </row>
    <row r="31" spans="1:23" x14ac:dyDescent="0.25">
      <c r="B31" s="32" t="s">
        <v>100</v>
      </c>
      <c r="C31" s="46">
        <v>0</v>
      </c>
      <c r="D31" s="46">
        <v>0</v>
      </c>
      <c r="E31" s="45">
        <v>0</v>
      </c>
      <c r="F31" s="46">
        <v>0</v>
      </c>
      <c r="G31" s="46">
        <v>0</v>
      </c>
      <c r="H31" s="46">
        <v>0</v>
      </c>
      <c r="I31" s="45">
        <v>0</v>
      </c>
      <c r="J31" s="45">
        <v>0</v>
      </c>
      <c r="K31" s="45">
        <v>0</v>
      </c>
      <c r="L31" s="46">
        <v>0</v>
      </c>
      <c r="M31" s="46">
        <v>0</v>
      </c>
      <c r="N31" s="46">
        <v>0</v>
      </c>
      <c r="O31" s="46">
        <v>0</v>
      </c>
      <c r="P31" s="46">
        <v>0</v>
      </c>
      <c r="Q31" s="46">
        <f t="shared" si="0"/>
        <v>0</v>
      </c>
      <c r="T31" s="61"/>
      <c r="U31" s="61"/>
      <c r="W31" s="57"/>
    </row>
    <row r="32" spans="1:23" x14ac:dyDescent="0.25">
      <c r="B32" s="32" t="s">
        <v>78</v>
      </c>
      <c r="C32" s="46">
        <v>15000000</v>
      </c>
      <c r="D32" s="46">
        <v>15000000</v>
      </c>
      <c r="E32" s="46">
        <v>34806652.450000003</v>
      </c>
      <c r="F32" s="46">
        <v>21581182</v>
      </c>
      <c r="G32" s="46">
        <v>48294852.289999999</v>
      </c>
      <c r="H32" s="46">
        <v>36851339.719999999</v>
      </c>
      <c r="I32" s="46">
        <v>130089228.55999999</v>
      </c>
      <c r="J32" s="46">
        <v>38140820.600000001</v>
      </c>
      <c r="K32" s="46">
        <v>54532821.510000005</v>
      </c>
      <c r="L32" s="46">
        <v>52695849.730000004</v>
      </c>
      <c r="M32" s="46">
        <v>121645702.28999999</v>
      </c>
      <c r="N32" s="46">
        <v>35078059.969999999</v>
      </c>
      <c r="O32" s="46">
        <v>46515089.189999998</v>
      </c>
      <c r="P32" s="46">
        <v>188308306.18000001</v>
      </c>
      <c r="Q32" s="46">
        <f t="shared" si="0"/>
        <v>808539904.49000001</v>
      </c>
      <c r="T32" s="61"/>
      <c r="U32" s="61"/>
      <c r="W32" s="57"/>
    </row>
    <row r="33" spans="2:23" x14ac:dyDescent="0.25">
      <c r="B33" s="32" t="s">
        <v>79</v>
      </c>
      <c r="C33" s="73">
        <v>41237370165</v>
      </c>
      <c r="D33" s="46">
        <v>41237370165</v>
      </c>
      <c r="E33" s="46">
        <v>0</v>
      </c>
      <c r="F33" s="46">
        <v>0</v>
      </c>
      <c r="G33" s="46">
        <v>0</v>
      </c>
      <c r="H33" s="46">
        <v>0</v>
      </c>
      <c r="I33" s="46">
        <v>0</v>
      </c>
      <c r="J33" s="46">
        <v>0</v>
      </c>
      <c r="K33" s="46">
        <v>0</v>
      </c>
      <c r="L33" s="46">
        <v>0</v>
      </c>
      <c r="M33" s="46">
        <v>0</v>
      </c>
      <c r="N33" s="46">
        <v>0</v>
      </c>
      <c r="O33" s="46">
        <v>0</v>
      </c>
      <c r="P33" s="46">
        <v>0</v>
      </c>
      <c r="Q33" s="46">
        <f t="shared" si="0"/>
        <v>0</v>
      </c>
      <c r="T33" s="61"/>
      <c r="U33" s="61"/>
      <c r="W33" s="57"/>
    </row>
    <row r="34" spans="2:23" x14ac:dyDescent="0.25">
      <c r="B34" s="16" t="s">
        <v>29</v>
      </c>
      <c r="C34" s="45">
        <v>2400000</v>
      </c>
      <c r="D34" s="45">
        <v>2400000</v>
      </c>
      <c r="E34" s="45">
        <v>0</v>
      </c>
      <c r="F34" s="45">
        <v>0</v>
      </c>
      <c r="G34" s="45">
        <v>0</v>
      </c>
      <c r="H34" s="45">
        <v>0</v>
      </c>
      <c r="I34" s="45">
        <v>0</v>
      </c>
      <c r="J34" s="45">
        <v>0</v>
      </c>
      <c r="K34" s="45">
        <v>0</v>
      </c>
      <c r="L34" s="45">
        <v>0</v>
      </c>
      <c r="M34" s="45">
        <v>0</v>
      </c>
      <c r="N34" s="45">
        <v>0</v>
      </c>
      <c r="O34" s="45">
        <v>0</v>
      </c>
      <c r="P34" s="45">
        <v>0</v>
      </c>
      <c r="Q34" s="52">
        <f t="shared" si="0"/>
        <v>0</v>
      </c>
      <c r="T34" s="61"/>
      <c r="U34" s="61"/>
      <c r="W34" s="57"/>
    </row>
    <row r="35" spans="2:23" x14ac:dyDescent="0.25">
      <c r="B35" s="21" t="s">
        <v>30</v>
      </c>
      <c r="C35" s="46">
        <v>2400000</v>
      </c>
      <c r="D35" s="46">
        <v>2400000</v>
      </c>
      <c r="E35" s="46">
        <v>0</v>
      </c>
      <c r="F35" s="46">
        <v>0</v>
      </c>
      <c r="G35" s="46">
        <v>0</v>
      </c>
      <c r="H35" s="46">
        <v>0</v>
      </c>
      <c r="I35" s="46">
        <v>0</v>
      </c>
      <c r="J35" s="46">
        <v>0</v>
      </c>
      <c r="K35" s="46">
        <v>0</v>
      </c>
      <c r="L35" s="46">
        <v>0</v>
      </c>
      <c r="M35" s="46">
        <v>0</v>
      </c>
      <c r="N35" s="46">
        <v>0</v>
      </c>
      <c r="O35" s="46">
        <v>0</v>
      </c>
      <c r="P35" s="46">
        <v>0</v>
      </c>
      <c r="Q35" s="46">
        <f t="shared" si="0"/>
        <v>0</v>
      </c>
      <c r="T35" s="61"/>
      <c r="U35" s="61"/>
      <c r="W35" s="57"/>
    </row>
    <row r="36" spans="2:23" x14ac:dyDescent="0.25">
      <c r="B36" s="65" t="s">
        <v>80</v>
      </c>
      <c r="C36" s="46">
        <f>+SUM(C38:C38)</f>
        <v>0</v>
      </c>
      <c r="D36" s="46">
        <v>2400000</v>
      </c>
      <c r="E36" s="46">
        <v>0</v>
      </c>
      <c r="F36" s="46">
        <v>0</v>
      </c>
      <c r="G36" s="46">
        <v>0</v>
      </c>
      <c r="H36" s="46">
        <v>0</v>
      </c>
      <c r="I36" s="46">
        <v>0</v>
      </c>
      <c r="J36" s="46">
        <v>0</v>
      </c>
      <c r="K36" s="46">
        <v>0</v>
      </c>
      <c r="L36" s="46">
        <v>0</v>
      </c>
      <c r="M36" s="46">
        <v>0</v>
      </c>
      <c r="N36" s="46">
        <v>0</v>
      </c>
      <c r="O36" s="46">
        <v>0</v>
      </c>
      <c r="P36" s="46">
        <v>0</v>
      </c>
      <c r="Q36" s="46">
        <f t="shared" si="0"/>
        <v>0</v>
      </c>
      <c r="T36" s="61"/>
      <c r="U36" s="61"/>
      <c r="W36" s="57"/>
    </row>
    <row r="37" spans="2:23" x14ac:dyDescent="0.25">
      <c r="B37" s="22" t="s">
        <v>81</v>
      </c>
      <c r="C37" s="46">
        <v>0</v>
      </c>
      <c r="D37" s="46">
        <v>2400000</v>
      </c>
      <c r="E37" s="46">
        <v>0</v>
      </c>
      <c r="F37" s="46">
        <v>0</v>
      </c>
      <c r="G37" s="46">
        <v>0</v>
      </c>
      <c r="H37" s="46">
        <v>0</v>
      </c>
      <c r="I37" s="46">
        <v>0</v>
      </c>
      <c r="J37" s="46">
        <v>0</v>
      </c>
      <c r="K37" s="46">
        <v>0</v>
      </c>
      <c r="L37" s="46">
        <v>0</v>
      </c>
      <c r="M37" s="46">
        <v>0</v>
      </c>
      <c r="N37" s="46">
        <v>0</v>
      </c>
      <c r="O37" s="46">
        <v>0</v>
      </c>
      <c r="P37" s="46">
        <v>0</v>
      </c>
      <c r="Q37" s="46">
        <f t="shared" si="0"/>
        <v>0</v>
      </c>
      <c r="T37" s="61"/>
      <c r="U37" s="61"/>
      <c r="W37" s="57"/>
    </row>
    <row r="38" spans="2:23" x14ac:dyDescent="0.25">
      <c r="B38" s="22" t="s">
        <v>82</v>
      </c>
      <c r="C38" s="46">
        <v>0</v>
      </c>
      <c r="D38" s="46">
        <v>0</v>
      </c>
      <c r="E38" s="46">
        <v>0</v>
      </c>
      <c r="F38" s="46">
        <v>0</v>
      </c>
      <c r="G38" s="46">
        <v>0</v>
      </c>
      <c r="H38" s="46">
        <v>0</v>
      </c>
      <c r="I38" s="46">
        <v>0</v>
      </c>
      <c r="J38" s="46">
        <v>0</v>
      </c>
      <c r="K38" s="46">
        <v>0</v>
      </c>
      <c r="L38" s="46">
        <v>0</v>
      </c>
      <c r="M38" s="46">
        <v>0</v>
      </c>
      <c r="N38" s="46">
        <v>0</v>
      </c>
      <c r="O38" s="46">
        <v>0</v>
      </c>
      <c r="P38" s="46">
        <v>0</v>
      </c>
      <c r="Q38" s="46">
        <f t="shared" si="0"/>
        <v>0</v>
      </c>
      <c r="T38" s="61"/>
      <c r="U38" s="61"/>
      <c r="W38" s="57"/>
    </row>
    <row r="39" spans="2:23" x14ac:dyDescent="0.25">
      <c r="B39" s="16" t="s">
        <v>31</v>
      </c>
      <c r="C39" s="45">
        <v>41817346746</v>
      </c>
      <c r="D39" s="45">
        <v>43842168527.599998</v>
      </c>
      <c r="E39" s="45">
        <v>911632345.65999997</v>
      </c>
      <c r="F39" s="45">
        <v>925040185.54999995</v>
      </c>
      <c r="G39" s="45">
        <v>1005618308.09</v>
      </c>
      <c r="H39" s="45">
        <v>2495389519.3000002</v>
      </c>
      <c r="I39" s="45">
        <v>912160864.62</v>
      </c>
      <c r="J39" s="45">
        <v>899032158.95000005</v>
      </c>
      <c r="K39" s="45">
        <v>2072148148.5999999</v>
      </c>
      <c r="L39" s="45">
        <v>904202896.71000016</v>
      </c>
      <c r="M39" s="45">
        <v>107949544.45</v>
      </c>
      <c r="N39" s="45">
        <v>639767434.85000002</v>
      </c>
      <c r="O39" s="45">
        <v>243386575.50000003</v>
      </c>
      <c r="P39" s="45">
        <v>9525133308.1999989</v>
      </c>
      <c r="Q39" s="52">
        <f t="shared" si="0"/>
        <v>20641461290.480003</v>
      </c>
      <c r="T39" s="61"/>
      <c r="U39" s="61"/>
      <c r="W39" s="57"/>
    </row>
    <row r="40" spans="2:23" x14ac:dyDescent="0.25">
      <c r="B40" s="21" t="s">
        <v>32</v>
      </c>
      <c r="C40" s="45">
        <v>41817346746</v>
      </c>
      <c r="D40" s="45">
        <v>43842168527.599998</v>
      </c>
      <c r="E40" s="46">
        <v>911632345.65999997</v>
      </c>
      <c r="F40" s="45">
        <v>925040185.54999995</v>
      </c>
      <c r="G40" s="45">
        <v>1005618308.09</v>
      </c>
      <c r="H40" s="45">
        <v>2495389519.3000002</v>
      </c>
      <c r="I40" s="45">
        <v>912160864.62</v>
      </c>
      <c r="J40" s="45">
        <v>899032158.95000005</v>
      </c>
      <c r="K40" s="45">
        <v>2072148148.5999999</v>
      </c>
      <c r="L40" s="45">
        <v>904202896.71000016</v>
      </c>
      <c r="M40" s="45">
        <v>107949544.45</v>
      </c>
      <c r="N40" s="45">
        <v>639767434.85000002</v>
      </c>
      <c r="O40" s="45">
        <v>243386575.50000003</v>
      </c>
      <c r="P40" s="45">
        <v>9525133308.1999989</v>
      </c>
      <c r="Q40" s="45">
        <f t="shared" si="0"/>
        <v>20641461290.480003</v>
      </c>
      <c r="T40" s="61"/>
      <c r="U40" s="61"/>
      <c r="W40" s="57"/>
    </row>
    <row r="41" spans="2:23" x14ac:dyDescent="0.25">
      <c r="B41" s="65" t="s">
        <v>83</v>
      </c>
      <c r="C41" s="45">
        <v>41817346746</v>
      </c>
      <c r="D41" s="45">
        <v>43842168527.599998</v>
      </c>
      <c r="E41" s="45">
        <v>911632345.65999997</v>
      </c>
      <c r="F41" s="45">
        <v>925040185.54999995</v>
      </c>
      <c r="G41" s="45">
        <v>1005618308.09</v>
      </c>
      <c r="H41" s="45">
        <v>2495389519.3000002</v>
      </c>
      <c r="I41" s="45">
        <v>912160864.62</v>
      </c>
      <c r="J41" s="45">
        <v>899032158.95000005</v>
      </c>
      <c r="K41" s="45">
        <v>2072148148.5999999</v>
      </c>
      <c r="L41" s="45">
        <v>904202896.71000016</v>
      </c>
      <c r="M41" s="45">
        <v>107949544.45</v>
      </c>
      <c r="N41" s="45">
        <v>639767434.85000002</v>
      </c>
      <c r="O41" s="45">
        <v>243386575.50000003</v>
      </c>
      <c r="P41" s="45">
        <v>9525133308.1999989</v>
      </c>
      <c r="Q41" s="52">
        <f t="shared" si="0"/>
        <v>20641461290.480003</v>
      </c>
      <c r="T41" s="61"/>
      <c r="U41" s="61"/>
      <c r="W41" s="57"/>
    </row>
    <row r="42" spans="2:23" x14ac:dyDescent="0.25">
      <c r="B42" s="38" t="s">
        <v>85</v>
      </c>
      <c r="C42" s="73">
        <v>23222124746</v>
      </c>
      <c r="D42" s="46">
        <v>26426170332.589996</v>
      </c>
      <c r="E42" s="46">
        <v>911632345.65999997</v>
      </c>
      <c r="F42" s="46">
        <v>925040185.54999995</v>
      </c>
      <c r="G42" s="46">
        <v>1005618308.09</v>
      </c>
      <c r="H42" s="46">
        <v>2495389519.3000002</v>
      </c>
      <c r="I42" s="46">
        <v>912160864.62</v>
      </c>
      <c r="J42" s="46">
        <v>899032158.95000005</v>
      </c>
      <c r="K42" s="46">
        <v>2072148148.5999999</v>
      </c>
      <c r="L42" s="46">
        <v>904202896.71000016</v>
      </c>
      <c r="M42" s="46">
        <v>107949544.45</v>
      </c>
      <c r="N42" s="46">
        <v>639767434.85000002</v>
      </c>
      <c r="O42" s="46">
        <v>243386575.50000003</v>
      </c>
      <c r="P42" s="46">
        <v>9525133308.1999989</v>
      </c>
      <c r="Q42" s="53">
        <f t="shared" si="0"/>
        <v>20641461290.480003</v>
      </c>
      <c r="T42" s="61"/>
      <c r="U42" s="61"/>
      <c r="W42" s="57"/>
    </row>
    <row r="43" spans="2:23" x14ac:dyDescent="0.25">
      <c r="B43" s="77" t="s">
        <v>86</v>
      </c>
      <c r="C43" s="45">
        <v>18595222000</v>
      </c>
      <c r="D43" s="45">
        <v>17415998195.010002</v>
      </c>
      <c r="E43" s="45">
        <v>0</v>
      </c>
      <c r="F43" s="45">
        <v>0</v>
      </c>
      <c r="G43" s="45">
        <v>0</v>
      </c>
      <c r="H43" s="45">
        <v>0</v>
      </c>
      <c r="I43" s="45">
        <v>0</v>
      </c>
      <c r="J43" s="45">
        <v>0</v>
      </c>
      <c r="K43" s="45">
        <v>0</v>
      </c>
      <c r="L43" s="45">
        <v>0</v>
      </c>
      <c r="M43" s="45">
        <v>0</v>
      </c>
      <c r="N43" s="45">
        <v>0</v>
      </c>
      <c r="O43" s="45">
        <v>0</v>
      </c>
      <c r="P43" s="45">
        <v>0</v>
      </c>
      <c r="Q43" s="52">
        <f t="shared" si="0"/>
        <v>0</v>
      </c>
      <c r="R43" s="60"/>
      <c r="T43" s="61"/>
      <c r="U43" s="61"/>
      <c r="W43" s="57"/>
    </row>
    <row r="44" spans="2:23" x14ac:dyDescent="0.25">
      <c r="B44" s="38" t="s">
        <v>87</v>
      </c>
      <c r="C44" s="73">
        <v>18595222000</v>
      </c>
      <c r="D44" s="46">
        <v>17415998195.010002</v>
      </c>
      <c r="E44" s="46">
        <v>0</v>
      </c>
      <c r="F44" s="46">
        <v>0</v>
      </c>
      <c r="G44" s="46">
        <v>0</v>
      </c>
      <c r="H44" s="46">
        <v>0</v>
      </c>
      <c r="I44" s="46">
        <v>0</v>
      </c>
      <c r="J44" s="46">
        <v>0</v>
      </c>
      <c r="K44" s="46">
        <v>0</v>
      </c>
      <c r="L44" s="46">
        <v>0</v>
      </c>
      <c r="M44" s="46">
        <v>0</v>
      </c>
      <c r="N44" s="46">
        <v>0</v>
      </c>
      <c r="O44" s="46">
        <v>0</v>
      </c>
      <c r="P44" s="46">
        <v>0</v>
      </c>
      <c r="Q44" s="53">
        <f t="shared" si="0"/>
        <v>0</v>
      </c>
      <c r="R44" s="60"/>
      <c r="T44" s="61"/>
      <c r="U44" s="61"/>
      <c r="W44" s="57"/>
    </row>
    <row r="45" spans="2:23" x14ac:dyDescent="0.25">
      <c r="B45" s="16" t="s">
        <v>33</v>
      </c>
      <c r="C45" s="45">
        <v>59361039</v>
      </c>
      <c r="D45" s="45">
        <v>64893000</v>
      </c>
      <c r="E45" s="45">
        <v>2269675.48</v>
      </c>
      <c r="F45" s="45">
        <v>1504068.6</v>
      </c>
      <c r="G45" s="45">
        <v>2862573.94</v>
      </c>
      <c r="H45" s="45">
        <v>1298052.04</v>
      </c>
      <c r="I45" s="45">
        <v>2079677.16</v>
      </c>
      <c r="J45" s="45">
        <v>2718851.16</v>
      </c>
      <c r="K45" s="45">
        <v>2366069.1</v>
      </c>
      <c r="L45" s="45">
        <v>1327465.99</v>
      </c>
      <c r="M45" s="45">
        <v>2460361.13</v>
      </c>
      <c r="N45" s="45">
        <v>2441857.98</v>
      </c>
      <c r="O45" s="45">
        <v>1477201.32</v>
      </c>
      <c r="P45" s="45">
        <v>1722450.96</v>
      </c>
      <c r="Q45" s="52">
        <f t="shared" si="0"/>
        <v>24528304.859999999</v>
      </c>
      <c r="R45" s="60"/>
      <c r="S45" s="60"/>
      <c r="T45" s="61"/>
      <c r="U45" s="61"/>
      <c r="W45" s="57"/>
    </row>
    <row r="46" spans="2:23" x14ac:dyDescent="0.25">
      <c r="B46" s="38" t="s">
        <v>88</v>
      </c>
      <c r="C46" s="73">
        <v>288000</v>
      </c>
      <c r="D46" s="46">
        <v>5288000</v>
      </c>
      <c r="E46" s="46">
        <v>2124900</v>
      </c>
      <c r="F46" s="46">
        <v>1504068.6</v>
      </c>
      <c r="G46" s="46">
        <v>2862573.94</v>
      </c>
      <c r="H46" s="46">
        <v>986702.04</v>
      </c>
      <c r="I46" s="46">
        <v>2079677.16</v>
      </c>
      <c r="J46" s="46">
        <v>2440128.7000000002</v>
      </c>
      <c r="K46" s="46">
        <v>1438222.46</v>
      </c>
      <c r="L46" s="46">
        <v>1075105.98</v>
      </c>
      <c r="M46" s="46">
        <v>2389878.54</v>
      </c>
      <c r="N46" s="46">
        <v>2227208.94</v>
      </c>
      <c r="O46" s="46">
        <v>1477201.32</v>
      </c>
      <c r="P46" s="46">
        <v>1722450.96</v>
      </c>
      <c r="Q46" s="53">
        <f t="shared" si="0"/>
        <v>22328118.640000004</v>
      </c>
      <c r="R46" s="60"/>
      <c r="S46" s="60"/>
      <c r="T46" s="61"/>
      <c r="U46" s="61"/>
      <c r="W46" s="57"/>
    </row>
    <row r="47" spans="2:23" x14ac:dyDescent="0.25">
      <c r="B47" s="38" t="s">
        <v>89</v>
      </c>
      <c r="C47" s="46">
        <v>0</v>
      </c>
      <c r="D47" s="46">
        <v>0</v>
      </c>
      <c r="E47" s="46">
        <v>0</v>
      </c>
      <c r="F47" s="46">
        <v>0</v>
      </c>
      <c r="G47" s="46">
        <v>0</v>
      </c>
      <c r="H47" s="46">
        <v>0</v>
      </c>
      <c r="I47" s="46">
        <v>0</v>
      </c>
      <c r="J47" s="46">
        <v>0</v>
      </c>
      <c r="K47" s="46">
        <v>0</v>
      </c>
      <c r="L47" s="46">
        <v>0</v>
      </c>
      <c r="M47" s="46">
        <v>0</v>
      </c>
      <c r="N47" s="46">
        <v>0</v>
      </c>
      <c r="O47" s="46">
        <v>0</v>
      </c>
      <c r="P47" s="46">
        <v>0</v>
      </c>
      <c r="Q47" s="46">
        <f t="shared" si="0"/>
        <v>0</v>
      </c>
      <c r="R47" s="60"/>
      <c r="S47" s="60"/>
      <c r="T47" s="61"/>
      <c r="U47" s="61"/>
      <c r="W47" s="57"/>
    </row>
    <row r="48" spans="2:23" x14ac:dyDescent="0.25">
      <c r="B48" s="38" t="s">
        <v>90</v>
      </c>
      <c r="C48" s="73">
        <v>59073039</v>
      </c>
      <c r="D48" s="46">
        <v>59605000</v>
      </c>
      <c r="E48" s="46">
        <v>144775.48000000001</v>
      </c>
      <c r="F48" s="46">
        <v>0</v>
      </c>
      <c r="G48" s="46">
        <v>0</v>
      </c>
      <c r="H48" s="46">
        <v>311350</v>
      </c>
      <c r="I48" s="46">
        <v>0</v>
      </c>
      <c r="J48" s="46">
        <v>278722.46000000002</v>
      </c>
      <c r="K48" s="46">
        <v>927846.64</v>
      </c>
      <c r="L48" s="46">
        <v>252360.01</v>
      </c>
      <c r="M48" s="46">
        <v>70482.59</v>
      </c>
      <c r="N48" s="46">
        <v>214649.04</v>
      </c>
      <c r="O48" s="46">
        <v>0</v>
      </c>
      <c r="P48" s="46">
        <v>0</v>
      </c>
      <c r="Q48" s="53">
        <f t="shared" si="0"/>
        <v>2200186.2200000002</v>
      </c>
      <c r="R48" s="60"/>
      <c r="T48" s="61"/>
      <c r="U48" s="61"/>
      <c r="W48" s="57"/>
    </row>
    <row r="49" spans="2:23" x14ac:dyDescent="0.25">
      <c r="B49" s="14" t="s">
        <v>34</v>
      </c>
      <c r="C49" s="63">
        <v>37801000</v>
      </c>
      <c r="D49" s="63">
        <v>37801000</v>
      </c>
      <c r="E49" s="63">
        <v>0</v>
      </c>
      <c r="F49" s="63">
        <v>75</v>
      </c>
      <c r="G49" s="63">
        <v>0</v>
      </c>
      <c r="H49" s="63">
        <v>0</v>
      </c>
      <c r="I49" s="63">
        <v>2375</v>
      </c>
      <c r="J49" s="63">
        <v>4625</v>
      </c>
      <c r="K49" s="63">
        <v>3600</v>
      </c>
      <c r="L49" s="63">
        <v>14610.22</v>
      </c>
      <c r="M49" s="63">
        <v>2900</v>
      </c>
      <c r="N49" s="63">
        <v>4500</v>
      </c>
      <c r="O49" s="63">
        <v>193250</v>
      </c>
      <c r="P49" s="63">
        <v>5325</v>
      </c>
      <c r="Q49" s="63">
        <f t="shared" si="0"/>
        <v>231260.22</v>
      </c>
      <c r="R49" s="60"/>
      <c r="S49" s="60"/>
      <c r="T49" s="61"/>
      <c r="U49" s="61"/>
      <c r="W49" s="57"/>
    </row>
    <row r="50" spans="2:23" x14ac:dyDescent="0.25">
      <c r="B50" s="16" t="s">
        <v>35</v>
      </c>
      <c r="C50" s="52">
        <v>37474000</v>
      </c>
      <c r="D50" s="52">
        <v>37474000</v>
      </c>
      <c r="E50" s="52">
        <v>0</v>
      </c>
      <c r="F50" s="52">
        <v>0</v>
      </c>
      <c r="G50" s="52">
        <v>0</v>
      </c>
      <c r="H50" s="52">
        <v>0</v>
      </c>
      <c r="I50" s="52">
        <v>0</v>
      </c>
      <c r="J50" s="52">
        <v>0</v>
      </c>
      <c r="K50" s="52">
        <v>0</v>
      </c>
      <c r="L50" s="52">
        <v>0</v>
      </c>
      <c r="M50" s="52">
        <v>0</v>
      </c>
      <c r="N50" s="52">
        <v>0</v>
      </c>
      <c r="O50" s="52">
        <v>0</v>
      </c>
      <c r="P50" s="52">
        <v>0</v>
      </c>
      <c r="Q50" s="52">
        <f t="shared" si="0"/>
        <v>0</v>
      </c>
      <c r="R50" s="60"/>
      <c r="S50" s="60"/>
      <c r="T50" s="61"/>
      <c r="U50" s="61"/>
      <c r="W50" s="57"/>
    </row>
    <row r="51" spans="2:23" x14ac:dyDescent="0.25">
      <c r="B51" s="22" t="s">
        <v>52</v>
      </c>
      <c r="C51" s="66">
        <v>37474000</v>
      </c>
      <c r="D51" s="66">
        <v>37474000</v>
      </c>
      <c r="E51" s="53">
        <v>0</v>
      </c>
      <c r="F51" s="53">
        <v>0</v>
      </c>
      <c r="G51" s="53">
        <v>0</v>
      </c>
      <c r="H51" s="53">
        <v>0</v>
      </c>
      <c r="I51" s="53">
        <v>0</v>
      </c>
      <c r="J51" s="53">
        <v>0</v>
      </c>
      <c r="K51" s="53">
        <v>0</v>
      </c>
      <c r="L51" s="53">
        <v>0</v>
      </c>
      <c r="M51" s="53">
        <v>0</v>
      </c>
      <c r="N51" s="53">
        <v>0</v>
      </c>
      <c r="O51" s="53">
        <v>0</v>
      </c>
      <c r="P51" s="53">
        <v>0</v>
      </c>
      <c r="Q51" s="53">
        <f t="shared" si="0"/>
        <v>0</v>
      </c>
      <c r="R51" s="60"/>
      <c r="S51" s="60"/>
      <c r="T51" s="61"/>
      <c r="U51" s="61"/>
      <c r="W51" s="57"/>
    </row>
    <row r="52" spans="2:23" x14ac:dyDescent="0.25">
      <c r="B52" s="32" t="s">
        <v>110</v>
      </c>
      <c r="C52" s="66">
        <v>1090000</v>
      </c>
      <c r="D52" s="66">
        <v>1090000</v>
      </c>
      <c r="E52" s="53">
        <v>0</v>
      </c>
      <c r="F52" s="53">
        <v>0</v>
      </c>
      <c r="G52" s="53">
        <v>0</v>
      </c>
      <c r="H52" s="53">
        <v>0</v>
      </c>
      <c r="I52" s="53">
        <v>0</v>
      </c>
      <c r="J52" s="53">
        <v>0</v>
      </c>
      <c r="K52" s="53">
        <v>0</v>
      </c>
      <c r="L52" s="53">
        <v>0</v>
      </c>
      <c r="M52" s="53">
        <v>0</v>
      </c>
      <c r="N52" s="53">
        <v>0</v>
      </c>
      <c r="O52" s="53">
        <v>0</v>
      </c>
      <c r="P52" s="53">
        <v>0</v>
      </c>
      <c r="Q52" s="53">
        <f t="shared" si="0"/>
        <v>0</v>
      </c>
      <c r="R52" s="60"/>
      <c r="S52" s="60"/>
      <c r="T52" s="61"/>
      <c r="U52" s="61"/>
      <c r="W52" s="57"/>
    </row>
    <row r="53" spans="2:23" x14ac:dyDescent="0.25">
      <c r="B53" s="38" t="s">
        <v>91</v>
      </c>
      <c r="C53" s="73">
        <v>1090000</v>
      </c>
      <c r="D53" s="66">
        <v>1090000</v>
      </c>
      <c r="E53" s="53">
        <v>0</v>
      </c>
      <c r="F53" s="53">
        <v>0</v>
      </c>
      <c r="G53" s="53">
        <v>0</v>
      </c>
      <c r="H53" s="53">
        <v>0</v>
      </c>
      <c r="I53" s="53">
        <v>0</v>
      </c>
      <c r="J53" s="53">
        <v>0</v>
      </c>
      <c r="K53" s="53">
        <v>0</v>
      </c>
      <c r="L53" s="53">
        <v>0</v>
      </c>
      <c r="M53" s="53">
        <v>0</v>
      </c>
      <c r="N53" s="53">
        <v>0</v>
      </c>
      <c r="O53" s="53">
        <v>0</v>
      </c>
      <c r="P53" s="53">
        <v>0</v>
      </c>
      <c r="Q53" s="53">
        <f t="shared" si="0"/>
        <v>0</v>
      </c>
      <c r="R53" s="60"/>
      <c r="S53" s="60"/>
      <c r="T53" s="61"/>
      <c r="U53" s="61"/>
      <c r="W53" s="57"/>
    </row>
    <row r="54" spans="2:23" x14ac:dyDescent="0.25">
      <c r="B54" s="32" t="s">
        <v>111</v>
      </c>
      <c r="C54" s="66">
        <v>36384000</v>
      </c>
      <c r="D54" s="66">
        <v>36384000</v>
      </c>
      <c r="E54" s="53">
        <v>0</v>
      </c>
      <c r="F54" s="53">
        <v>0</v>
      </c>
      <c r="G54" s="53">
        <v>0</v>
      </c>
      <c r="H54" s="53">
        <v>0</v>
      </c>
      <c r="I54" s="53">
        <v>0</v>
      </c>
      <c r="J54" s="53">
        <v>0</v>
      </c>
      <c r="K54" s="53">
        <v>0</v>
      </c>
      <c r="L54" s="53">
        <v>0</v>
      </c>
      <c r="M54" s="53">
        <v>0</v>
      </c>
      <c r="N54" s="53">
        <v>0</v>
      </c>
      <c r="O54" s="53">
        <v>0</v>
      </c>
      <c r="P54" s="53">
        <v>0</v>
      </c>
      <c r="Q54" s="53">
        <f t="shared" si="0"/>
        <v>0</v>
      </c>
      <c r="R54" s="60"/>
      <c r="S54" s="60"/>
      <c r="T54" s="61"/>
      <c r="U54" s="61"/>
      <c r="W54" s="57"/>
    </row>
    <row r="55" spans="2:23" x14ac:dyDescent="0.25">
      <c r="B55" s="38" t="s">
        <v>101</v>
      </c>
      <c r="C55" s="73">
        <v>36384000</v>
      </c>
      <c r="D55" s="66">
        <v>36384000</v>
      </c>
      <c r="E55" s="53">
        <v>0</v>
      </c>
      <c r="F55" s="53">
        <v>0</v>
      </c>
      <c r="G55" s="53">
        <v>0</v>
      </c>
      <c r="H55" s="53">
        <v>0</v>
      </c>
      <c r="I55" s="53">
        <v>0</v>
      </c>
      <c r="J55" s="53">
        <v>0</v>
      </c>
      <c r="K55" s="53">
        <v>0</v>
      </c>
      <c r="L55" s="53">
        <v>0</v>
      </c>
      <c r="M55" s="53">
        <v>0</v>
      </c>
      <c r="N55" s="53">
        <v>0</v>
      </c>
      <c r="O55" s="53">
        <v>0</v>
      </c>
      <c r="P55" s="53">
        <v>0</v>
      </c>
      <c r="Q55" s="53">
        <f t="shared" si="0"/>
        <v>0</v>
      </c>
      <c r="R55" s="60"/>
      <c r="S55" s="60"/>
      <c r="T55" s="61"/>
      <c r="U55" s="61"/>
      <c r="W55" s="57"/>
    </row>
    <row r="56" spans="2:23" x14ac:dyDescent="0.25">
      <c r="B56" s="22" t="s">
        <v>36</v>
      </c>
      <c r="C56" s="53">
        <f>C57</f>
        <v>0</v>
      </c>
      <c r="D56" s="53">
        <f>D57</f>
        <v>0</v>
      </c>
      <c r="E56" s="53">
        <v>0</v>
      </c>
      <c r="F56" s="53">
        <v>0</v>
      </c>
      <c r="G56" s="53">
        <v>0</v>
      </c>
      <c r="H56" s="53">
        <v>0</v>
      </c>
      <c r="I56" s="53">
        <v>0</v>
      </c>
      <c r="J56" s="53">
        <v>0</v>
      </c>
      <c r="K56" s="53">
        <v>0</v>
      </c>
      <c r="L56" s="53">
        <v>0</v>
      </c>
      <c r="M56" s="53">
        <v>0</v>
      </c>
      <c r="N56" s="53">
        <v>0</v>
      </c>
      <c r="O56" s="53">
        <v>0</v>
      </c>
      <c r="P56" s="53">
        <v>0</v>
      </c>
      <c r="Q56" s="53">
        <f t="shared" si="0"/>
        <v>0</v>
      </c>
      <c r="R56" s="60"/>
      <c r="S56" s="60"/>
      <c r="T56" s="61"/>
      <c r="U56" s="61"/>
      <c r="W56" s="57"/>
    </row>
    <row r="57" spans="2:23" x14ac:dyDescent="0.25">
      <c r="B57" s="38" t="s">
        <v>92</v>
      </c>
      <c r="C57" s="53"/>
      <c r="D57" s="53"/>
      <c r="E57" s="53">
        <v>0</v>
      </c>
      <c r="F57" s="53">
        <v>0</v>
      </c>
      <c r="G57" s="53">
        <v>0</v>
      </c>
      <c r="H57" s="53">
        <v>0</v>
      </c>
      <c r="I57" s="53">
        <v>0</v>
      </c>
      <c r="J57" s="53">
        <v>0</v>
      </c>
      <c r="K57" s="53">
        <v>0</v>
      </c>
      <c r="L57" s="53">
        <v>0</v>
      </c>
      <c r="M57" s="53">
        <v>0</v>
      </c>
      <c r="N57" s="53">
        <v>0</v>
      </c>
      <c r="O57" s="53">
        <v>0</v>
      </c>
      <c r="P57" s="53">
        <v>0</v>
      </c>
      <c r="Q57" s="53">
        <f t="shared" si="0"/>
        <v>0</v>
      </c>
      <c r="R57" s="60"/>
      <c r="S57" s="60"/>
      <c r="T57" s="61"/>
      <c r="U57" s="61"/>
      <c r="W57" s="57"/>
    </row>
    <row r="58" spans="2:23" x14ac:dyDescent="0.25">
      <c r="B58" s="16" t="s">
        <v>54</v>
      </c>
      <c r="C58" s="52">
        <f t="shared" ref="C58:D58" si="1">C59</f>
        <v>0</v>
      </c>
      <c r="D58" s="52">
        <f t="shared" si="1"/>
        <v>0</v>
      </c>
      <c r="E58" s="52">
        <v>0</v>
      </c>
      <c r="F58" s="52">
        <v>0</v>
      </c>
      <c r="G58" s="52">
        <v>0</v>
      </c>
      <c r="H58" s="52">
        <v>0</v>
      </c>
      <c r="I58" s="52">
        <v>0</v>
      </c>
      <c r="J58" s="52">
        <v>0</v>
      </c>
      <c r="K58" s="52">
        <v>0</v>
      </c>
      <c r="L58" s="52">
        <v>0</v>
      </c>
      <c r="M58" s="52">
        <v>0</v>
      </c>
      <c r="N58" s="52">
        <v>0</v>
      </c>
      <c r="O58" s="52">
        <v>0</v>
      </c>
      <c r="P58" s="52">
        <v>0</v>
      </c>
      <c r="Q58" s="52">
        <f t="shared" si="0"/>
        <v>0</v>
      </c>
      <c r="R58" s="60"/>
      <c r="S58" s="60"/>
      <c r="T58" s="61"/>
      <c r="U58" s="61"/>
      <c r="W58" s="57"/>
    </row>
    <row r="59" spans="2:23" x14ac:dyDescent="0.25">
      <c r="B59" s="22" t="s">
        <v>55</v>
      </c>
      <c r="C59" s="53">
        <v>0</v>
      </c>
      <c r="D59" s="53">
        <v>0</v>
      </c>
      <c r="E59" s="53">
        <v>0</v>
      </c>
      <c r="F59" s="53">
        <v>0</v>
      </c>
      <c r="G59" s="53">
        <v>0</v>
      </c>
      <c r="H59" s="53">
        <v>0</v>
      </c>
      <c r="I59" s="53">
        <v>0</v>
      </c>
      <c r="J59" s="53">
        <v>0</v>
      </c>
      <c r="K59" s="53">
        <v>0</v>
      </c>
      <c r="L59" s="53">
        <v>0</v>
      </c>
      <c r="M59" s="53">
        <v>0</v>
      </c>
      <c r="N59" s="53">
        <v>0</v>
      </c>
      <c r="O59" s="53">
        <v>0</v>
      </c>
      <c r="P59" s="53">
        <v>0</v>
      </c>
      <c r="Q59" s="53">
        <f t="shared" si="0"/>
        <v>0</v>
      </c>
      <c r="R59" s="60"/>
      <c r="S59" s="60"/>
      <c r="T59" s="61"/>
      <c r="U59" s="61"/>
      <c r="W59" s="57"/>
    </row>
    <row r="60" spans="2:23" x14ac:dyDescent="0.25">
      <c r="B60" s="16" t="s">
        <v>43</v>
      </c>
      <c r="C60" s="49">
        <v>327000</v>
      </c>
      <c r="D60" s="49">
        <v>327000</v>
      </c>
      <c r="E60" s="49">
        <v>0</v>
      </c>
      <c r="F60" s="49">
        <v>75</v>
      </c>
      <c r="G60" s="49">
        <v>0</v>
      </c>
      <c r="H60" s="49">
        <v>0</v>
      </c>
      <c r="I60" s="49">
        <v>2375</v>
      </c>
      <c r="J60" s="49">
        <v>4625</v>
      </c>
      <c r="K60" s="49">
        <v>3600</v>
      </c>
      <c r="L60" s="49">
        <v>14610.22</v>
      </c>
      <c r="M60" s="49">
        <v>2900</v>
      </c>
      <c r="N60" s="49">
        <v>4500</v>
      </c>
      <c r="O60" s="49">
        <v>193250</v>
      </c>
      <c r="P60" s="49">
        <v>5325</v>
      </c>
      <c r="Q60" s="47">
        <f t="shared" si="0"/>
        <v>231260.22</v>
      </c>
      <c r="R60" s="60"/>
      <c r="S60" s="60"/>
      <c r="T60" s="61"/>
      <c r="U60" s="61"/>
      <c r="W60" s="57"/>
    </row>
    <row r="61" spans="2:23" x14ac:dyDescent="0.25">
      <c r="B61" s="22" t="s">
        <v>44</v>
      </c>
      <c r="C61" s="50">
        <v>327000</v>
      </c>
      <c r="D61" s="50">
        <v>327000</v>
      </c>
      <c r="E61" s="50">
        <v>0</v>
      </c>
      <c r="F61" s="50">
        <v>75</v>
      </c>
      <c r="G61" s="50">
        <v>0</v>
      </c>
      <c r="H61" s="50">
        <v>0</v>
      </c>
      <c r="I61" s="50">
        <v>2375</v>
      </c>
      <c r="J61" s="50">
        <v>4625</v>
      </c>
      <c r="K61" s="50">
        <v>3600</v>
      </c>
      <c r="L61" s="50">
        <v>14610.22</v>
      </c>
      <c r="M61" s="50">
        <v>2900</v>
      </c>
      <c r="N61" s="50">
        <v>4500</v>
      </c>
      <c r="O61" s="50">
        <v>193250</v>
      </c>
      <c r="P61" s="50">
        <v>5325</v>
      </c>
      <c r="Q61" s="48">
        <f t="shared" si="0"/>
        <v>231260.22</v>
      </c>
      <c r="R61" s="60"/>
      <c r="S61" s="60"/>
      <c r="T61" s="61"/>
      <c r="U61" s="61"/>
      <c r="W61" s="57"/>
    </row>
    <row r="62" spans="2:23" x14ac:dyDescent="0.25">
      <c r="B62" s="22" t="s">
        <v>93</v>
      </c>
      <c r="C62" s="73">
        <v>327000</v>
      </c>
      <c r="D62" s="50">
        <v>327000</v>
      </c>
      <c r="E62" s="50">
        <v>0</v>
      </c>
      <c r="F62" s="50">
        <v>75</v>
      </c>
      <c r="G62" s="50">
        <v>0</v>
      </c>
      <c r="H62" s="50">
        <v>0</v>
      </c>
      <c r="I62" s="50">
        <v>2375</v>
      </c>
      <c r="J62" s="50">
        <v>4625</v>
      </c>
      <c r="K62" s="50">
        <v>3600</v>
      </c>
      <c r="L62" s="50">
        <v>14610.22</v>
      </c>
      <c r="M62" s="50">
        <v>2900</v>
      </c>
      <c r="N62" s="50">
        <v>4500</v>
      </c>
      <c r="O62" s="50">
        <v>193250</v>
      </c>
      <c r="P62" s="50">
        <v>5325</v>
      </c>
      <c r="Q62" s="48">
        <f t="shared" si="0"/>
        <v>231260.22</v>
      </c>
      <c r="R62" s="60"/>
      <c r="T62" s="61"/>
      <c r="U62" s="61"/>
      <c r="W62" s="57"/>
    </row>
    <row r="63" spans="2:23" x14ac:dyDescent="0.25">
      <c r="B63" s="23" t="s">
        <v>37</v>
      </c>
      <c r="C63" s="27">
        <f t="shared" ref="C63:P63" si="2">+C11+C49</f>
        <v>88692353294</v>
      </c>
      <c r="D63" s="27">
        <f t="shared" si="2"/>
        <v>90748213102.600006</v>
      </c>
      <c r="E63" s="24">
        <f t="shared" si="2"/>
        <v>1103322914.5699999</v>
      </c>
      <c r="F63" s="24">
        <f t="shared" si="2"/>
        <v>1105647260.2299998</v>
      </c>
      <c r="G63" s="24">
        <f t="shared" si="2"/>
        <v>1229424186.1300001</v>
      </c>
      <c r="H63" s="24">
        <f t="shared" si="2"/>
        <v>2651640516.5700002</v>
      </c>
      <c r="I63" s="24">
        <f t="shared" si="2"/>
        <v>1166396412.8199999</v>
      </c>
      <c r="J63" s="24">
        <f t="shared" si="2"/>
        <v>1113228163.72</v>
      </c>
      <c r="K63" s="24">
        <f t="shared" si="2"/>
        <v>2307403419.1599998</v>
      </c>
      <c r="L63" s="24">
        <f t="shared" si="2"/>
        <v>1143023078.3600001</v>
      </c>
      <c r="M63" s="24">
        <f t="shared" si="2"/>
        <v>356845689.32999998</v>
      </c>
      <c r="N63" s="24">
        <f t="shared" si="2"/>
        <v>866331850.44000006</v>
      </c>
      <c r="O63" s="24">
        <f t="shared" si="2"/>
        <v>471482433.06999999</v>
      </c>
      <c r="P63" s="24">
        <f t="shared" si="2"/>
        <v>10016035961.619997</v>
      </c>
      <c r="Q63" s="24">
        <f t="shared" ref="Q63" si="3">SUM(E63:P63)</f>
        <v>23530781886.019997</v>
      </c>
      <c r="T63" s="61"/>
      <c r="U63" s="61"/>
      <c r="W63" s="57"/>
    </row>
    <row r="64" spans="2:23" x14ac:dyDescent="0.25">
      <c r="B64" s="34"/>
      <c r="C64" s="10"/>
      <c r="D64" s="10"/>
      <c r="E64" s="10"/>
      <c r="F64" s="10"/>
      <c r="G64" s="10"/>
      <c r="H64" s="10"/>
      <c r="I64" s="10"/>
      <c r="J64" s="10"/>
      <c r="K64" s="10"/>
      <c r="L64" s="10"/>
      <c r="M64" s="10"/>
      <c r="N64" s="10"/>
      <c r="O64" s="10"/>
      <c r="P64" s="10"/>
      <c r="W64" s="57"/>
    </row>
    <row r="65" spans="2:23" x14ac:dyDescent="0.25">
      <c r="B65" s="23" t="s">
        <v>45</v>
      </c>
      <c r="C65" s="27">
        <f>C66</f>
        <v>0</v>
      </c>
      <c r="D65" s="27">
        <f>D66</f>
        <v>881454827.04999995</v>
      </c>
      <c r="E65" s="24">
        <f t="shared" ref="E65:P67" si="4">E66</f>
        <v>0</v>
      </c>
      <c r="F65" s="24">
        <f t="shared" si="4"/>
        <v>1050</v>
      </c>
      <c r="G65" s="24">
        <f t="shared" si="4"/>
        <v>0</v>
      </c>
      <c r="H65" s="24">
        <f t="shared" si="4"/>
        <v>0</v>
      </c>
      <c r="I65" s="24">
        <f t="shared" si="4"/>
        <v>0</v>
      </c>
      <c r="J65" s="24">
        <f t="shared" si="4"/>
        <v>0</v>
      </c>
      <c r="K65" s="24">
        <f t="shared" si="4"/>
        <v>0</v>
      </c>
      <c r="L65" s="24">
        <f t="shared" si="4"/>
        <v>-500</v>
      </c>
      <c r="M65" s="24">
        <f t="shared" si="4"/>
        <v>0</v>
      </c>
      <c r="N65" s="24">
        <f t="shared" si="4"/>
        <v>0</v>
      </c>
      <c r="O65" s="24">
        <f t="shared" si="4"/>
        <v>800</v>
      </c>
      <c r="P65" s="24">
        <f t="shared" si="4"/>
        <v>0</v>
      </c>
      <c r="Q65" s="24">
        <f>SUM(E65:P65)</f>
        <v>1350</v>
      </c>
      <c r="R65" s="60"/>
      <c r="S65" s="60"/>
      <c r="W65" s="57"/>
    </row>
    <row r="66" spans="2:23" x14ac:dyDescent="0.25">
      <c r="B66" s="28" t="s">
        <v>46</v>
      </c>
      <c r="C66" s="44">
        <f>C67</f>
        <v>0</v>
      </c>
      <c r="D66" s="44">
        <v>881454827.04999995</v>
      </c>
      <c r="E66" s="44">
        <f t="shared" si="4"/>
        <v>0</v>
      </c>
      <c r="F66" s="44">
        <v>1050</v>
      </c>
      <c r="G66" s="44">
        <f t="shared" si="4"/>
        <v>0</v>
      </c>
      <c r="H66" s="44">
        <f t="shared" si="4"/>
        <v>0</v>
      </c>
      <c r="I66" s="44">
        <f t="shared" si="4"/>
        <v>0</v>
      </c>
      <c r="J66" s="44">
        <f t="shared" si="4"/>
        <v>0</v>
      </c>
      <c r="K66" s="44">
        <f t="shared" si="4"/>
        <v>0</v>
      </c>
      <c r="L66" s="44">
        <f t="shared" si="4"/>
        <v>-500</v>
      </c>
      <c r="M66" s="44">
        <f t="shared" si="4"/>
        <v>0</v>
      </c>
      <c r="N66" s="44">
        <f t="shared" si="4"/>
        <v>0</v>
      </c>
      <c r="O66" s="44">
        <f t="shared" si="4"/>
        <v>800</v>
      </c>
      <c r="P66" s="44">
        <f t="shared" si="4"/>
        <v>0</v>
      </c>
      <c r="Q66" s="51">
        <f>SUM(E66:P66)</f>
        <v>1350</v>
      </c>
      <c r="W66" s="57"/>
    </row>
    <row r="67" spans="2:23" x14ac:dyDescent="0.25">
      <c r="B67" s="21" t="s">
        <v>47</v>
      </c>
      <c r="C67" s="49">
        <v>0</v>
      </c>
      <c r="D67" s="49">
        <v>881454827.04999995</v>
      </c>
      <c r="E67" s="49">
        <v>0</v>
      </c>
      <c r="F67" s="49">
        <v>1050</v>
      </c>
      <c r="G67" s="49">
        <v>0</v>
      </c>
      <c r="H67" s="49">
        <v>0</v>
      </c>
      <c r="I67" s="49">
        <v>0</v>
      </c>
      <c r="J67" s="49">
        <v>0</v>
      </c>
      <c r="K67" s="49">
        <v>0</v>
      </c>
      <c r="L67" s="49">
        <v>-500</v>
      </c>
      <c r="M67" s="49">
        <v>0</v>
      </c>
      <c r="N67" s="49">
        <v>0</v>
      </c>
      <c r="O67" s="49">
        <f>O68</f>
        <v>800</v>
      </c>
      <c r="P67" s="49">
        <f t="shared" si="4"/>
        <v>0</v>
      </c>
      <c r="Q67" s="52">
        <f>SUM(E67:P67)</f>
        <v>1350</v>
      </c>
      <c r="W67" s="57"/>
    </row>
    <row r="68" spans="2:23" x14ac:dyDescent="0.25">
      <c r="B68" s="32" t="s">
        <v>48</v>
      </c>
      <c r="C68" s="53">
        <v>0</v>
      </c>
      <c r="D68" s="53">
        <v>881454827.04999995</v>
      </c>
      <c r="E68" s="53">
        <v>0</v>
      </c>
      <c r="F68" s="53">
        <v>1050</v>
      </c>
      <c r="G68" s="53">
        <v>0</v>
      </c>
      <c r="H68" s="53">
        <v>0</v>
      </c>
      <c r="I68" s="53">
        <v>0</v>
      </c>
      <c r="J68" s="53">
        <v>0</v>
      </c>
      <c r="K68" s="53">
        <v>0</v>
      </c>
      <c r="L68" s="53">
        <v>-500</v>
      </c>
      <c r="M68" s="53">
        <v>0</v>
      </c>
      <c r="N68" s="53">
        <v>0</v>
      </c>
      <c r="O68" s="53">
        <v>800</v>
      </c>
      <c r="P68" s="53">
        <v>0</v>
      </c>
      <c r="Q68" s="53">
        <f>SUM(E68:P68)</f>
        <v>1350</v>
      </c>
      <c r="W68" s="57"/>
    </row>
    <row r="69" spans="2:23" x14ac:dyDescent="0.25">
      <c r="B69" s="23" t="s">
        <v>60</v>
      </c>
      <c r="C69" s="27">
        <f>C63+C65</f>
        <v>88692353294</v>
      </c>
      <c r="D69" s="27">
        <f>D63+D65</f>
        <v>91629667929.650009</v>
      </c>
      <c r="E69" s="24">
        <f t="shared" ref="E69:P69" si="5">E63+E65</f>
        <v>1103322914.5699999</v>
      </c>
      <c r="F69" s="24">
        <f t="shared" si="5"/>
        <v>1105648310.2299998</v>
      </c>
      <c r="G69" s="24">
        <f t="shared" si="5"/>
        <v>1229424186.1300001</v>
      </c>
      <c r="H69" s="24">
        <f t="shared" si="5"/>
        <v>2651640516.5700002</v>
      </c>
      <c r="I69" s="24">
        <f t="shared" si="5"/>
        <v>1166396412.8199999</v>
      </c>
      <c r="J69" s="24">
        <f t="shared" si="5"/>
        <v>1113228163.72</v>
      </c>
      <c r="K69" s="24">
        <f t="shared" si="5"/>
        <v>2307403419.1599998</v>
      </c>
      <c r="L69" s="24">
        <f t="shared" si="5"/>
        <v>1143022578.3600001</v>
      </c>
      <c r="M69" s="24">
        <f t="shared" si="5"/>
        <v>356845689.32999998</v>
      </c>
      <c r="N69" s="24">
        <f t="shared" si="5"/>
        <v>866331850.44000006</v>
      </c>
      <c r="O69" s="24">
        <f t="shared" si="5"/>
        <v>471483233.06999999</v>
      </c>
      <c r="P69" s="24">
        <f t="shared" si="5"/>
        <v>10016035961.619997</v>
      </c>
      <c r="Q69" s="24">
        <f>SUM(E69:P69)</f>
        <v>23530783236.019997</v>
      </c>
      <c r="U69" s="57"/>
      <c r="V69" s="57"/>
      <c r="W69" s="57"/>
    </row>
    <row r="70" spans="2:23" x14ac:dyDescent="0.25">
      <c r="B70" s="58" t="s">
        <v>94</v>
      </c>
      <c r="E70" s="69"/>
      <c r="F70" s="69"/>
      <c r="G70" s="69"/>
      <c r="H70" s="69"/>
      <c r="I70" s="69"/>
      <c r="J70" s="69"/>
      <c r="K70" s="69"/>
      <c r="L70" s="69"/>
      <c r="N70" s="69"/>
      <c r="O70" s="69"/>
      <c r="P70" s="69"/>
      <c r="U70" s="57"/>
      <c r="V70" s="57"/>
      <c r="W70" s="57"/>
    </row>
    <row r="71" spans="2:23" x14ac:dyDescent="0.25">
      <c r="B71" s="59" t="s">
        <v>129</v>
      </c>
      <c r="C71" s="61"/>
      <c r="D71" s="61"/>
      <c r="E71" s="61"/>
      <c r="F71" s="61"/>
      <c r="G71" s="61"/>
      <c r="H71" s="61"/>
      <c r="I71" s="61"/>
      <c r="J71" s="61"/>
      <c r="K71" s="61"/>
      <c r="L71" s="61"/>
      <c r="M71" s="61"/>
      <c r="N71" s="57"/>
      <c r="O71" s="57"/>
      <c r="P71" s="57"/>
      <c r="U71" s="57"/>
      <c r="V71" s="57"/>
      <c r="W71" s="57"/>
    </row>
    <row r="72" spans="2:23" x14ac:dyDescent="0.25">
      <c r="B72" s="59" t="s">
        <v>113</v>
      </c>
      <c r="E72" s="57"/>
      <c r="F72" s="57"/>
      <c r="G72" s="57"/>
      <c r="H72" s="57"/>
      <c r="I72" s="57"/>
      <c r="J72" s="57"/>
      <c r="K72" s="57"/>
      <c r="L72" s="57"/>
      <c r="M72" s="57"/>
      <c r="N72" s="57"/>
      <c r="O72" s="57"/>
      <c r="U72" s="57"/>
      <c r="V72" s="57"/>
      <c r="W72" s="57"/>
    </row>
    <row r="73" spans="2:23" ht="31.9" customHeight="1" x14ac:dyDescent="0.25">
      <c r="B73" s="92" t="s">
        <v>124</v>
      </c>
      <c r="C73" s="92"/>
      <c r="D73" s="92"/>
      <c r="E73" s="92"/>
      <c r="F73" s="92"/>
      <c r="G73" s="92"/>
      <c r="H73" s="92"/>
      <c r="I73" s="92"/>
      <c r="J73" s="92"/>
      <c r="K73" s="92"/>
      <c r="L73" s="92"/>
      <c r="M73" s="92"/>
      <c r="N73" s="92"/>
      <c r="O73" s="92"/>
      <c r="P73" s="92"/>
      <c r="Q73" s="92"/>
      <c r="U73" s="57"/>
      <c r="V73" s="57"/>
      <c r="W73" s="57"/>
    </row>
    <row r="74" spans="2:23" x14ac:dyDescent="0.25">
      <c r="B74" s="59" t="s">
        <v>38</v>
      </c>
      <c r="F74" s="57"/>
      <c r="G74" s="57"/>
      <c r="H74" s="57"/>
      <c r="I74" s="57"/>
      <c r="J74" s="57"/>
      <c r="K74" s="57"/>
      <c r="L74" s="57"/>
      <c r="M74" s="57"/>
      <c r="N74" s="57"/>
      <c r="O74" s="57"/>
      <c r="P74" s="57"/>
      <c r="Q74" s="57"/>
      <c r="U74" s="57"/>
      <c r="V74" s="57"/>
      <c r="W74" s="57"/>
    </row>
  </sheetData>
  <mergeCells count="8">
    <mergeCell ref="B73:Q73"/>
    <mergeCell ref="B3:Q3"/>
    <mergeCell ref="B4:Q4"/>
    <mergeCell ref="B5:Q5"/>
    <mergeCell ref="B6:Q6"/>
    <mergeCell ref="B9:B10"/>
    <mergeCell ref="D9:D10"/>
    <mergeCell ref="E9:Q9"/>
  </mergeCells>
  <pageMargins left="0.7" right="0.7" top="0.75" bottom="0.75" header="0.3" footer="0.3"/>
  <pageSetup orientation="portrait" r:id="rId1"/>
  <ignoredErrors>
    <ignoredError sqref="Q11:Q41 Q68 Q42:Q62"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6E4CF-8AD6-422E-B0AC-60677BD4BD01}">
  <sheetPr>
    <pageSetUpPr autoPageBreaks="0"/>
  </sheetPr>
  <dimension ref="A1:W68"/>
  <sheetViews>
    <sheetView showGridLines="0" tabSelected="1" topLeftCell="B1" zoomScale="80" zoomScaleNormal="80" workbookViewId="0">
      <selection activeCell="F22" sqref="F22"/>
    </sheetView>
  </sheetViews>
  <sheetFormatPr defaultColWidth="11.42578125" defaultRowHeight="15" x14ac:dyDescent="0.25"/>
  <cols>
    <col min="1" max="1" width="7.42578125" customWidth="1"/>
    <col min="2" max="2" width="84.42578125" customWidth="1"/>
    <col min="3" max="3" width="17" customWidth="1"/>
    <col min="4" max="4" width="17" hidden="1" customWidth="1"/>
    <col min="5" max="5" width="21.42578125" bestFit="1" customWidth="1"/>
    <col min="6" max="7" width="16.140625" customWidth="1"/>
    <col min="8" max="11" width="16.140625" hidden="1" customWidth="1"/>
    <col min="12" max="12" width="15.42578125" hidden="1" customWidth="1"/>
    <col min="13" max="13" width="15.28515625" hidden="1" customWidth="1"/>
    <col min="14" max="14" width="14.85546875" hidden="1" customWidth="1"/>
    <col min="15" max="15" width="13.7109375" hidden="1" customWidth="1"/>
    <col min="16" max="16" width="12.7109375" hidden="1" customWidth="1"/>
    <col min="17" max="17" width="15.140625" bestFit="1" customWidth="1"/>
    <col min="18" max="20" width="17.85546875" bestFit="1" customWidth="1"/>
    <col min="21" max="21" width="15.7109375" bestFit="1" customWidth="1"/>
    <col min="22" max="22" width="17.42578125" bestFit="1" customWidth="1"/>
  </cols>
  <sheetData>
    <row r="1" spans="1:23" x14ac:dyDescent="0.25">
      <c r="C1" s="1"/>
      <c r="D1" s="1"/>
      <c r="E1" s="2"/>
      <c r="F1" s="2"/>
      <c r="G1" s="2"/>
      <c r="H1" s="2"/>
      <c r="I1" s="2"/>
      <c r="J1" s="2"/>
      <c r="K1" s="2"/>
      <c r="L1" s="2"/>
      <c r="M1" s="2"/>
      <c r="O1" s="3"/>
      <c r="P1" s="3"/>
    </row>
    <row r="2" spans="1:23" x14ac:dyDescent="0.25">
      <c r="C2" s="1"/>
      <c r="D2" s="1"/>
      <c r="E2" s="2"/>
      <c r="F2" s="2"/>
      <c r="G2" s="2"/>
      <c r="H2" s="2"/>
      <c r="I2" s="2"/>
      <c r="J2" s="2"/>
      <c r="K2" s="2"/>
      <c r="L2" s="2"/>
      <c r="M2" s="2"/>
      <c r="O2" s="3"/>
      <c r="P2" s="3"/>
    </row>
    <row r="3" spans="1:23" ht="28.5" x14ac:dyDescent="0.25">
      <c r="B3" s="79" t="s">
        <v>126</v>
      </c>
      <c r="C3" s="79"/>
      <c r="D3" s="79"/>
      <c r="E3" s="79"/>
      <c r="F3" s="79"/>
      <c r="G3" s="79"/>
      <c r="H3" s="79"/>
      <c r="I3" s="79"/>
      <c r="J3" s="79"/>
      <c r="K3" s="79"/>
      <c r="L3" s="79"/>
      <c r="M3" s="79"/>
      <c r="N3" s="79"/>
      <c r="O3" s="79"/>
      <c r="P3" s="79"/>
      <c r="Q3" s="79"/>
    </row>
    <row r="4" spans="1:23" ht="21" x14ac:dyDescent="0.25">
      <c r="B4" s="80" t="s">
        <v>1</v>
      </c>
      <c r="C4" s="80"/>
      <c r="D4" s="80"/>
      <c r="E4" s="80"/>
      <c r="F4" s="80"/>
      <c r="G4" s="80"/>
      <c r="H4" s="80"/>
      <c r="I4" s="80"/>
      <c r="J4" s="80"/>
      <c r="K4" s="80"/>
      <c r="L4" s="80"/>
      <c r="M4" s="80"/>
      <c r="N4" s="80"/>
      <c r="O4" s="80"/>
      <c r="P4" s="80"/>
      <c r="Q4" s="80"/>
    </row>
    <row r="5" spans="1:23" ht="18.75" x14ac:dyDescent="0.25">
      <c r="B5" s="81" t="s">
        <v>2</v>
      </c>
      <c r="C5" s="81"/>
      <c r="D5" s="81"/>
      <c r="E5" s="81"/>
      <c r="F5" s="81"/>
      <c r="G5" s="81"/>
      <c r="H5" s="81"/>
      <c r="I5" s="81"/>
      <c r="J5" s="81"/>
      <c r="K5" s="81"/>
      <c r="L5" s="81"/>
      <c r="M5" s="81"/>
      <c r="N5" s="81"/>
      <c r="O5" s="81"/>
      <c r="P5" s="81"/>
      <c r="Q5" s="81"/>
    </row>
    <row r="6" spans="1:23" ht="15.75" x14ac:dyDescent="0.25">
      <c r="B6" s="82" t="s">
        <v>3</v>
      </c>
      <c r="C6" s="82"/>
      <c r="D6" s="82"/>
      <c r="E6" s="82"/>
      <c r="F6" s="82"/>
      <c r="G6" s="82"/>
      <c r="H6" s="82"/>
      <c r="I6" s="82"/>
      <c r="J6" s="82"/>
      <c r="K6" s="82"/>
      <c r="L6" s="82"/>
      <c r="M6" s="82"/>
      <c r="N6" s="82"/>
      <c r="O6" s="82"/>
      <c r="P6" s="82"/>
      <c r="Q6" s="82"/>
    </row>
    <row r="7" spans="1:23" x14ac:dyDescent="0.25">
      <c r="B7" s="4"/>
      <c r="C7" s="5"/>
      <c r="D7" s="5"/>
      <c r="E7" s="6"/>
      <c r="F7" s="6"/>
      <c r="G7" s="6"/>
      <c r="H7" s="6"/>
      <c r="I7" s="6"/>
      <c r="J7" s="6"/>
      <c r="K7" s="6"/>
      <c r="L7" s="6"/>
      <c r="M7" s="6"/>
      <c r="O7" s="3"/>
      <c r="P7" s="3"/>
    </row>
    <row r="8" spans="1:23" x14ac:dyDescent="0.25">
      <c r="B8" s="7" t="s">
        <v>130</v>
      </c>
      <c r="C8" s="8"/>
      <c r="D8" s="8"/>
      <c r="E8" s="40"/>
      <c r="F8" s="40"/>
      <c r="G8" s="40"/>
      <c r="H8" s="40"/>
      <c r="I8" s="40"/>
      <c r="J8" s="40"/>
      <c r="K8" s="40"/>
      <c r="L8" s="40"/>
      <c r="M8" s="40"/>
      <c r="N8" s="39"/>
      <c r="O8" s="41"/>
      <c r="P8" s="41"/>
      <c r="Q8" s="42" t="s">
        <v>5</v>
      </c>
    </row>
    <row r="9" spans="1:23" x14ac:dyDescent="0.25">
      <c r="B9" s="83" t="s">
        <v>6</v>
      </c>
      <c r="C9" s="56" t="s">
        <v>64</v>
      </c>
      <c r="D9" s="85" t="s">
        <v>97</v>
      </c>
      <c r="E9" s="87" t="s">
        <v>59</v>
      </c>
      <c r="F9" s="88"/>
      <c r="G9" s="88"/>
      <c r="H9" s="88"/>
      <c r="I9" s="88"/>
      <c r="J9" s="88"/>
      <c r="K9" s="88"/>
      <c r="L9" s="88"/>
      <c r="M9" s="88"/>
      <c r="N9" s="88"/>
      <c r="O9" s="88"/>
      <c r="P9" s="88"/>
      <c r="Q9" s="88"/>
    </row>
    <row r="10" spans="1:23" x14ac:dyDescent="0.25">
      <c r="B10" s="84"/>
      <c r="C10" s="55" t="s">
        <v>127</v>
      </c>
      <c r="D10" s="86"/>
      <c r="E10" s="13" t="s">
        <v>10</v>
      </c>
      <c r="F10" s="13" t="s">
        <v>11</v>
      </c>
      <c r="G10" s="13" t="s">
        <v>12</v>
      </c>
      <c r="H10" s="13" t="s">
        <v>13</v>
      </c>
      <c r="I10" s="13" t="s">
        <v>14</v>
      </c>
      <c r="J10" s="13" t="s">
        <v>15</v>
      </c>
      <c r="K10" s="13" t="s">
        <v>16</v>
      </c>
      <c r="L10" s="13" t="s">
        <v>17</v>
      </c>
      <c r="M10" s="13" t="s">
        <v>18</v>
      </c>
      <c r="N10" s="13" t="s">
        <v>19</v>
      </c>
      <c r="O10" s="13" t="s">
        <v>20</v>
      </c>
      <c r="P10" s="13" t="s">
        <v>21</v>
      </c>
      <c r="Q10" s="13" t="s">
        <v>22</v>
      </c>
    </row>
    <row r="11" spans="1:23" x14ac:dyDescent="0.25">
      <c r="B11" s="14" t="s">
        <v>23</v>
      </c>
      <c r="C11" s="63">
        <v>105198449531</v>
      </c>
      <c r="D11" s="63"/>
      <c r="E11" s="63">
        <v>2173468912.5699997</v>
      </c>
      <c r="F11" s="63">
        <v>2311120870.3099999</v>
      </c>
      <c r="G11" s="63">
        <v>2341303298.98</v>
      </c>
      <c r="H11" s="63"/>
      <c r="I11" s="63"/>
      <c r="J11" s="63"/>
      <c r="K11" s="63"/>
      <c r="L11" s="63"/>
      <c r="M11" s="63"/>
      <c r="N11" s="63"/>
      <c r="O11" s="63"/>
      <c r="P11" s="44"/>
      <c r="Q11" s="44">
        <f>SUM(E11:P11)</f>
        <v>6825893081.8599987</v>
      </c>
      <c r="V11" s="57"/>
      <c r="W11" s="57"/>
    </row>
    <row r="12" spans="1:23" x14ac:dyDescent="0.25">
      <c r="A12" s="39"/>
      <c r="B12" s="16" t="s">
        <v>24</v>
      </c>
      <c r="C12" s="45">
        <v>6798367988</v>
      </c>
      <c r="D12" s="45"/>
      <c r="E12" s="72">
        <v>184032530.16</v>
      </c>
      <c r="F12" s="45">
        <v>191738243.39000002</v>
      </c>
      <c r="G12" s="46">
        <v>193158170.02000001</v>
      </c>
      <c r="H12" s="46"/>
      <c r="I12" s="46"/>
      <c r="J12" s="46"/>
      <c r="K12" s="46"/>
      <c r="L12" s="46"/>
      <c r="M12" s="46"/>
      <c r="N12" s="46"/>
      <c r="O12" s="46"/>
      <c r="P12" s="45"/>
      <c r="Q12" s="45">
        <f t="shared" ref="Q12:Q56" si="0">SUM(E12:P12)</f>
        <v>568928943.57000005</v>
      </c>
      <c r="T12" s="61"/>
      <c r="U12" s="61"/>
      <c r="W12" s="57"/>
    </row>
    <row r="13" spans="1:23" x14ac:dyDescent="0.25">
      <c r="A13" s="39"/>
      <c r="B13" s="21" t="s">
        <v>25</v>
      </c>
      <c r="C13" s="45">
        <v>359485365</v>
      </c>
      <c r="D13" s="45"/>
      <c r="E13" s="45">
        <v>450</v>
      </c>
      <c r="F13" s="45">
        <v>150</v>
      </c>
      <c r="G13" s="45">
        <v>875</v>
      </c>
      <c r="H13" s="45"/>
      <c r="I13" s="45"/>
      <c r="J13" s="45"/>
      <c r="K13" s="45"/>
      <c r="L13" s="45"/>
      <c r="M13" s="45"/>
      <c r="N13" s="45"/>
      <c r="O13" s="45"/>
      <c r="P13" s="45"/>
      <c r="Q13" s="45">
        <f t="shared" si="0"/>
        <v>1475</v>
      </c>
      <c r="T13" s="61"/>
      <c r="U13" s="61"/>
      <c r="W13" s="57"/>
    </row>
    <row r="14" spans="1:23" x14ac:dyDescent="0.25">
      <c r="A14" s="39"/>
      <c r="B14" s="32" t="s">
        <v>68</v>
      </c>
      <c r="C14" s="46">
        <v>359485365</v>
      </c>
      <c r="D14" s="46"/>
      <c r="E14" s="46" t="s">
        <v>132</v>
      </c>
      <c r="F14" s="46" t="s">
        <v>132</v>
      </c>
      <c r="G14" s="46" t="s">
        <v>132</v>
      </c>
      <c r="H14" s="46"/>
      <c r="I14" s="46"/>
      <c r="J14" s="46"/>
      <c r="K14" s="46"/>
      <c r="L14" s="46"/>
      <c r="M14" s="46"/>
      <c r="N14" s="46"/>
      <c r="O14" s="46"/>
      <c r="P14" s="46"/>
      <c r="Q14" s="46">
        <f t="shared" si="0"/>
        <v>0</v>
      </c>
      <c r="T14" s="61"/>
      <c r="U14" s="61"/>
      <c r="W14" s="57"/>
    </row>
    <row r="15" spans="1:23" x14ac:dyDescent="0.25">
      <c r="A15" s="39"/>
      <c r="B15" s="64" t="s">
        <v>125</v>
      </c>
      <c r="C15" s="46">
        <v>66894621</v>
      </c>
      <c r="D15" s="46"/>
      <c r="E15" s="45">
        <v>0</v>
      </c>
      <c r="F15" s="45">
        <v>0</v>
      </c>
      <c r="G15" s="45">
        <v>0</v>
      </c>
      <c r="H15" s="45"/>
      <c r="I15" s="45"/>
      <c r="J15" s="45"/>
      <c r="K15" s="45"/>
      <c r="L15" s="45"/>
      <c r="M15" s="45"/>
      <c r="N15" s="45"/>
      <c r="O15" s="45"/>
      <c r="P15" s="45"/>
      <c r="Q15" s="45">
        <f t="shared" si="0"/>
        <v>0</v>
      </c>
      <c r="T15" s="61"/>
      <c r="U15" s="61"/>
      <c r="W15" s="57"/>
    </row>
    <row r="16" spans="1:23" x14ac:dyDescent="0.25">
      <c r="A16" s="39"/>
      <c r="B16" s="64" t="s">
        <v>69</v>
      </c>
      <c r="C16" s="46">
        <v>292590744</v>
      </c>
      <c r="D16" s="46"/>
      <c r="E16" s="73">
        <v>450</v>
      </c>
      <c r="F16" s="45">
        <v>150</v>
      </c>
      <c r="G16" s="45">
        <v>875</v>
      </c>
      <c r="H16" s="45"/>
      <c r="I16" s="45"/>
      <c r="J16" s="45"/>
      <c r="K16" s="45"/>
      <c r="L16" s="45"/>
      <c r="M16" s="45"/>
      <c r="N16" s="45"/>
      <c r="O16" s="45"/>
      <c r="P16" s="45"/>
      <c r="Q16" s="45">
        <f t="shared" si="0"/>
        <v>1475</v>
      </c>
      <c r="T16" s="61"/>
      <c r="U16" s="61"/>
      <c r="W16" s="57"/>
    </row>
    <row r="17" spans="1:23" x14ac:dyDescent="0.25">
      <c r="A17" s="39"/>
      <c r="B17" s="21" t="s">
        <v>26</v>
      </c>
      <c r="C17" s="45">
        <v>4926882623</v>
      </c>
      <c r="D17" s="45"/>
      <c r="E17" s="72">
        <v>65156420.780000001</v>
      </c>
      <c r="F17" s="45">
        <v>71228751.060000002</v>
      </c>
      <c r="G17" s="45">
        <v>64618001.899999999</v>
      </c>
      <c r="H17" s="45"/>
      <c r="I17" s="45"/>
      <c r="J17" s="45"/>
      <c r="K17" s="45"/>
      <c r="L17" s="45"/>
      <c r="M17" s="45"/>
      <c r="N17" s="45"/>
      <c r="O17" s="45"/>
      <c r="P17" s="45"/>
      <c r="Q17" s="45">
        <f t="shared" si="0"/>
        <v>201003173.74000001</v>
      </c>
      <c r="T17" s="61"/>
      <c r="U17" s="61"/>
      <c r="W17" s="57"/>
    </row>
    <row r="18" spans="1:23" x14ac:dyDescent="0.25">
      <c r="B18" s="65" t="s">
        <v>70</v>
      </c>
      <c r="C18" s="46">
        <v>860949821</v>
      </c>
      <c r="D18" s="46"/>
      <c r="E18" s="45" t="s">
        <v>132</v>
      </c>
      <c r="F18" s="45" t="s">
        <v>132</v>
      </c>
      <c r="G18" s="45" t="s">
        <v>132</v>
      </c>
      <c r="H18" s="45"/>
      <c r="I18" s="45"/>
      <c r="J18" s="45"/>
      <c r="K18" s="45"/>
      <c r="L18" s="45"/>
      <c r="M18" s="45"/>
      <c r="N18" s="45"/>
      <c r="O18" s="45"/>
      <c r="P18" s="45"/>
      <c r="Q18" s="45">
        <f t="shared" si="0"/>
        <v>0</v>
      </c>
      <c r="T18" s="61"/>
      <c r="U18" s="61"/>
      <c r="W18" s="57"/>
    </row>
    <row r="19" spans="1:23" x14ac:dyDescent="0.25">
      <c r="B19" s="64" t="s">
        <v>71</v>
      </c>
      <c r="C19" s="73">
        <v>300631721</v>
      </c>
      <c r="D19" s="46"/>
      <c r="E19" s="46">
        <v>0</v>
      </c>
      <c r="F19" s="46">
        <v>0</v>
      </c>
      <c r="G19" s="46">
        <v>0</v>
      </c>
      <c r="H19" s="46"/>
      <c r="I19" s="46"/>
      <c r="J19" s="46"/>
      <c r="K19" s="46"/>
      <c r="L19" s="46"/>
      <c r="M19" s="46"/>
      <c r="N19" s="46"/>
      <c r="O19" s="46"/>
      <c r="P19" s="46"/>
      <c r="Q19" s="46">
        <f t="shared" si="0"/>
        <v>0</v>
      </c>
      <c r="T19" s="61"/>
      <c r="U19" s="61"/>
      <c r="W19" s="57"/>
    </row>
    <row r="20" spans="1:23" x14ac:dyDescent="0.25">
      <c r="B20" s="64" t="s">
        <v>116</v>
      </c>
      <c r="C20" s="46">
        <v>560318100</v>
      </c>
      <c r="D20" s="45"/>
      <c r="E20" s="72">
        <v>0</v>
      </c>
      <c r="F20" s="78">
        <v>0</v>
      </c>
      <c r="G20" s="72">
        <v>0</v>
      </c>
      <c r="H20" s="72"/>
      <c r="I20" s="72"/>
      <c r="J20" s="72"/>
      <c r="K20" s="72"/>
      <c r="L20" s="45"/>
      <c r="M20" s="45"/>
      <c r="N20" s="45"/>
      <c r="O20" s="45"/>
      <c r="P20" s="45"/>
      <c r="Q20" s="45">
        <f t="shared" si="0"/>
        <v>0</v>
      </c>
      <c r="T20" s="61"/>
      <c r="U20" s="61"/>
      <c r="W20" s="57"/>
    </row>
    <row r="21" spans="1:23" x14ac:dyDescent="0.25">
      <c r="B21" s="65" t="s">
        <v>72</v>
      </c>
      <c r="C21" s="72">
        <v>4065932802</v>
      </c>
      <c r="D21" s="45"/>
      <c r="E21" s="72" t="s">
        <v>132</v>
      </c>
      <c r="F21" s="45" t="s">
        <v>132</v>
      </c>
      <c r="G21" s="45" t="s">
        <v>132</v>
      </c>
      <c r="H21" s="45"/>
      <c r="I21" s="45"/>
      <c r="J21" s="45"/>
      <c r="K21" s="45"/>
      <c r="L21" s="45"/>
      <c r="M21" s="45"/>
      <c r="N21" s="45"/>
      <c r="O21" s="45"/>
      <c r="P21" s="45"/>
      <c r="Q21" s="45">
        <f t="shared" si="0"/>
        <v>0</v>
      </c>
      <c r="T21" s="61"/>
      <c r="U21" s="61"/>
      <c r="W21" s="57"/>
    </row>
    <row r="22" spans="1:23" x14ac:dyDescent="0.25">
      <c r="B22" s="64" t="s">
        <v>73</v>
      </c>
      <c r="C22" s="46">
        <v>3891031146</v>
      </c>
      <c r="D22" s="46"/>
      <c r="E22" s="73">
        <v>65156420.780000001</v>
      </c>
      <c r="F22" s="46">
        <v>71228751.060000002</v>
      </c>
      <c r="G22" s="46">
        <v>64618001.899999999</v>
      </c>
      <c r="H22" s="46"/>
      <c r="I22" s="46"/>
      <c r="J22" s="46"/>
      <c r="K22" s="46"/>
      <c r="L22" s="46"/>
      <c r="M22" s="46"/>
      <c r="N22" s="46"/>
      <c r="O22" s="46"/>
      <c r="P22" s="46"/>
      <c r="Q22" s="46">
        <f t="shared" si="0"/>
        <v>201003173.74000001</v>
      </c>
      <c r="T22" s="61"/>
      <c r="U22" s="61"/>
      <c r="W22" s="57"/>
    </row>
    <row r="23" spans="1:23" x14ac:dyDescent="0.25">
      <c r="B23" s="64" t="s">
        <v>74</v>
      </c>
      <c r="C23" s="46">
        <v>174901656</v>
      </c>
      <c r="D23" s="45"/>
      <c r="E23" s="72">
        <v>0</v>
      </c>
      <c r="F23" s="45">
        <v>0</v>
      </c>
      <c r="G23" s="45">
        <v>0</v>
      </c>
      <c r="H23" s="45"/>
      <c r="I23" s="45"/>
      <c r="J23" s="45"/>
      <c r="K23" s="45"/>
      <c r="L23" s="45"/>
      <c r="M23" s="45"/>
      <c r="N23" s="45"/>
      <c r="O23" s="45"/>
      <c r="P23" s="45"/>
      <c r="Q23" s="45">
        <f t="shared" si="0"/>
        <v>0</v>
      </c>
      <c r="T23" s="61"/>
      <c r="U23" s="61"/>
      <c r="W23" s="57"/>
    </row>
    <row r="24" spans="1:23" x14ac:dyDescent="0.25">
      <c r="B24" s="21" t="s">
        <v>41</v>
      </c>
      <c r="C24" s="45">
        <v>1512000000</v>
      </c>
      <c r="D24" s="46"/>
      <c r="E24" s="72">
        <v>118875659.38</v>
      </c>
      <c r="F24" s="45">
        <v>120509342.33</v>
      </c>
      <c r="G24" s="45">
        <v>128539293.12</v>
      </c>
      <c r="H24" s="45"/>
      <c r="I24" s="45"/>
      <c r="J24" s="45"/>
      <c r="K24" s="45"/>
      <c r="L24" s="45"/>
      <c r="M24" s="45"/>
      <c r="N24" s="45"/>
      <c r="O24" s="45"/>
      <c r="P24" s="45"/>
      <c r="Q24" s="45">
        <f t="shared" si="0"/>
        <v>367924294.82999998</v>
      </c>
      <c r="T24" s="61"/>
      <c r="U24" s="61"/>
      <c r="W24" s="57"/>
    </row>
    <row r="25" spans="1:23" x14ac:dyDescent="0.25">
      <c r="B25" s="64" t="s">
        <v>75</v>
      </c>
      <c r="C25" s="73">
        <v>960000000</v>
      </c>
      <c r="D25" s="46"/>
      <c r="E25" s="73">
        <v>79250116.810000002</v>
      </c>
      <c r="F25" s="46">
        <v>80339447.799999997</v>
      </c>
      <c r="G25" s="46">
        <v>85693189.770000011</v>
      </c>
      <c r="H25" s="46"/>
      <c r="I25" s="46"/>
      <c r="J25" s="46"/>
      <c r="K25" s="46"/>
      <c r="L25" s="46"/>
      <c r="M25" s="46"/>
      <c r="N25" s="46"/>
      <c r="O25" s="46"/>
      <c r="P25" s="46"/>
      <c r="Q25" s="46">
        <f t="shared" si="0"/>
        <v>245282754.38000003</v>
      </c>
      <c r="T25" s="61"/>
      <c r="U25" s="61"/>
      <c r="W25" s="57"/>
    </row>
    <row r="26" spans="1:23" x14ac:dyDescent="0.25">
      <c r="B26" s="64" t="s">
        <v>76</v>
      </c>
      <c r="C26" s="46">
        <v>552000000</v>
      </c>
      <c r="D26" s="45"/>
      <c r="E26" s="73">
        <v>39625542.57</v>
      </c>
      <c r="F26" s="46">
        <v>40169894.530000001</v>
      </c>
      <c r="G26" s="46">
        <v>42846103.350000001</v>
      </c>
      <c r="H26" s="46"/>
      <c r="I26" s="46"/>
      <c r="J26" s="46"/>
      <c r="K26" s="46"/>
      <c r="L26" s="46"/>
      <c r="M26" s="46"/>
      <c r="N26" s="46"/>
      <c r="O26" s="46"/>
      <c r="P26" s="46"/>
      <c r="Q26" s="48">
        <f t="shared" si="0"/>
        <v>122641540.44999999</v>
      </c>
      <c r="T26" s="61"/>
      <c r="U26" s="61"/>
      <c r="W26" s="57"/>
    </row>
    <row r="27" spans="1:23" x14ac:dyDescent="0.25">
      <c r="B27" s="16" t="s">
        <v>27</v>
      </c>
      <c r="C27" s="45">
        <v>46159829568</v>
      </c>
      <c r="D27" s="45"/>
      <c r="E27" s="72">
        <v>22521076.98</v>
      </c>
      <c r="F27" s="45">
        <v>45504010.530000001</v>
      </c>
      <c r="G27" s="45">
        <v>60064855.840000004</v>
      </c>
      <c r="H27" s="45"/>
      <c r="I27" s="45"/>
      <c r="J27" s="45"/>
      <c r="K27" s="45"/>
      <c r="L27" s="45"/>
      <c r="M27" s="45"/>
      <c r="N27" s="45"/>
      <c r="O27" s="45"/>
      <c r="P27" s="45"/>
      <c r="Q27" s="45">
        <f t="shared" si="0"/>
        <v>128089943.35000001</v>
      </c>
      <c r="T27" s="61"/>
      <c r="U27" s="61"/>
      <c r="W27" s="57"/>
    </row>
    <row r="28" spans="1:23" x14ac:dyDescent="0.25">
      <c r="B28" s="21" t="s">
        <v>28</v>
      </c>
      <c r="C28" s="46">
        <v>46159829568</v>
      </c>
      <c r="D28" s="46"/>
      <c r="E28" s="72">
        <v>22521076.98</v>
      </c>
      <c r="F28" s="45">
        <v>45504010.530000001</v>
      </c>
      <c r="G28" s="45">
        <v>60064855.840000004</v>
      </c>
      <c r="H28" s="45"/>
      <c r="I28" s="45"/>
      <c r="J28" s="45"/>
      <c r="K28" s="45"/>
      <c r="L28" s="45"/>
      <c r="M28" s="45"/>
      <c r="N28" s="45"/>
      <c r="O28" s="45"/>
      <c r="P28" s="45"/>
      <c r="Q28" s="46">
        <f t="shared" si="0"/>
        <v>128089943.35000001</v>
      </c>
      <c r="T28" s="61"/>
      <c r="U28" s="61"/>
      <c r="W28" s="57"/>
    </row>
    <row r="29" spans="1:23" x14ac:dyDescent="0.25">
      <c r="B29" s="32" t="s">
        <v>99</v>
      </c>
      <c r="C29" s="73">
        <v>92384445</v>
      </c>
      <c r="D29" s="46"/>
      <c r="E29" s="45">
        <v>385400</v>
      </c>
      <c r="F29" s="46">
        <v>0</v>
      </c>
      <c r="G29" s="46">
        <v>0</v>
      </c>
      <c r="H29" s="46"/>
      <c r="I29" s="45"/>
      <c r="J29" s="45"/>
      <c r="K29" s="45"/>
      <c r="L29" s="46"/>
      <c r="M29" s="46"/>
      <c r="N29" s="46"/>
      <c r="O29" s="46"/>
      <c r="P29" s="46"/>
      <c r="Q29" s="46">
        <f t="shared" si="0"/>
        <v>385400</v>
      </c>
      <c r="T29" s="61"/>
      <c r="U29" s="61"/>
      <c r="W29" s="57"/>
    </row>
    <row r="30" spans="1:23" x14ac:dyDescent="0.25">
      <c r="B30" s="32" t="s">
        <v>100</v>
      </c>
      <c r="C30" s="73">
        <v>1525124</v>
      </c>
      <c r="D30" s="46"/>
      <c r="E30" s="46">
        <v>0</v>
      </c>
      <c r="F30" s="46">
        <v>0</v>
      </c>
      <c r="G30" s="46">
        <v>8100</v>
      </c>
      <c r="H30" s="46"/>
      <c r="I30" s="46"/>
      <c r="J30" s="46"/>
      <c r="K30" s="46"/>
      <c r="L30" s="46"/>
      <c r="M30" s="46"/>
      <c r="N30" s="46"/>
      <c r="O30" s="46"/>
      <c r="P30" s="46"/>
      <c r="Q30" s="46">
        <f t="shared" si="0"/>
        <v>8100</v>
      </c>
      <c r="T30" s="61"/>
      <c r="U30" s="61"/>
      <c r="W30" s="57"/>
    </row>
    <row r="31" spans="1:23" x14ac:dyDescent="0.25">
      <c r="B31" s="32" t="s">
        <v>78</v>
      </c>
      <c r="C31" s="73">
        <v>0</v>
      </c>
      <c r="D31" s="46"/>
      <c r="E31" s="73">
        <v>22135676.98</v>
      </c>
      <c r="F31" s="46">
        <v>45504010.530000001</v>
      </c>
      <c r="G31" s="46">
        <v>60056755.840000004</v>
      </c>
      <c r="H31" s="46"/>
      <c r="I31" s="46"/>
      <c r="J31" s="46"/>
      <c r="K31" s="46"/>
      <c r="L31" s="46"/>
      <c r="M31" s="46"/>
      <c r="N31" s="46"/>
      <c r="O31" s="46"/>
      <c r="P31" s="46"/>
      <c r="Q31" s="46">
        <f t="shared" si="0"/>
        <v>127696443.35000001</v>
      </c>
      <c r="T31" s="61"/>
      <c r="U31" s="61"/>
      <c r="W31" s="57"/>
    </row>
    <row r="32" spans="1:23" x14ac:dyDescent="0.25">
      <c r="B32" s="32" t="s">
        <v>79</v>
      </c>
      <c r="C32" s="73">
        <v>46065919999</v>
      </c>
      <c r="D32" s="45"/>
      <c r="E32" s="45">
        <v>0</v>
      </c>
      <c r="F32" s="45">
        <v>0</v>
      </c>
      <c r="G32" s="45">
        <v>0</v>
      </c>
      <c r="H32" s="45"/>
      <c r="I32" s="45"/>
      <c r="J32" s="45"/>
      <c r="K32" s="45"/>
      <c r="L32" s="45"/>
      <c r="M32" s="45"/>
      <c r="N32" s="45"/>
      <c r="O32" s="45"/>
      <c r="P32" s="45"/>
      <c r="Q32" s="47">
        <f t="shared" si="0"/>
        <v>0</v>
      </c>
      <c r="T32" s="61"/>
      <c r="U32" s="61"/>
      <c r="W32" s="57"/>
    </row>
    <row r="33" spans="2:23" x14ac:dyDescent="0.25">
      <c r="B33" s="16" t="s">
        <v>29</v>
      </c>
      <c r="C33" s="73">
        <v>2700000</v>
      </c>
      <c r="D33" s="46"/>
      <c r="E33" s="46">
        <v>0</v>
      </c>
      <c r="F33" s="46">
        <v>0</v>
      </c>
      <c r="G33" s="46">
        <v>0</v>
      </c>
      <c r="H33" s="46"/>
      <c r="I33" s="46"/>
      <c r="J33" s="46"/>
      <c r="K33" s="46"/>
      <c r="L33" s="46"/>
      <c r="M33" s="46"/>
      <c r="N33" s="46"/>
      <c r="O33" s="46"/>
      <c r="P33" s="46"/>
      <c r="Q33" s="46">
        <f t="shared" si="0"/>
        <v>0</v>
      </c>
      <c r="T33" s="61"/>
      <c r="U33" s="61"/>
      <c r="W33" s="57"/>
    </row>
    <row r="34" spans="2:23" x14ac:dyDescent="0.25">
      <c r="B34" s="21" t="s">
        <v>30</v>
      </c>
      <c r="C34" s="73">
        <v>2700000</v>
      </c>
      <c r="D34" s="46"/>
      <c r="E34" s="46">
        <v>0</v>
      </c>
      <c r="F34" s="46">
        <v>0</v>
      </c>
      <c r="G34" s="46">
        <v>0</v>
      </c>
      <c r="H34" s="46"/>
      <c r="I34" s="46"/>
      <c r="J34" s="46"/>
      <c r="K34" s="46"/>
      <c r="L34" s="46"/>
      <c r="M34" s="46"/>
      <c r="N34" s="46"/>
      <c r="O34" s="46"/>
      <c r="P34" s="46"/>
      <c r="Q34" s="46">
        <f t="shared" si="0"/>
        <v>0</v>
      </c>
      <c r="T34" s="61"/>
      <c r="U34" s="61"/>
      <c r="W34" s="57"/>
    </row>
    <row r="35" spans="2:23" x14ac:dyDescent="0.25">
      <c r="B35" s="65" t="s">
        <v>80</v>
      </c>
      <c r="C35" s="46">
        <v>2700000</v>
      </c>
      <c r="D35" s="46"/>
      <c r="E35" s="46" t="s">
        <v>132</v>
      </c>
      <c r="F35" s="46" t="s">
        <v>132</v>
      </c>
      <c r="G35" s="46" t="s">
        <v>132</v>
      </c>
      <c r="H35" s="46"/>
      <c r="I35" s="46"/>
      <c r="J35" s="46"/>
      <c r="K35" s="46"/>
      <c r="L35" s="46"/>
      <c r="M35" s="46"/>
      <c r="N35" s="46"/>
      <c r="O35" s="46"/>
      <c r="P35" s="46"/>
      <c r="Q35" s="46">
        <f t="shared" si="0"/>
        <v>0</v>
      </c>
      <c r="T35" s="61"/>
      <c r="U35" s="61"/>
      <c r="W35" s="57"/>
    </row>
    <row r="36" spans="2:23" x14ac:dyDescent="0.25">
      <c r="B36" s="22" t="s">
        <v>81</v>
      </c>
      <c r="C36" s="46">
        <v>2700000</v>
      </c>
      <c r="D36" s="46"/>
      <c r="E36" s="46">
        <v>0</v>
      </c>
      <c r="F36" s="46">
        <v>0</v>
      </c>
      <c r="G36" s="46">
        <v>0</v>
      </c>
      <c r="H36" s="46"/>
      <c r="I36" s="46"/>
      <c r="J36" s="46"/>
      <c r="K36" s="46"/>
      <c r="L36" s="46"/>
      <c r="M36" s="46"/>
      <c r="N36" s="46"/>
      <c r="O36" s="46"/>
      <c r="P36" s="46"/>
      <c r="Q36" s="46">
        <f t="shared" si="0"/>
        <v>0</v>
      </c>
      <c r="T36" s="61"/>
      <c r="U36" s="61"/>
      <c r="W36" s="57"/>
    </row>
    <row r="37" spans="2:23" x14ac:dyDescent="0.25">
      <c r="B37" s="16" t="s">
        <v>31</v>
      </c>
      <c r="C37" s="45">
        <v>52207266226</v>
      </c>
      <c r="D37" s="45"/>
      <c r="E37" s="72">
        <v>1965008175.77</v>
      </c>
      <c r="F37" s="45">
        <v>2072911990.8499999</v>
      </c>
      <c r="G37" s="45">
        <v>2082479616.25</v>
      </c>
      <c r="H37" s="45"/>
      <c r="I37" s="45"/>
      <c r="J37" s="45"/>
      <c r="K37" s="45"/>
      <c r="L37" s="45"/>
      <c r="M37" s="45"/>
      <c r="N37" s="45"/>
      <c r="O37" s="45"/>
      <c r="P37" s="45"/>
      <c r="Q37" s="45">
        <f t="shared" si="0"/>
        <v>6120399782.8699999</v>
      </c>
      <c r="T37" s="61"/>
      <c r="U37" s="61"/>
      <c r="W37" s="57"/>
    </row>
    <row r="38" spans="2:23" x14ac:dyDescent="0.25">
      <c r="B38" s="21" t="s">
        <v>32</v>
      </c>
      <c r="C38" s="45">
        <v>52207266226</v>
      </c>
      <c r="D38" s="45"/>
      <c r="E38" s="72">
        <v>1965008175.77</v>
      </c>
      <c r="F38" s="45">
        <v>2072911990.8499999</v>
      </c>
      <c r="G38" s="45">
        <v>2082479616.25</v>
      </c>
      <c r="H38" s="45"/>
      <c r="I38" s="45"/>
      <c r="J38" s="45"/>
      <c r="K38" s="45"/>
      <c r="L38" s="45"/>
      <c r="M38" s="45"/>
      <c r="N38" s="45"/>
      <c r="O38" s="45"/>
      <c r="P38" s="45"/>
      <c r="Q38" s="52">
        <f t="shared" si="0"/>
        <v>6120399782.8699999</v>
      </c>
      <c r="T38" s="61"/>
      <c r="U38" s="61"/>
      <c r="W38" s="57"/>
    </row>
    <row r="39" spans="2:23" x14ac:dyDescent="0.25">
      <c r="B39" s="65" t="s">
        <v>83</v>
      </c>
      <c r="C39" s="72">
        <v>52207266226</v>
      </c>
      <c r="D39" s="46"/>
      <c r="E39" s="73" t="s">
        <v>132</v>
      </c>
      <c r="F39" s="46" t="s">
        <v>132</v>
      </c>
      <c r="G39" s="46" t="s">
        <v>132</v>
      </c>
      <c r="H39" s="46"/>
      <c r="I39" s="46"/>
      <c r="J39" s="46"/>
      <c r="K39" s="46"/>
      <c r="L39" s="46"/>
      <c r="M39" s="46"/>
      <c r="N39" s="46"/>
      <c r="O39" s="46"/>
      <c r="P39" s="46"/>
      <c r="Q39" s="53">
        <f t="shared" si="0"/>
        <v>0</v>
      </c>
      <c r="T39" s="61"/>
      <c r="U39" s="61"/>
      <c r="W39" s="57"/>
    </row>
    <row r="40" spans="2:23" x14ac:dyDescent="0.25">
      <c r="B40" s="38" t="s">
        <v>85</v>
      </c>
      <c r="C40" s="46">
        <v>28929084486</v>
      </c>
      <c r="D40" s="46"/>
      <c r="E40" s="73">
        <v>1965008175.77</v>
      </c>
      <c r="F40" s="46">
        <v>2072911990.8499999</v>
      </c>
      <c r="G40" s="46">
        <v>2082479616.25</v>
      </c>
      <c r="H40" s="46"/>
      <c r="I40" s="46"/>
      <c r="J40" s="46"/>
      <c r="K40" s="46"/>
      <c r="L40" s="46"/>
      <c r="M40" s="46"/>
      <c r="N40" s="46"/>
      <c r="O40" s="46"/>
      <c r="P40" s="46"/>
      <c r="Q40" s="53">
        <f t="shared" si="0"/>
        <v>6120399782.8699999</v>
      </c>
      <c r="T40" s="61"/>
      <c r="U40" s="61"/>
      <c r="W40" s="57"/>
    </row>
    <row r="41" spans="2:23" x14ac:dyDescent="0.25">
      <c r="B41" s="38" t="s">
        <v>87</v>
      </c>
      <c r="C41" s="73">
        <v>23278181740</v>
      </c>
      <c r="D41" s="45"/>
      <c r="E41" s="45">
        <v>0</v>
      </c>
      <c r="F41" s="45">
        <v>0</v>
      </c>
      <c r="G41" s="45">
        <v>0</v>
      </c>
      <c r="H41" s="45"/>
      <c r="I41" s="45"/>
      <c r="J41" s="45"/>
      <c r="K41" s="45"/>
      <c r="L41" s="45"/>
      <c r="M41" s="45"/>
      <c r="N41" s="45"/>
      <c r="O41" s="45"/>
      <c r="P41" s="45"/>
      <c r="Q41" s="52">
        <f t="shared" si="0"/>
        <v>0</v>
      </c>
      <c r="S41" s="60"/>
      <c r="T41" s="61"/>
      <c r="U41" s="61"/>
      <c r="W41" s="57"/>
    </row>
    <row r="42" spans="2:23" x14ac:dyDescent="0.25">
      <c r="B42" s="16" t="s">
        <v>33</v>
      </c>
      <c r="C42" s="46">
        <v>30285749</v>
      </c>
      <c r="D42" s="45"/>
      <c r="E42" s="72">
        <v>1907129.6600000001</v>
      </c>
      <c r="F42" s="45">
        <v>966625.54</v>
      </c>
      <c r="G42" s="45">
        <v>5600656.8700000001</v>
      </c>
      <c r="H42" s="45"/>
      <c r="I42" s="45"/>
      <c r="J42" s="45"/>
      <c r="K42" s="45"/>
      <c r="L42" s="45"/>
      <c r="M42" s="45"/>
      <c r="N42" s="45"/>
      <c r="O42" s="45"/>
      <c r="P42" s="45"/>
      <c r="Q42" s="52">
        <f t="shared" si="0"/>
        <v>8474412.0700000003</v>
      </c>
      <c r="S42" s="60"/>
      <c r="T42" s="61"/>
      <c r="U42" s="61"/>
      <c r="W42" s="57"/>
    </row>
    <row r="43" spans="2:23" x14ac:dyDescent="0.25">
      <c r="B43" s="16" t="s">
        <v>117</v>
      </c>
      <c r="C43" s="46">
        <v>30285749</v>
      </c>
      <c r="D43" s="45"/>
      <c r="E43" s="72">
        <v>1907129.6600000001</v>
      </c>
      <c r="F43" s="45">
        <v>966625.54</v>
      </c>
      <c r="G43" s="45">
        <v>5600656.8700000001</v>
      </c>
      <c r="H43" s="45"/>
      <c r="I43" s="45"/>
      <c r="J43" s="45"/>
      <c r="K43" s="45"/>
      <c r="L43" s="45"/>
      <c r="M43" s="45"/>
      <c r="N43" s="45"/>
      <c r="O43" s="45"/>
      <c r="P43" s="45"/>
      <c r="Q43" s="52">
        <f t="shared" si="0"/>
        <v>8474412.0700000003</v>
      </c>
      <c r="S43" s="60"/>
      <c r="T43" s="61"/>
      <c r="U43" s="61"/>
      <c r="W43" s="57"/>
    </row>
    <row r="44" spans="2:23" x14ac:dyDescent="0.25">
      <c r="B44" s="38" t="s">
        <v>88</v>
      </c>
      <c r="C44" s="73">
        <v>0</v>
      </c>
      <c r="D44" s="46"/>
      <c r="E44" s="72">
        <v>554402.12</v>
      </c>
      <c r="F44" s="46">
        <v>966625.54</v>
      </c>
      <c r="G44" s="46">
        <v>5600656.8700000001</v>
      </c>
      <c r="H44" s="46"/>
      <c r="I44" s="46"/>
      <c r="J44" s="46"/>
      <c r="K44" s="46"/>
      <c r="L44" s="46"/>
      <c r="M44" s="46"/>
      <c r="N44" s="46"/>
      <c r="O44" s="46"/>
      <c r="P44" s="46"/>
      <c r="Q44" s="53">
        <f t="shared" si="0"/>
        <v>7121684.5300000003</v>
      </c>
      <c r="S44" s="60"/>
      <c r="T44" s="61"/>
      <c r="U44" s="61"/>
      <c r="W44" s="57"/>
    </row>
    <row r="45" spans="2:23" x14ac:dyDescent="0.25">
      <c r="B45" s="38" t="s">
        <v>118</v>
      </c>
      <c r="C45" s="46">
        <v>0</v>
      </c>
      <c r="D45" s="46"/>
      <c r="E45" s="46">
        <v>1352727.54</v>
      </c>
      <c r="F45" s="46">
        <v>0</v>
      </c>
      <c r="G45" s="46">
        <v>0</v>
      </c>
      <c r="H45" s="46"/>
      <c r="I45" s="46"/>
      <c r="J45" s="46"/>
      <c r="K45" s="46"/>
      <c r="L45" s="46"/>
      <c r="M45" s="46"/>
      <c r="N45" s="46"/>
      <c r="O45" s="46"/>
      <c r="P45" s="46"/>
      <c r="Q45" s="46">
        <f t="shared" si="0"/>
        <v>1352727.54</v>
      </c>
      <c r="T45" s="61"/>
      <c r="U45" s="61"/>
      <c r="W45" s="57"/>
    </row>
    <row r="46" spans="2:23" x14ac:dyDescent="0.25">
      <c r="B46" s="38" t="s">
        <v>90</v>
      </c>
      <c r="C46" s="73">
        <v>30285749</v>
      </c>
      <c r="D46" s="46"/>
      <c r="E46" s="46">
        <v>0</v>
      </c>
      <c r="F46" s="46">
        <v>0</v>
      </c>
      <c r="G46" s="46">
        <v>0</v>
      </c>
      <c r="H46" s="46"/>
      <c r="I46" s="46"/>
      <c r="J46" s="46"/>
      <c r="K46" s="46"/>
      <c r="L46" s="46"/>
      <c r="M46" s="46"/>
      <c r="N46" s="46"/>
      <c r="O46" s="46"/>
      <c r="P46" s="46"/>
      <c r="Q46" s="48">
        <f t="shared" si="0"/>
        <v>0</v>
      </c>
      <c r="S46" s="60"/>
      <c r="T46" s="61"/>
      <c r="U46" s="61"/>
      <c r="W46" s="57"/>
    </row>
    <row r="47" spans="2:23" x14ac:dyDescent="0.25">
      <c r="B47" s="14" t="s">
        <v>34</v>
      </c>
      <c r="C47" s="63">
        <v>38331100</v>
      </c>
      <c r="D47" s="63"/>
      <c r="E47" s="63">
        <v>0</v>
      </c>
      <c r="F47" s="63">
        <v>0</v>
      </c>
      <c r="G47" s="63">
        <v>0</v>
      </c>
      <c r="H47" s="63"/>
      <c r="I47" s="63"/>
      <c r="J47" s="63"/>
      <c r="K47" s="63"/>
      <c r="L47" s="63"/>
      <c r="M47" s="63"/>
      <c r="N47" s="63"/>
      <c r="O47" s="63"/>
      <c r="P47" s="44"/>
      <c r="Q47" s="44">
        <f t="shared" si="0"/>
        <v>0</v>
      </c>
      <c r="S47" s="60"/>
      <c r="T47" s="61"/>
      <c r="U47" s="61"/>
      <c r="W47" s="57"/>
    </row>
    <row r="48" spans="2:23" x14ac:dyDescent="0.25">
      <c r="B48" s="16" t="s">
        <v>35</v>
      </c>
      <c r="C48" s="52">
        <v>37414000</v>
      </c>
      <c r="D48" s="52"/>
      <c r="E48" s="52">
        <v>0</v>
      </c>
      <c r="F48" s="52">
        <v>0</v>
      </c>
      <c r="G48" s="52">
        <v>0</v>
      </c>
      <c r="H48" s="52"/>
      <c r="I48" s="52"/>
      <c r="J48" s="52"/>
      <c r="K48" s="52"/>
      <c r="L48" s="52"/>
      <c r="M48" s="52"/>
      <c r="N48" s="52"/>
      <c r="O48" s="52"/>
      <c r="P48" s="49"/>
      <c r="Q48" s="47">
        <f t="shared" si="0"/>
        <v>0</v>
      </c>
      <c r="S48" s="60"/>
      <c r="T48" s="61"/>
      <c r="U48" s="61"/>
      <c r="W48" s="57"/>
    </row>
    <row r="49" spans="2:23" x14ac:dyDescent="0.25">
      <c r="B49" s="22" t="s">
        <v>52</v>
      </c>
      <c r="C49" s="66">
        <v>37414000</v>
      </c>
      <c r="D49" s="66"/>
      <c r="E49" s="53">
        <v>0</v>
      </c>
      <c r="F49" s="53">
        <v>0</v>
      </c>
      <c r="G49" s="53">
        <v>0</v>
      </c>
      <c r="H49" s="53"/>
      <c r="I49" s="53"/>
      <c r="J49" s="53"/>
      <c r="K49" s="53"/>
      <c r="L49" s="53"/>
      <c r="M49" s="53"/>
      <c r="N49" s="53"/>
      <c r="O49" s="53"/>
      <c r="P49" s="50"/>
      <c r="Q49" s="48">
        <f t="shared" si="0"/>
        <v>0</v>
      </c>
      <c r="S49" s="60"/>
      <c r="T49" s="61"/>
      <c r="U49" s="61"/>
      <c r="W49" s="57"/>
    </row>
    <row r="50" spans="2:23" x14ac:dyDescent="0.25">
      <c r="B50" s="32" t="s">
        <v>110</v>
      </c>
      <c r="C50" s="73">
        <v>1030000</v>
      </c>
      <c r="D50" s="66"/>
      <c r="E50" s="53" t="s">
        <v>132</v>
      </c>
      <c r="F50" s="53" t="s">
        <v>132</v>
      </c>
      <c r="G50" s="53" t="s">
        <v>132</v>
      </c>
      <c r="H50" s="53"/>
      <c r="I50" s="53"/>
      <c r="J50" s="53"/>
      <c r="K50" s="53"/>
      <c r="L50" s="53"/>
      <c r="M50" s="53"/>
      <c r="N50" s="53"/>
      <c r="O50" s="53"/>
      <c r="P50" s="53"/>
      <c r="Q50" s="53">
        <f t="shared" si="0"/>
        <v>0</v>
      </c>
      <c r="S50" s="60"/>
      <c r="T50" s="61"/>
      <c r="U50" s="61"/>
      <c r="W50" s="57"/>
    </row>
    <row r="51" spans="2:23" x14ac:dyDescent="0.25">
      <c r="B51" s="38" t="s">
        <v>91</v>
      </c>
      <c r="C51" s="73">
        <v>1030000</v>
      </c>
      <c r="D51" s="66"/>
      <c r="E51" s="53">
        <v>0</v>
      </c>
      <c r="F51" s="53">
        <v>0</v>
      </c>
      <c r="G51" s="53">
        <v>0</v>
      </c>
      <c r="H51" s="53"/>
      <c r="I51" s="53"/>
      <c r="J51" s="53"/>
      <c r="K51" s="53"/>
      <c r="L51" s="53"/>
      <c r="M51" s="53"/>
      <c r="N51" s="53"/>
      <c r="O51" s="53"/>
      <c r="P51" s="53"/>
      <c r="Q51" s="53">
        <f t="shared" si="0"/>
        <v>0</v>
      </c>
      <c r="S51" s="60"/>
      <c r="T51" s="61"/>
      <c r="U51" s="61"/>
      <c r="W51" s="57"/>
    </row>
    <row r="52" spans="2:23" x14ac:dyDescent="0.25">
      <c r="B52" s="32" t="s">
        <v>111</v>
      </c>
      <c r="C52" s="73">
        <v>36384000</v>
      </c>
      <c r="D52" s="66"/>
      <c r="E52" s="53" t="s">
        <v>132</v>
      </c>
      <c r="F52" s="53" t="s">
        <v>132</v>
      </c>
      <c r="G52" s="53" t="s">
        <v>132</v>
      </c>
      <c r="H52" s="53"/>
      <c r="I52" s="53"/>
      <c r="J52" s="53"/>
      <c r="K52" s="53"/>
      <c r="L52" s="53"/>
      <c r="M52" s="53"/>
      <c r="N52" s="53"/>
      <c r="O52" s="53"/>
      <c r="P52" s="53"/>
      <c r="Q52" s="53">
        <f t="shared" si="0"/>
        <v>0</v>
      </c>
      <c r="S52" s="60"/>
      <c r="T52" s="61"/>
      <c r="U52" s="61"/>
      <c r="W52" s="57"/>
    </row>
    <row r="53" spans="2:23" x14ac:dyDescent="0.25">
      <c r="B53" s="38" t="s">
        <v>101</v>
      </c>
      <c r="C53" s="73">
        <v>36384000</v>
      </c>
      <c r="D53" s="66"/>
      <c r="E53" s="53">
        <v>0</v>
      </c>
      <c r="F53" s="53">
        <v>0</v>
      </c>
      <c r="G53" s="53">
        <v>0</v>
      </c>
      <c r="H53" s="53"/>
      <c r="I53" s="53"/>
      <c r="J53" s="53"/>
      <c r="K53" s="53"/>
      <c r="L53" s="53"/>
      <c r="M53" s="53"/>
      <c r="N53" s="53"/>
      <c r="O53" s="53"/>
      <c r="P53" s="53"/>
      <c r="Q53" s="53">
        <f t="shared" si="0"/>
        <v>0</v>
      </c>
      <c r="S53" s="60"/>
      <c r="T53" s="61"/>
      <c r="U53" s="61"/>
      <c r="W53" s="57"/>
    </row>
    <row r="54" spans="2:23" x14ac:dyDescent="0.25">
      <c r="B54" s="16" t="s">
        <v>43</v>
      </c>
      <c r="C54" s="73">
        <v>917100</v>
      </c>
      <c r="D54" s="49"/>
      <c r="E54" s="49">
        <v>0</v>
      </c>
      <c r="F54" s="49">
        <v>0</v>
      </c>
      <c r="G54" s="49">
        <v>0</v>
      </c>
      <c r="H54" s="49"/>
      <c r="I54" s="49"/>
      <c r="J54" s="49"/>
      <c r="K54" s="49"/>
      <c r="L54" s="49"/>
      <c r="M54" s="49"/>
      <c r="N54" s="49"/>
      <c r="O54" s="49"/>
      <c r="P54" s="49"/>
      <c r="Q54" s="47">
        <f t="shared" si="0"/>
        <v>0</v>
      </c>
      <c r="S54" s="60"/>
      <c r="T54" s="61"/>
      <c r="U54" s="61"/>
      <c r="W54" s="57"/>
    </row>
    <row r="55" spans="2:23" x14ac:dyDescent="0.25">
      <c r="B55" s="22" t="s">
        <v>44</v>
      </c>
      <c r="C55" s="73">
        <v>917100</v>
      </c>
      <c r="D55" s="50"/>
      <c r="E55" s="50">
        <v>0</v>
      </c>
      <c r="F55" s="50">
        <v>0</v>
      </c>
      <c r="G55" s="50">
        <v>0</v>
      </c>
      <c r="H55" s="50"/>
      <c r="I55" s="50"/>
      <c r="J55" s="50"/>
      <c r="K55" s="50"/>
      <c r="L55" s="50"/>
      <c r="M55" s="50"/>
      <c r="N55" s="50"/>
      <c r="O55" s="50"/>
      <c r="P55" s="50"/>
      <c r="Q55" s="48">
        <f t="shared" si="0"/>
        <v>0</v>
      </c>
      <c r="T55" s="61"/>
      <c r="U55" s="61"/>
      <c r="W55" s="57"/>
    </row>
    <row r="56" spans="2:23" x14ac:dyDescent="0.25">
      <c r="B56" s="22" t="s">
        <v>93</v>
      </c>
      <c r="C56" s="73">
        <v>917100</v>
      </c>
      <c r="D56" s="50"/>
      <c r="E56" s="50">
        <v>0</v>
      </c>
      <c r="F56" s="50">
        <v>0</v>
      </c>
      <c r="G56" s="50">
        <v>0</v>
      </c>
      <c r="H56" s="50"/>
      <c r="I56" s="50"/>
      <c r="J56" s="50"/>
      <c r="K56" s="50"/>
      <c r="L56" s="50"/>
      <c r="M56" s="50"/>
      <c r="N56" s="50"/>
      <c r="O56" s="50"/>
      <c r="P56" s="50"/>
      <c r="Q56" s="48">
        <f t="shared" si="0"/>
        <v>0</v>
      </c>
      <c r="T56" s="61"/>
      <c r="U56" s="61"/>
      <c r="W56" s="57"/>
    </row>
    <row r="57" spans="2:23" x14ac:dyDescent="0.25">
      <c r="B57" s="23" t="s">
        <v>37</v>
      </c>
      <c r="C57" s="27">
        <f>+C11+C47</f>
        <v>105236780631</v>
      </c>
      <c r="D57" s="27">
        <f>+D11+D47</f>
        <v>0</v>
      </c>
      <c r="E57" s="24">
        <f t="shared" ref="E57:Q57" si="1">+E11+E47</f>
        <v>2173468912.5699997</v>
      </c>
      <c r="F57" s="24">
        <f t="shared" si="1"/>
        <v>2311120870.3099999</v>
      </c>
      <c r="G57" s="24">
        <f t="shared" si="1"/>
        <v>2341303298.98</v>
      </c>
      <c r="H57" s="24">
        <f t="shared" si="1"/>
        <v>0</v>
      </c>
      <c r="I57" s="24">
        <f t="shared" si="1"/>
        <v>0</v>
      </c>
      <c r="J57" s="24">
        <f t="shared" si="1"/>
        <v>0</v>
      </c>
      <c r="K57" s="24">
        <f t="shared" si="1"/>
        <v>0</v>
      </c>
      <c r="L57" s="24">
        <f t="shared" si="1"/>
        <v>0</v>
      </c>
      <c r="M57" s="24">
        <f t="shared" si="1"/>
        <v>0</v>
      </c>
      <c r="N57" s="24">
        <f t="shared" si="1"/>
        <v>0</v>
      </c>
      <c r="O57" s="24">
        <f t="shared" si="1"/>
        <v>0</v>
      </c>
      <c r="P57" s="24">
        <f t="shared" si="1"/>
        <v>0</v>
      </c>
      <c r="Q57" s="24">
        <f t="shared" si="1"/>
        <v>6825893081.8599987</v>
      </c>
      <c r="W57" s="57"/>
    </row>
    <row r="58" spans="2:23" x14ac:dyDescent="0.25">
      <c r="B58" s="34"/>
      <c r="C58" s="10"/>
      <c r="D58" s="10"/>
      <c r="E58" s="10"/>
      <c r="F58" s="10"/>
      <c r="G58" s="10"/>
      <c r="H58" s="10"/>
      <c r="I58" s="10"/>
      <c r="J58" s="10"/>
      <c r="K58" s="10"/>
      <c r="L58" s="10"/>
      <c r="M58" s="10"/>
      <c r="N58" s="10"/>
      <c r="O58" s="10"/>
      <c r="P58" s="10"/>
      <c r="Q58" s="10"/>
      <c r="R58" s="60"/>
      <c r="S58" s="60"/>
      <c r="W58" s="57"/>
    </row>
    <row r="59" spans="2:23" x14ac:dyDescent="0.25">
      <c r="B59" s="23" t="s">
        <v>45</v>
      </c>
      <c r="C59" s="27">
        <f>C60</f>
        <v>0</v>
      </c>
      <c r="D59" s="27">
        <f>D60</f>
        <v>0</v>
      </c>
      <c r="E59" s="24">
        <f t="shared" ref="E59:P61" si="2">E60</f>
        <v>0</v>
      </c>
      <c r="F59" s="24">
        <f t="shared" si="2"/>
        <v>0</v>
      </c>
      <c r="G59" s="24">
        <f t="shared" si="2"/>
        <v>0</v>
      </c>
      <c r="H59" s="24">
        <f t="shared" si="2"/>
        <v>0</v>
      </c>
      <c r="I59" s="24">
        <f t="shared" si="2"/>
        <v>0</v>
      </c>
      <c r="J59" s="24">
        <f t="shared" si="2"/>
        <v>0</v>
      </c>
      <c r="K59" s="24">
        <f t="shared" si="2"/>
        <v>0</v>
      </c>
      <c r="L59" s="24">
        <f t="shared" si="2"/>
        <v>0</v>
      </c>
      <c r="M59" s="24">
        <f t="shared" si="2"/>
        <v>0</v>
      </c>
      <c r="N59" s="24">
        <f t="shared" si="2"/>
        <v>0</v>
      </c>
      <c r="O59" s="24">
        <f t="shared" si="2"/>
        <v>0</v>
      </c>
      <c r="P59" s="24">
        <f t="shared" si="2"/>
        <v>0</v>
      </c>
      <c r="Q59" s="24">
        <f t="shared" ref="Q59:Q63" si="3">SUM(E59:P59)</f>
        <v>0</v>
      </c>
      <c r="W59" s="57"/>
    </row>
    <row r="60" spans="2:23" x14ac:dyDescent="0.25">
      <c r="B60" s="28" t="s">
        <v>46</v>
      </c>
      <c r="C60" s="44"/>
      <c r="D60" s="44"/>
      <c r="E60" s="44">
        <v>0</v>
      </c>
      <c r="F60" s="44">
        <v>0</v>
      </c>
      <c r="G60" s="44">
        <v>0</v>
      </c>
      <c r="H60" s="44"/>
      <c r="I60" s="44"/>
      <c r="J60" s="44"/>
      <c r="K60" s="44"/>
      <c r="L60" s="44"/>
      <c r="M60" s="44"/>
      <c r="N60" s="44"/>
      <c r="O60" s="44"/>
      <c r="P60" s="44">
        <f t="shared" si="2"/>
        <v>0</v>
      </c>
      <c r="Q60" s="51">
        <f t="shared" si="3"/>
        <v>0</v>
      </c>
      <c r="W60" s="57"/>
    </row>
    <row r="61" spans="2:23" x14ac:dyDescent="0.25">
      <c r="B61" s="21" t="s">
        <v>47</v>
      </c>
      <c r="C61" s="49"/>
      <c r="D61" s="49"/>
      <c r="E61" s="49">
        <v>0</v>
      </c>
      <c r="F61" s="49">
        <v>0</v>
      </c>
      <c r="G61" s="49">
        <v>0</v>
      </c>
      <c r="H61" s="49"/>
      <c r="I61" s="49"/>
      <c r="J61" s="49"/>
      <c r="K61" s="49"/>
      <c r="L61" s="49"/>
      <c r="M61" s="49"/>
      <c r="N61" s="49"/>
      <c r="O61" s="49"/>
      <c r="P61" s="49">
        <f t="shared" si="2"/>
        <v>0</v>
      </c>
      <c r="Q61" s="52">
        <f t="shared" si="3"/>
        <v>0</v>
      </c>
      <c r="W61" s="57"/>
    </row>
    <row r="62" spans="2:23" x14ac:dyDescent="0.25">
      <c r="B62" s="32" t="s">
        <v>48</v>
      </c>
      <c r="C62" s="53"/>
      <c r="D62" s="53"/>
      <c r="E62" s="53">
        <v>0</v>
      </c>
      <c r="F62" s="53">
        <v>0</v>
      </c>
      <c r="G62" s="53">
        <v>0</v>
      </c>
      <c r="H62" s="53"/>
      <c r="I62" s="53"/>
      <c r="J62" s="53"/>
      <c r="K62" s="53"/>
      <c r="L62" s="53"/>
      <c r="M62" s="53"/>
      <c r="N62" s="53"/>
      <c r="O62" s="53"/>
      <c r="P62" s="53">
        <v>0</v>
      </c>
      <c r="Q62" s="53">
        <f t="shared" si="3"/>
        <v>0</v>
      </c>
      <c r="U62" s="57"/>
      <c r="V62" s="57"/>
      <c r="W62" s="57"/>
    </row>
    <row r="63" spans="2:23" x14ac:dyDescent="0.25">
      <c r="B63" s="23" t="s">
        <v>60</v>
      </c>
      <c r="C63" s="27">
        <f>C57+C59</f>
        <v>105236780631</v>
      </c>
      <c r="D63" s="27">
        <f>D57+D59</f>
        <v>0</v>
      </c>
      <c r="E63" s="24">
        <f t="shared" ref="E63:P63" si="4">E57+E59</f>
        <v>2173468912.5699997</v>
      </c>
      <c r="F63" s="24">
        <f t="shared" si="4"/>
        <v>2311120870.3099999</v>
      </c>
      <c r="G63" s="24">
        <f t="shared" si="4"/>
        <v>2341303298.98</v>
      </c>
      <c r="H63" s="24">
        <f t="shared" si="4"/>
        <v>0</v>
      </c>
      <c r="I63" s="24">
        <f t="shared" si="4"/>
        <v>0</v>
      </c>
      <c r="J63" s="24">
        <f t="shared" si="4"/>
        <v>0</v>
      </c>
      <c r="K63" s="24">
        <f t="shared" si="4"/>
        <v>0</v>
      </c>
      <c r="L63" s="24">
        <f t="shared" si="4"/>
        <v>0</v>
      </c>
      <c r="M63" s="24">
        <f t="shared" si="4"/>
        <v>0</v>
      </c>
      <c r="N63" s="24">
        <f t="shared" si="4"/>
        <v>0</v>
      </c>
      <c r="O63" s="24">
        <f t="shared" si="4"/>
        <v>0</v>
      </c>
      <c r="P63" s="24">
        <f t="shared" si="4"/>
        <v>0</v>
      </c>
      <c r="Q63" s="24">
        <f t="shared" si="3"/>
        <v>6825893081.8599987</v>
      </c>
      <c r="U63" s="57"/>
      <c r="V63" s="57"/>
      <c r="W63" s="57"/>
    </row>
    <row r="64" spans="2:23" x14ac:dyDescent="0.25">
      <c r="B64" s="58" t="s">
        <v>94</v>
      </c>
      <c r="E64" s="69"/>
      <c r="F64" s="69"/>
      <c r="G64" s="69"/>
      <c r="H64" s="69"/>
      <c r="I64" s="69"/>
      <c r="J64" s="69"/>
      <c r="K64" s="69"/>
      <c r="L64" s="69"/>
      <c r="N64" s="69"/>
      <c r="O64" s="69"/>
      <c r="P64" s="69"/>
      <c r="Q64" s="69"/>
      <c r="U64" s="57"/>
      <c r="V64" s="57"/>
      <c r="W64" s="57"/>
    </row>
    <row r="65" spans="2:23" x14ac:dyDescent="0.25">
      <c r="B65" s="58" t="s">
        <v>122</v>
      </c>
      <c r="C65" s="62"/>
      <c r="D65" s="62"/>
      <c r="E65" s="76"/>
      <c r="F65" s="76"/>
      <c r="G65" s="76"/>
      <c r="H65" s="76"/>
      <c r="I65" s="76"/>
      <c r="J65" s="76"/>
      <c r="K65" s="76"/>
      <c r="L65" s="76"/>
      <c r="M65" s="76"/>
      <c r="N65" s="76"/>
      <c r="O65" s="76"/>
      <c r="P65" s="76"/>
      <c r="Q65" s="76"/>
      <c r="U65" s="57"/>
      <c r="V65" s="57"/>
      <c r="W65" s="57"/>
    </row>
    <row r="66" spans="2:23" x14ac:dyDescent="0.25">
      <c r="B66" s="59" t="s">
        <v>131</v>
      </c>
      <c r="C66" s="61"/>
      <c r="D66" s="61"/>
      <c r="E66" s="61"/>
      <c r="F66" s="61"/>
      <c r="G66" s="61"/>
      <c r="H66" s="61"/>
      <c r="I66" s="61"/>
      <c r="J66" s="61"/>
      <c r="K66" s="61"/>
      <c r="L66" s="61"/>
      <c r="M66" s="61"/>
      <c r="N66" s="57"/>
      <c r="O66" s="57"/>
      <c r="P66" s="57"/>
      <c r="Q66" s="61"/>
      <c r="U66" s="57"/>
      <c r="V66" s="57"/>
      <c r="W66" s="57"/>
    </row>
    <row r="67" spans="2:23" x14ac:dyDescent="0.25">
      <c r="B67" s="59" t="s">
        <v>113</v>
      </c>
      <c r="E67" s="57"/>
      <c r="F67" s="57"/>
      <c r="G67" s="57"/>
      <c r="H67" s="57"/>
      <c r="I67" s="57"/>
      <c r="J67" s="57"/>
      <c r="K67" s="57"/>
      <c r="L67" s="57"/>
      <c r="M67" s="57"/>
      <c r="N67" s="57"/>
      <c r="O67" s="57"/>
      <c r="U67" s="57"/>
      <c r="V67" s="57"/>
      <c r="W67" s="57"/>
    </row>
    <row r="68" spans="2:23" x14ac:dyDescent="0.25">
      <c r="B68" s="59" t="s">
        <v>38</v>
      </c>
      <c r="F68" s="57"/>
      <c r="G68" s="57"/>
      <c r="H68" s="57"/>
      <c r="I68" s="57"/>
      <c r="J68" s="57"/>
      <c r="K68" s="57"/>
      <c r="L68" s="57"/>
      <c r="M68" s="57"/>
      <c r="N68" s="57"/>
      <c r="O68" s="57"/>
      <c r="P68" s="57"/>
      <c r="Q68" s="57"/>
    </row>
  </sheetData>
  <mergeCells count="7">
    <mergeCell ref="B3:Q3"/>
    <mergeCell ref="B4:Q4"/>
    <mergeCell ref="B5:Q5"/>
    <mergeCell ref="B6:Q6"/>
    <mergeCell ref="B9:B10"/>
    <mergeCell ref="D9:D10"/>
    <mergeCell ref="E9:Q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P38"/>
  <sheetViews>
    <sheetView showGridLines="0" zoomScale="90" zoomScaleNormal="90" workbookViewId="0">
      <selection activeCell="A10" sqref="A10:A11"/>
    </sheetView>
  </sheetViews>
  <sheetFormatPr defaultColWidth="11.42578125" defaultRowHeight="15" x14ac:dyDescent="0.25"/>
  <cols>
    <col min="1" max="1" width="69.42578125" customWidth="1"/>
    <col min="2" max="3" width="17.7109375" customWidth="1"/>
    <col min="4" max="4" width="10" bestFit="1" customWidth="1"/>
    <col min="5" max="5" width="10.28515625" bestFit="1" customWidth="1"/>
    <col min="6" max="8" width="10" bestFit="1" customWidth="1"/>
    <col min="9" max="9" width="11.140625" bestFit="1" customWidth="1"/>
    <col min="10" max="11" width="10" bestFit="1" customWidth="1"/>
    <col min="12" max="12" width="13.42578125" bestFit="1" customWidth="1"/>
    <col min="13" max="13" width="10.7109375" bestFit="1" customWidth="1"/>
    <col min="14" max="14" width="13.42578125" bestFit="1" customWidth="1"/>
    <col min="15" max="15" width="13.42578125" customWidth="1"/>
    <col min="16" max="16" width="15.42578125" bestFit="1" customWidth="1"/>
  </cols>
  <sheetData>
    <row r="1" spans="1:16" x14ac:dyDescent="0.25">
      <c r="B1" s="1"/>
      <c r="C1" s="1"/>
      <c r="D1" s="2"/>
      <c r="E1" s="2"/>
      <c r="F1" s="2"/>
      <c r="G1" s="2"/>
      <c r="H1" s="2"/>
      <c r="I1" s="2"/>
      <c r="J1" s="2"/>
      <c r="K1" s="2"/>
      <c r="L1" s="2"/>
      <c r="N1" s="3"/>
      <c r="O1" s="3"/>
    </row>
    <row r="2" spans="1:16" x14ac:dyDescent="0.25">
      <c r="B2" s="1"/>
      <c r="C2" s="1"/>
      <c r="D2" s="2"/>
      <c r="E2" s="2"/>
      <c r="F2" s="2"/>
      <c r="G2" s="2"/>
      <c r="H2" s="2"/>
      <c r="I2" s="2"/>
      <c r="J2" s="2"/>
      <c r="K2" s="2"/>
      <c r="L2" s="2"/>
      <c r="N2" s="3"/>
      <c r="O2" s="3"/>
    </row>
    <row r="3" spans="1:16" ht="28.5" x14ac:dyDescent="0.25">
      <c r="A3" s="79" t="s">
        <v>0</v>
      </c>
      <c r="B3" s="79"/>
      <c r="C3" s="79"/>
      <c r="D3" s="79"/>
      <c r="E3" s="79"/>
      <c r="F3" s="79"/>
      <c r="G3" s="79"/>
      <c r="H3" s="79"/>
      <c r="I3" s="79"/>
      <c r="J3" s="79"/>
      <c r="K3" s="79"/>
      <c r="L3" s="79"/>
      <c r="M3" s="79"/>
      <c r="N3" s="79"/>
      <c r="O3" s="79"/>
      <c r="P3" s="79"/>
    </row>
    <row r="4" spans="1:16" ht="21" x14ac:dyDescent="0.25">
      <c r="A4" s="80" t="s">
        <v>1</v>
      </c>
      <c r="B4" s="80"/>
      <c r="C4" s="80"/>
      <c r="D4" s="80"/>
      <c r="E4" s="80"/>
      <c r="F4" s="80"/>
      <c r="G4" s="80"/>
      <c r="H4" s="80"/>
      <c r="I4" s="80"/>
      <c r="J4" s="80"/>
      <c r="K4" s="80"/>
      <c r="L4" s="80"/>
      <c r="M4" s="80"/>
      <c r="N4" s="80"/>
      <c r="O4" s="80"/>
      <c r="P4" s="80"/>
    </row>
    <row r="5" spans="1:16" ht="18.75" x14ac:dyDescent="0.25">
      <c r="A5" s="81" t="s">
        <v>2</v>
      </c>
      <c r="B5" s="81"/>
      <c r="C5" s="81"/>
      <c r="D5" s="81"/>
      <c r="E5" s="81"/>
      <c r="F5" s="81"/>
      <c r="G5" s="81"/>
      <c r="H5" s="81"/>
      <c r="I5" s="81"/>
      <c r="J5" s="81"/>
      <c r="K5" s="81"/>
      <c r="L5" s="81"/>
      <c r="M5" s="81"/>
      <c r="N5" s="81"/>
      <c r="O5" s="81"/>
      <c r="P5" s="81"/>
    </row>
    <row r="6" spans="1:16" ht="15.75" x14ac:dyDescent="0.25">
      <c r="A6" s="82" t="s">
        <v>3</v>
      </c>
      <c r="B6" s="82"/>
      <c r="C6" s="82"/>
      <c r="D6" s="82"/>
      <c r="E6" s="82"/>
      <c r="F6" s="82"/>
      <c r="G6" s="82"/>
      <c r="H6" s="82"/>
      <c r="I6" s="82"/>
      <c r="J6" s="82"/>
      <c r="K6" s="82"/>
      <c r="L6" s="82"/>
      <c r="M6" s="82"/>
      <c r="N6" s="82"/>
      <c r="O6" s="82"/>
      <c r="P6" s="82"/>
    </row>
    <row r="7" spans="1:16" x14ac:dyDescent="0.25">
      <c r="A7" s="4"/>
      <c r="B7" s="5"/>
      <c r="C7" s="5"/>
      <c r="D7" s="6"/>
      <c r="E7" s="6"/>
      <c r="F7" s="6"/>
      <c r="G7" s="6"/>
      <c r="H7" s="6"/>
      <c r="I7" s="6"/>
      <c r="J7" s="6"/>
      <c r="K7" s="6"/>
      <c r="L7" s="6"/>
      <c r="N7" s="3"/>
      <c r="O7" s="3"/>
    </row>
    <row r="8" spans="1:16" x14ac:dyDescent="0.25">
      <c r="A8" s="7" t="s">
        <v>40</v>
      </c>
      <c r="B8" s="8"/>
      <c r="C8" s="8"/>
      <c r="D8" s="9"/>
      <c r="E8" s="9"/>
      <c r="F8" s="9"/>
      <c r="G8" s="9"/>
      <c r="H8" s="9"/>
      <c r="I8" s="9"/>
      <c r="J8" s="9"/>
      <c r="K8" s="9"/>
      <c r="L8" s="9"/>
      <c r="N8" s="3"/>
      <c r="O8" s="3"/>
      <c r="P8" s="10" t="s">
        <v>5</v>
      </c>
    </row>
    <row r="9" spans="1:16" x14ac:dyDescent="0.25">
      <c r="A9" s="11"/>
      <c r="B9" s="8"/>
      <c r="C9" s="8"/>
      <c r="D9" s="9"/>
      <c r="E9" s="9"/>
      <c r="F9" s="9"/>
      <c r="G9" s="9"/>
      <c r="H9" s="9"/>
      <c r="I9" s="9"/>
      <c r="J9" s="9"/>
      <c r="K9" s="9"/>
      <c r="L9" s="9"/>
      <c r="M9" s="12"/>
      <c r="N9" s="3"/>
      <c r="O9" s="3"/>
    </row>
    <row r="10" spans="1:16" x14ac:dyDescent="0.25">
      <c r="A10" s="89" t="s">
        <v>6</v>
      </c>
      <c r="B10" s="90" t="s">
        <v>7</v>
      </c>
      <c r="C10" s="90" t="s">
        <v>8</v>
      </c>
      <c r="D10" s="87" t="s">
        <v>9</v>
      </c>
      <c r="E10" s="88"/>
      <c r="F10" s="88"/>
      <c r="G10" s="88"/>
      <c r="H10" s="88"/>
      <c r="I10" s="88"/>
      <c r="J10" s="88"/>
      <c r="K10" s="88"/>
      <c r="L10" s="88"/>
      <c r="M10" s="88"/>
      <c r="N10" s="88"/>
      <c r="O10" s="88"/>
      <c r="P10" s="88"/>
    </row>
    <row r="11" spans="1:16" x14ac:dyDescent="0.25">
      <c r="A11" s="84"/>
      <c r="B11" s="86"/>
      <c r="C11" s="86"/>
      <c r="D11" s="13" t="s">
        <v>10</v>
      </c>
      <c r="E11" s="13" t="s">
        <v>11</v>
      </c>
      <c r="F11" s="13" t="s">
        <v>12</v>
      </c>
      <c r="G11" s="13" t="s">
        <v>13</v>
      </c>
      <c r="H11" s="13" t="s">
        <v>14</v>
      </c>
      <c r="I11" s="13" t="s">
        <v>15</v>
      </c>
      <c r="J11" s="13" t="s">
        <v>16</v>
      </c>
      <c r="K11" s="13" t="s">
        <v>17</v>
      </c>
      <c r="L11" s="13" t="s">
        <v>18</v>
      </c>
      <c r="M11" s="13" t="s">
        <v>19</v>
      </c>
      <c r="N11" s="13" t="s">
        <v>20</v>
      </c>
      <c r="O11" s="13" t="s">
        <v>21</v>
      </c>
      <c r="P11" s="13" t="s">
        <v>22</v>
      </c>
    </row>
    <row r="12" spans="1:16" x14ac:dyDescent="0.25">
      <c r="A12" s="14" t="s">
        <v>23</v>
      </c>
      <c r="B12" s="15">
        <f>B13+B17+B20+B22+B24</f>
        <v>21161137677</v>
      </c>
      <c r="C12" s="15">
        <f>C13+C17+C20+C22+C24</f>
        <v>21233911675</v>
      </c>
      <c r="D12" s="15">
        <f t="shared" ref="D12:O12" si="0">D13+D17+D20+D22+D24</f>
        <v>338674660.94000006</v>
      </c>
      <c r="E12" s="15">
        <f t="shared" si="0"/>
        <v>296679860.09999996</v>
      </c>
      <c r="F12" s="15">
        <f t="shared" si="0"/>
        <v>2203763986.21</v>
      </c>
      <c r="G12" s="15">
        <f t="shared" si="0"/>
        <v>312689194.18999994</v>
      </c>
      <c r="H12" s="15">
        <f t="shared" si="0"/>
        <v>323583588.73000002</v>
      </c>
      <c r="I12" s="15">
        <f t="shared" si="0"/>
        <v>2446102551.6299996</v>
      </c>
      <c r="J12" s="15">
        <f t="shared" si="0"/>
        <v>350618194.98000002</v>
      </c>
      <c r="K12" s="15">
        <f t="shared" si="0"/>
        <v>334394999.77999997</v>
      </c>
      <c r="L12" s="15">
        <f t="shared" si="0"/>
        <v>2291985797.21</v>
      </c>
      <c r="M12" s="15">
        <f t="shared" si="0"/>
        <v>335828621.73000002</v>
      </c>
      <c r="N12" s="15">
        <f t="shared" si="0"/>
        <v>342916934.51999998</v>
      </c>
      <c r="O12" s="15">
        <f t="shared" si="0"/>
        <v>2263412770.98</v>
      </c>
      <c r="P12" s="15">
        <f>+P13+P18+P20+P22+P24</f>
        <v>11840651161</v>
      </c>
    </row>
    <row r="13" spans="1:16" x14ac:dyDescent="0.25">
      <c r="A13" s="16" t="s">
        <v>24</v>
      </c>
      <c r="B13" s="17">
        <f>B14+B15+B16</f>
        <v>484118550</v>
      </c>
      <c r="C13" s="17">
        <f t="shared" ref="C13:O13" si="1">C14+C15+C16</f>
        <v>484118550</v>
      </c>
      <c r="D13" s="17">
        <f t="shared" si="1"/>
        <v>16968.59</v>
      </c>
      <c r="E13" s="17">
        <f t="shared" si="1"/>
        <v>2309889.27</v>
      </c>
      <c r="F13" s="17">
        <f t="shared" si="1"/>
        <v>17083325.43</v>
      </c>
      <c r="G13" s="17">
        <f t="shared" si="1"/>
        <v>2999644.0999999996</v>
      </c>
      <c r="H13" s="17">
        <f t="shared" si="1"/>
        <v>25642175.899999999</v>
      </c>
      <c r="I13" s="17">
        <f t="shared" si="1"/>
        <v>21924465.939999998</v>
      </c>
      <c r="J13" s="17">
        <f t="shared" si="1"/>
        <v>24105605.690000001</v>
      </c>
      <c r="K13" s="17">
        <f t="shared" si="1"/>
        <v>15928261.93</v>
      </c>
      <c r="L13" s="17">
        <f t="shared" si="1"/>
        <v>15673999.609999999</v>
      </c>
      <c r="M13" s="17">
        <f t="shared" si="1"/>
        <v>16372817.27</v>
      </c>
      <c r="N13" s="17">
        <f t="shared" si="1"/>
        <v>23139940.309999999</v>
      </c>
      <c r="O13" s="17">
        <f t="shared" si="1"/>
        <v>36843384.710000001</v>
      </c>
      <c r="P13" s="17">
        <f t="shared" ref="P13:P24" si="2">+SUM(D13:O13)</f>
        <v>202040478.75</v>
      </c>
    </row>
    <row r="14" spans="1:16" x14ac:dyDescent="0.25">
      <c r="A14" s="22" t="s">
        <v>25</v>
      </c>
      <c r="B14" s="19">
        <v>237191758</v>
      </c>
      <c r="C14" s="19">
        <v>237191758</v>
      </c>
      <c r="D14" s="19">
        <v>0</v>
      </c>
      <c r="E14" s="19">
        <v>0</v>
      </c>
      <c r="F14" s="19">
        <v>0</v>
      </c>
      <c r="G14" s="19">
        <v>0</v>
      </c>
      <c r="H14" s="19">
        <v>0</v>
      </c>
      <c r="I14" s="19">
        <v>21574502.439999998</v>
      </c>
      <c r="J14" s="19">
        <v>21445322.25</v>
      </c>
      <c r="K14" s="19">
        <v>13841038</v>
      </c>
      <c r="L14" s="19">
        <v>14228728</v>
      </c>
      <c r="M14" s="19">
        <v>13736778</v>
      </c>
      <c r="N14" s="19">
        <v>18624353</v>
      </c>
      <c r="O14" s="19">
        <v>32116281</v>
      </c>
      <c r="P14" s="19">
        <f t="shared" si="2"/>
        <v>135567002.69</v>
      </c>
    </row>
    <row r="15" spans="1:16" x14ac:dyDescent="0.25">
      <c r="A15" s="22" t="s">
        <v>26</v>
      </c>
      <c r="B15" s="19">
        <v>145278786</v>
      </c>
      <c r="C15" s="19">
        <v>145278786</v>
      </c>
      <c r="D15" s="19">
        <v>16968.59</v>
      </c>
      <c r="E15" s="19">
        <v>2309889.27</v>
      </c>
      <c r="F15" s="19">
        <v>17083325.43</v>
      </c>
      <c r="G15" s="19">
        <v>2999644.0999999996</v>
      </c>
      <c r="H15" s="19">
        <v>25642175.899999999</v>
      </c>
      <c r="I15" s="19">
        <v>349963.5</v>
      </c>
      <c r="J15" s="19">
        <v>2660283.44</v>
      </c>
      <c r="K15" s="19">
        <v>2087223.93</v>
      </c>
      <c r="L15" s="19">
        <v>1445271.6099999999</v>
      </c>
      <c r="M15" s="19">
        <v>2636039.27</v>
      </c>
      <c r="N15" s="19">
        <v>4515587.3099999996</v>
      </c>
      <c r="O15" s="19">
        <v>4727103.71</v>
      </c>
      <c r="P15" s="19">
        <f t="shared" si="2"/>
        <v>66473476.060000002</v>
      </c>
    </row>
    <row r="16" spans="1:16" x14ac:dyDescent="0.25">
      <c r="A16" s="22" t="s">
        <v>41</v>
      </c>
      <c r="B16" s="19">
        <v>101648006</v>
      </c>
      <c r="C16" s="19">
        <v>101648006</v>
      </c>
      <c r="D16" s="19">
        <v>0</v>
      </c>
      <c r="E16" s="19">
        <v>0</v>
      </c>
      <c r="F16" s="19">
        <v>0</v>
      </c>
      <c r="G16" s="19">
        <v>0</v>
      </c>
      <c r="H16" s="19">
        <v>0</v>
      </c>
      <c r="I16" s="19">
        <v>0</v>
      </c>
      <c r="J16" s="19">
        <v>0</v>
      </c>
      <c r="K16" s="19">
        <v>0</v>
      </c>
      <c r="L16" s="19">
        <v>0</v>
      </c>
      <c r="M16" s="19">
        <v>0</v>
      </c>
      <c r="N16" s="19">
        <v>0</v>
      </c>
      <c r="O16" s="19">
        <v>0</v>
      </c>
      <c r="P16" s="19">
        <f t="shared" si="2"/>
        <v>0</v>
      </c>
    </row>
    <row r="17" spans="1:16" x14ac:dyDescent="0.25">
      <c r="A17" s="16" t="s">
        <v>27</v>
      </c>
      <c r="B17" s="17">
        <f>B18+B19</f>
        <v>8796888896</v>
      </c>
      <c r="C17" s="17">
        <f t="shared" ref="C17:O17" si="3">C18+C19</f>
        <v>8796888896</v>
      </c>
      <c r="D17" s="17">
        <f t="shared" si="3"/>
        <v>4615988.8800000008</v>
      </c>
      <c r="E17" s="17">
        <f t="shared" si="3"/>
        <v>-1985880.6400000001</v>
      </c>
      <c r="F17" s="17">
        <f t="shared" si="3"/>
        <v>1765844.22</v>
      </c>
      <c r="G17" s="17">
        <f t="shared" si="3"/>
        <v>561492.61999999988</v>
      </c>
      <c r="H17" s="17">
        <f t="shared" si="3"/>
        <v>1299865.53</v>
      </c>
      <c r="I17" s="17">
        <f t="shared" si="3"/>
        <v>1239666.76</v>
      </c>
      <c r="J17" s="17">
        <f t="shared" si="3"/>
        <v>2570975.91</v>
      </c>
      <c r="K17" s="17">
        <f t="shared" si="3"/>
        <v>773236.2799999998</v>
      </c>
      <c r="L17" s="17">
        <f t="shared" si="3"/>
        <v>1458606.5499999998</v>
      </c>
      <c r="M17" s="17">
        <f t="shared" si="3"/>
        <v>1641483.86</v>
      </c>
      <c r="N17" s="17">
        <f t="shared" si="3"/>
        <v>1981840.21</v>
      </c>
      <c r="O17" s="17">
        <f t="shared" si="3"/>
        <v>2793398.01</v>
      </c>
      <c r="P17" s="25">
        <f t="shared" si="2"/>
        <v>18716518.189999998</v>
      </c>
    </row>
    <row r="18" spans="1:16" x14ac:dyDescent="0.25">
      <c r="A18" s="22" t="s">
        <v>28</v>
      </c>
      <c r="B18" s="19">
        <v>8734337502</v>
      </c>
      <c r="C18" s="19">
        <v>8734337502</v>
      </c>
      <c r="D18" s="19">
        <v>4615988.8800000008</v>
      </c>
      <c r="E18" s="19">
        <v>-1985880.6400000001</v>
      </c>
      <c r="F18" s="19">
        <v>1765844.22</v>
      </c>
      <c r="G18" s="19">
        <v>561492.61999999988</v>
      </c>
      <c r="H18" s="19">
        <v>1299865.53</v>
      </c>
      <c r="I18" s="19">
        <v>1239666.76</v>
      </c>
      <c r="J18" s="19">
        <v>2570975.91</v>
      </c>
      <c r="K18" s="19">
        <v>773236.2799999998</v>
      </c>
      <c r="L18" s="19">
        <v>1458606.5499999998</v>
      </c>
      <c r="M18" s="19">
        <v>1641483.86</v>
      </c>
      <c r="N18" s="19">
        <v>1981840.21</v>
      </c>
      <c r="O18" s="19">
        <v>2793398.01</v>
      </c>
      <c r="P18" s="19">
        <f t="shared" si="2"/>
        <v>18716518.189999998</v>
      </c>
    </row>
    <row r="19" spans="1:16" x14ac:dyDescent="0.25">
      <c r="A19" s="22" t="s">
        <v>42</v>
      </c>
      <c r="B19" s="19">
        <v>62551394</v>
      </c>
      <c r="C19" s="19">
        <v>62551394</v>
      </c>
      <c r="D19" s="19">
        <v>0</v>
      </c>
      <c r="E19" s="19">
        <v>0</v>
      </c>
      <c r="F19" s="19">
        <v>0</v>
      </c>
      <c r="G19" s="19">
        <v>0</v>
      </c>
      <c r="H19" s="19">
        <v>0</v>
      </c>
      <c r="I19" s="19">
        <v>0</v>
      </c>
      <c r="J19" s="19">
        <v>0</v>
      </c>
      <c r="K19" s="19">
        <v>0</v>
      </c>
      <c r="L19" s="19">
        <v>0</v>
      </c>
      <c r="M19" s="19">
        <v>0</v>
      </c>
      <c r="N19" s="19">
        <v>0</v>
      </c>
      <c r="O19" s="19">
        <v>0</v>
      </c>
      <c r="P19" s="19">
        <f t="shared" si="2"/>
        <v>0</v>
      </c>
    </row>
    <row r="20" spans="1:16" x14ac:dyDescent="0.25">
      <c r="A20" s="16" t="s">
        <v>29</v>
      </c>
      <c r="B20" s="17">
        <f>B21</f>
        <v>0</v>
      </c>
      <c r="C20" s="17">
        <f>C21</f>
        <v>0</v>
      </c>
      <c r="D20" s="17">
        <f>D21</f>
        <v>0</v>
      </c>
      <c r="E20" s="17">
        <f t="shared" ref="E20:O20" si="4">E21</f>
        <v>0</v>
      </c>
      <c r="F20" s="17">
        <f t="shared" si="4"/>
        <v>0</v>
      </c>
      <c r="G20" s="17">
        <f t="shared" si="4"/>
        <v>0</v>
      </c>
      <c r="H20" s="17">
        <f t="shared" si="4"/>
        <v>0</v>
      </c>
      <c r="I20" s="17">
        <f t="shared" si="4"/>
        <v>0</v>
      </c>
      <c r="J20" s="17">
        <f t="shared" si="4"/>
        <v>0</v>
      </c>
      <c r="K20" s="17">
        <f t="shared" si="4"/>
        <v>0</v>
      </c>
      <c r="L20" s="17">
        <f t="shared" si="4"/>
        <v>0</v>
      </c>
      <c r="M20" s="17">
        <f t="shared" si="4"/>
        <v>0</v>
      </c>
      <c r="N20" s="17">
        <f t="shared" si="4"/>
        <v>0</v>
      </c>
      <c r="O20" s="17">
        <f t="shared" si="4"/>
        <v>0</v>
      </c>
      <c r="P20" s="25">
        <f t="shared" si="2"/>
        <v>0</v>
      </c>
    </row>
    <row r="21" spans="1:16" x14ac:dyDescent="0.25">
      <c r="A21" s="22" t="s">
        <v>30</v>
      </c>
      <c r="B21" s="19">
        <v>0</v>
      </c>
      <c r="C21" s="19">
        <v>0</v>
      </c>
      <c r="D21" s="19">
        <v>0</v>
      </c>
      <c r="E21" s="19">
        <v>0</v>
      </c>
      <c r="F21" s="19">
        <v>0</v>
      </c>
      <c r="G21" s="19">
        <v>0</v>
      </c>
      <c r="H21" s="19">
        <v>0</v>
      </c>
      <c r="I21" s="19">
        <v>0</v>
      </c>
      <c r="J21" s="19">
        <v>0</v>
      </c>
      <c r="K21" s="19">
        <v>0</v>
      </c>
      <c r="L21" s="19">
        <v>0</v>
      </c>
      <c r="M21" s="19">
        <v>0</v>
      </c>
      <c r="N21" s="19">
        <v>0</v>
      </c>
      <c r="O21" s="19">
        <v>0</v>
      </c>
      <c r="P21" s="19">
        <f t="shared" si="2"/>
        <v>0</v>
      </c>
    </row>
    <row r="22" spans="1:16" x14ac:dyDescent="0.25">
      <c r="A22" s="16" t="s">
        <v>31</v>
      </c>
      <c r="B22" s="17">
        <f>B23</f>
        <v>11857862213</v>
      </c>
      <c r="C22" s="17">
        <f>C23</f>
        <v>11918362211</v>
      </c>
      <c r="D22" s="17">
        <f>D23</f>
        <v>323827523.47000003</v>
      </c>
      <c r="E22" s="17">
        <f t="shared" ref="E22:O22" si="5">E23</f>
        <v>296325791.58999997</v>
      </c>
      <c r="F22" s="17">
        <f t="shared" si="5"/>
        <v>2184400649.54</v>
      </c>
      <c r="G22" s="17">
        <f t="shared" si="5"/>
        <v>308775357.46999991</v>
      </c>
      <c r="H22" s="17">
        <f t="shared" si="5"/>
        <v>296429947.30000001</v>
      </c>
      <c r="I22" s="17">
        <f t="shared" si="5"/>
        <v>2422262238.9299998</v>
      </c>
      <c r="J22" s="17">
        <f t="shared" si="5"/>
        <v>323793922.38</v>
      </c>
      <c r="K22" s="17">
        <f t="shared" si="5"/>
        <v>317603501.56999999</v>
      </c>
      <c r="L22" s="17">
        <f t="shared" si="5"/>
        <v>2274606941.0500002</v>
      </c>
      <c r="M22" s="17">
        <f t="shared" si="5"/>
        <v>317585714</v>
      </c>
      <c r="N22" s="17">
        <f t="shared" si="5"/>
        <v>317585714</v>
      </c>
      <c r="O22" s="17">
        <f t="shared" si="5"/>
        <v>2215625151</v>
      </c>
      <c r="P22" s="25">
        <f t="shared" si="2"/>
        <v>11598822452.299999</v>
      </c>
    </row>
    <row r="23" spans="1:16" x14ac:dyDescent="0.25">
      <c r="A23" s="22" t="s">
        <v>32</v>
      </c>
      <c r="B23" s="19">
        <v>11857862213</v>
      </c>
      <c r="C23" s="19">
        <v>11918362211</v>
      </c>
      <c r="D23" s="19">
        <v>323827523.47000003</v>
      </c>
      <c r="E23" s="19">
        <v>296325791.58999997</v>
      </c>
      <c r="F23" s="19">
        <v>2184400649.54</v>
      </c>
      <c r="G23" s="19">
        <v>308775357.46999991</v>
      </c>
      <c r="H23" s="19">
        <v>296429947.30000001</v>
      </c>
      <c r="I23" s="19">
        <v>2422262238.9299998</v>
      </c>
      <c r="J23" s="19">
        <v>323793922.38</v>
      </c>
      <c r="K23" s="19">
        <v>317603501.56999999</v>
      </c>
      <c r="L23" s="19">
        <v>2274606941.0500002</v>
      </c>
      <c r="M23" s="19">
        <v>317585714</v>
      </c>
      <c r="N23" s="19">
        <v>317585714</v>
      </c>
      <c r="O23" s="19">
        <v>2215625151</v>
      </c>
      <c r="P23" s="18">
        <f t="shared" si="2"/>
        <v>11598822452.299999</v>
      </c>
    </row>
    <row r="24" spans="1:16" x14ac:dyDescent="0.25">
      <c r="A24" s="16" t="s">
        <v>33</v>
      </c>
      <c r="B24" s="17">
        <v>22268018</v>
      </c>
      <c r="C24" s="17">
        <v>34542018</v>
      </c>
      <c r="D24" s="17">
        <v>10214180</v>
      </c>
      <c r="E24" s="17">
        <v>30059.880000000005</v>
      </c>
      <c r="F24" s="17">
        <v>514167.02</v>
      </c>
      <c r="G24" s="17">
        <v>352700</v>
      </c>
      <c r="H24" s="17">
        <v>211600</v>
      </c>
      <c r="I24" s="17">
        <v>676180</v>
      </c>
      <c r="J24" s="17">
        <v>147690.99999999997</v>
      </c>
      <c r="K24" s="17">
        <v>90000</v>
      </c>
      <c r="L24" s="17">
        <v>246250</v>
      </c>
      <c r="M24" s="17">
        <v>228606.59999999986</v>
      </c>
      <c r="N24" s="17">
        <v>209440</v>
      </c>
      <c r="O24" s="17">
        <v>8150837.2599999998</v>
      </c>
      <c r="P24" s="25">
        <f t="shared" si="2"/>
        <v>21071711.759999998</v>
      </c>
    </row>
    <row r="25" spans="1:16" x14ac:dyDescent="0.25">
      <c r="A25" s="14" t="s">
        <v>34</v>
      </c>
      <c r="B25" s="15">
        <f>B26+B28</f>
        <v>14962550</v>
      </c>
      <c r="C25" s="15">
        <f t="shared" ref="C25:O25" si="6">C26+C28</f>
        <v>14962550</v>
      </c>
      <c r="D25" s="15">
        <f t="shared" si="6"/>
        <v>0</v>
      </c>
      <c r="E25" s="15">
        <f t="shared" si="6"/>
        <v>0</v>
      </c>
      <c r="F25" s="15">
        <f t="shared" si="6"/>
        <v>0</v>
      </c>
      <c r="G25" s="15">
        <f t="shared" si="6"/>
        <v>0</v>
      </c>
      <c r="H25" s="15">
        <f t="shared" si="6"/>
        <v>0</v>
      </c>
      <c r="I25" s="15">
        <f t="shared" si="6"/>
        <v>0</v>
      </c>
      <c r="J25" s="15">
        <f t="shared" si="6"/>
        <v>0</v>
      </c>
      <c r="K25" s="15">
        <f t="shared" si="6"/>
        <v>0</v>
      </c>
      <c r="L25" s="15">
        <f t="shared" si="6"/>
        <v>0</v>
      </c>
      <c r="M25" s="15">
        <f t="shared" si="6"/>
        <v>0</v>
      </c>
      <c r="N25" s="15">
        <f t="shared" si="6"/>
        <v>0</v>
      </c>
      <c r="O25" s="15">
        <f t="shared" si="6"/>
        <v>0</v>
      </c>
      <c r="P25" s="15">
        <f>P26</f>
        <v>0</v>
      </c>
    </row>
    <row r="26" spans="1:16" x14ac:dyDescent="0.25">
      <c r="A26" s="16" t="s">
        <v>35</v>
      </c>
      <c r="B26" s="26">
        <f t="shared" ref="B26:O26" si="7">B27</f>
        <v>11400000</v>
      </c>
      <c r="C26" s="26">
        <f t="shared" si="7"/>
        <v>11400000</v>
      </c>
      <c r="D26" s="26">
        <f t="shared" si="7"/>
        <v>0</v>
      </c>
      <c r="E26" s="26">
        <f t="shared" si="7"/>
        <v>0</v>
      </c>
      <c r="F26" s="26">
        <f t="shared" si="7"/>
        <v>0</v>
      </c>
      <c r="G26" s="26">
        <f t="shared" si="7"/>
        <v>0</v>
      </c>
      <c r="H26" s="26">
        <f t="shared" si="7"/>
        <v>0</v>
      </c>
      <c r="I26" s="26">
        <f t="shared" si="7"/>
        <v>0</v>
      </c>
      <c r="J26" s="26">
        <f t="shared" si="7"/>
        <v>0</v>
      </c>
      <c r="K26" s="26">
        <f t="shared" si="7"/>
        <v>0</v>
      </c>
      <c r="L26" s="26">
        <f t="shared" si="7"/>
        <v>0</v>
      </c>
      <c r="M26" s="26">
        <f t="shared" si="7"/>
        <v>0</v>
      </c>
      <c r="N26" s="26">
        <f t="shared" si="7"/>
        <v>0</v>
      </c>
      <c r="O26" s="26">
        <f t="shared" si="7"/>
        <v>0</v>
      </c>
      <c r="P26" s="25">
        <f>+SUM(D26:O26)</f>
        <v>0</v>
      </c>
    </row>
    <row r="27" spans="1:16" x14ac:dyDescent="0.25">
      <c r="A27" s="22" t="s">
        <v>36</v>
      </c>
      <c r="B27" s="20">
        <v>11400000</v>
      </c>
      <c r="C27" s="20">
        <v>11400000</v>
      </c>
      <c r="D27" s="20">
        <v>0</v>
      </c>
      <c r="E27" s="20">
        <v>0</v>
      </c>
      <c r="F27" s="20">
        <v>0</v>
      </c>
      <c r="G27" s="20">
        <v>0</v>
      </c>
      <c r="H27" s="20">
        <v>0</v>
      </c>
      <c r="I27" s="20">
        <v>0</v>
      </c>
      <c r="J27" s="20">
        <v>0</v>
      </c>
      <c r="K27" s="20">
        <v>0</v>
      </c>
      <c r="L27" s="20">
        <v>0</v>
      </c>
      <c r="M27" s="20">
        <v>0</v>
      </c>
      <c r="N27" s="20">
        <v>0</v>
      </c>
      <c r="O27" s="20">
        <v>0</v>
      </c>
      <c r="P27" s="18">
        <f>+SUM(D27:O27)</f>
        <v>0</v>
      </c>
    </row>
    <row r="28" spans="1:16" x14ac:dyDescent="0.25">
      <c r="A28" s="16" t="s">
        <v>43</v>
      </c>
      <c r="B28" s="26">
        <f>B29</f>
        <v>3562550</v>
      </c>
      <c r="C28" s="26">
        <f t="shared" ref="C28:O28" si="8">C29</f>
        <v>3562550</v>
      </c>
      <c r="D28" s="26">
        <f t="shared" si="8"/>
        <v>0</v>
      </c>
      <c r="E28" s="26">
        <f t="shared" si="8"/>
        <v>0</v>
      </c>
      <c r="F28" s="26">
        <f t="shared" si="8"/>
        <v>0</v>
      </c>
      <c r="G28" s="26">
        <f t="shared" si="8"/>
        <v>0</v>
      </c>
      <c r="H28" s="26">
        <f t="shared" si="8"/>
        <v>0</v>
      </c>
      <c r="I28" s="26">
        <f t="shared" si="8"/>
        <v>0</v>
      </c>
      <c r="J28" s="26">
        <f t="shared" si="8"/>
        <v>0</v>
      </c>
      <c r="K28" s="26">
        <f t="shared" si="8"/>
        <v>0</v>
      </c>
      <c r="L28" s="26">
        <f t="shared" si="8"/>
        <v>0</v>
      </c>
      <c r="M28" s="26">
        <f t="shared" si="8"/>
        <v>0</v>
      </c>
      <c r="N28" s="26">
        <f t="shared" si="8"/>
        <v>0</v>
      </c>
      <c r="O28" s="26">
        <f t="shared" si="8"/>
        <v>0</v>
      </c>
      <c r="P28" s="25">
        <f>+SUM(D28:O28)</f>
        <v>0</v>
      </c>
    </row>
    <row r="29" spans="1:16" x14ac:dyDescent="0.25">
      <c r="A29" s="22" t="s">
        <v>44</v>
      </c>
      <c r="B29" s="20">
        <v>3562550</v>
      </c>
      <c r="C29" s="20">
        <v>3562550</v>
      </c>
      <c r="D29" s="20">
        <v>0</v>
      </c>
      <c r="E29" s="20">
        <v>0</v>
      </c>
      <c r="F29" s="20">
        <v>0</v>
      </c>
      <c r="G29" s="20">
        <v>0</v>
      </c>
      <c r="H29" s="20">
        <v>0</v>
      </c>
      <c r="I29" s="20">
        <v>0</v>
      </c>
      <c r="J29" s="20">
        <v>0</v>
      </c>
      <c r="K29" s="20">
        <v>0</v>
      </c>
      <c r="L29" s="20">
        <v>0</v>
      </c>
      <c r="M29" s="20">
        <v>0</v>
      </c>
      <c r="N29" s="20">
        <v>0</v>
      </c>
      <c r="O29" s="20">
        <v>0</v>
      </c>
      <c r="P29" s="18">
        <f>+SUM(D29:O29)</f>
        <v>0</v>
      </c>
    </row>
    <row r="30" spans="1:16" x14ac:dyDescent="0.25">
      <c r="A30" s="23" t="s">
        <v>37</v>
      </c>
      <c r="B30" s="27">
        <f t="shared" ref="B30:O30" si="9">+B12+B25</f>
        <v>21176100227</v>
      </c>
      <c r="C30" s="27">
        <f t="shared" si="9"/>
        <v>21248874225</v>
      </c>
      <c r="D30" s="24">
        <f t="shared" si="9"/>
        <v>338674660.94000006</v>
      </c>
      <c r="E30" s="24">
        <f t="shared" si="9"/>
        <v>296679860.09999996</v>
      </c>
      <c r="F30" s="24">
        <f t="shared" si="9"/>
        <v>2203763986.21</v>
      </c>
      <c r="G30" s="24">
        <f t="shared" si="9"/>
        <v>312689194.18999994</v>
      </c>
      <c r="H30" s="24">
        <f t="shared" si="9"/>
        <v>323583588.73000002</v>
      </c>
      <c r="I30" s="24">
        <f t="shared" si="9"/>
        <v>2446102551.6299996</v>
      </c>
      <c r="J30" s="24">
        <f t="shared" si="9"/>
        <v>350618194.98000002</v>
      </c>
      <c r="K30" s="24">
        <f t="shared" si="9"/>
        <v>334394999.77999997</v>
      </c>
      <c r="L30" s="24">
        <f t="shared" si="9"/>
        <v>2291985797.21</v>
      </c>
      <c r="M30" s="24">
        <f t="shared" si="9"/>
        <v>335828621.73000002</v>
      </c>
      <c r="N30" s="24">
        <f t="shared" si="9"/>
        <v>342916934.51999998</v>
      </c>
      <c r="O30" s="24">
        <f t="shared" si="9"/>
        <v>2263412770.98</v>
      </c>
      <c r="P30" s="24">
        <f>SUM(D30:O30)</f>
        <v>11840651160.999998</v>
      </c>
    </row>
    <row r="31" spans="1:16" x14ac:dyDescent="0.25">
      <c r="A31" s="34"/>
    </row>
    <row r="32" spans="1:16" x14ac:dyDescent="0.25">
      <c r="A32" s="23" t="s">
        <v>45</v>
      </c>
      <c r="B32" s="27">
        <f>B33</f>
        <v>0</v>
      </c>
      <c r="C32" s="27">
        <f t="shared" ref="C32:O34" si="10">C33</f>
        <v>58224833</v>
      </c>
      <c r="D32" s="24">
        <f t="shared" si="10"/>
        <v>0</v>
      </c>
      <c r="E32" s="24">
        <f t="shared" si="10"/>
        <v>0</v>
      </c>
      <c r="F32" s="24">
        <f t="shared" si="10"/>
        <v>0</v>
      </c>
      <c r="G32" s="24">
        <f t="shared" si="10"/>
        <v>0</v>
      </c>
      <c r="H32" s="24">
        <f t="shared" si="10"/>
        <v>0</v>
      </c>
      <c r="I32" s="24">
        <f t="shared" si="10"/>
        <v>0</v>
      </c>
      <c r="J32" s="24">
        <f t="shared" si="10"/>
        <v>0</v>
      </c>
      <c r="K32" s="24">
        <f t="shared" si="10"/>
        <v>0</v>
      </c>
      <c r="L32" s="24">
        <f t="shared" si="10"/>
        <v>0</v>
      </c>
      <c r="M32" s="24">
        <f t="shared" si="10"/>
        <v>0</v>
      </c>
      <c r="N32" s="24">
        <f t="shared" si="10"/>
        <v>0</v>
      </c>
      <c r="O32" s="24">
        <f t="shared" si="10"/>
        <v>0</v>
      </c>
      <c r="P32" s="24">
        <f>SUM(D32:O32)</f>
        <v>0</v>
      </c>
    </row>
    <row r="33" spans="1:16" x14ac:dyDescent="0.25">
      <c r="A33" s="28" t="s">
        <v>46</v>
      </c>
      <c r="B33" s="15">
        <f>B34</f>
        <v>0</v>
      </c>
      <c r="C33" s="15">
        <f t="shared" si="10"/>
        <v>58224833</v>
      </c>
      <c r="D33" s="15">
        <f t="shared" si="10"/>
        <v>0</v>
      </c>
      <c r="E33" s="15">
        <f t="shared" si="10"/>
        <v>0</v>
      </c>
      <c r="F33" s="15">
        <f t="shared" si="10"/>
        <v>0</v>
      </c>
      <c r="G33" s="15">
        <f t="shared" si="10"/>
        <v>0</v>
      </c>
      <c r="H33" s="15">
        <f t="shared" si="10"/>
        <v>0</v>
      </c>
      <c r="I33" s="15">
        <f t="shared" si="10"/>
        <v>0</v>
      </c>
      <c r="J33" s="15">
        <f t="shared" si="10"/>
        <v>0</v>
      </c>
      <c r="K33" s="15">
        <f t="shared" si="10"/>
        <v>0</v>
      </c>
      <c r="L33" s="15">
        <f t="shared" si="10"/>
        <v>0</v>
      </c>
      <c r="M33" s="15">
        <f t="shared" si="10"/>
        <v>0</v>
      </c>
      <c r="N33" s="15">
        <f t="shared" si="10"/>
        <v>0</v>
      </c>
      <c r="O33" s="15">
        <f t="shared" si="10"/>
        <v>0</v>
      </c>
      <c r="P33" s="29">
        <f>SUM(D33:O33)</f>
        <v>0</v>
      </c>
    </row>
    <row r="34" spans="1:16" x14ac:dyDescent="0.25">
      <c r="A34" s="21" t="s">
        <v>47</v>
      </c>
      <c r="B34" s="26">
        <f>B35</f>
        <v>0</v>
      </c>
      <c r="C34" s="26">
        <f t="shared" si="10"/>
        <v>58224833</v>
      </c>
      <c r="D34" s="26">
        <f t="shared" si="10"/>
        <v>0</v>
      </c>
      <c r="E34" s="26">
        <f t="shared" si="10"/>
        <v>0</v>
      </c>
      <c r="F34" s="26">
        <f t="shared" si="10"/>
        <v>0</v>
      </c>
      <c r="G34" s="26">
        <f t="shared" si="10"/>
        <v>0</v>
      </c>
      <c r="H34" s="26">
        <f t="shared" si="10"/>
        <v>0</v>
      </c>
      <c r="I34" s="26">
        <f t="shared" si="10"/>
        <v>0</v>
      </c>
      <c r="J34" s="26">
        <f t="shared" si="10"/>
        <v>0</v>
      </c>
      <c r="K34" s="26">
        <f t="shared" si="10"/>
        <v>0</v>
      </c>
      <c r="L34" s="26">
        <f t="shared" si="10"/>
        <v>0</v>
      </c>
      <c r="M34" s="26">
        <f t="shared" si="10"/>
        <v>0</v>
      </c>
      <c r="N34" s="26">
        <f t="shared" si="10"/>
        <v>0</v>
      </c>
      <c r="O34" s="26">
        <f t="shared" si="10"/>
        <v>0</v>
      </c>
      <c r="P34" s="30">
        <f>SUM(D34:O34)</f>
        <v>0</v>
      </c>
    </row>
    <row r="35" spans="1:16" x14ac:dyDescent="0.25">
      <c r="A35" s="32" t="s">
        <v>48</v>
      </c>
      <c r="B35" s="33">
        <v>0</v>
      </c>
      <c r="C35" s="33">
        <v>58224833</v>
      </c>
      <c r="D35" s="33">
        <v>0</v>
      </c>
      <c r="E35" s="33">
        <v>0</v>
      </c>
      <c r="F35" s="33">
        <v>0</v>
      </c>
      <c r="G35" s="33">
        <v>0</v>
      </c>
      <c r="H35" s="33">
        <v>0</v>
      </c>
      <c r="I35" s="33">
        <v>0</v>
      </c>
      <c r="J35" s="33">
        <v>0</v>
      </c>
      <c r="K35" s="33">
        <v>0</v>
      </c>
      <c r="L35" s="33">
        <v>0</v>
      </c>
      <c r="M35" s="33">
        <v>0</v>
      </c>
      <c r="N35" s="33">
        <v>0</v>
      </c>
      <c r="O35" s="33">
        <v>0</v>
      </c>
      <c r="P35" s="31">
        <f>SUM(D35:O35)</f>
        <v>0</v>
      </c>
    </row>
    <row r="36" spans="1:16" x14ac:dyDescent="0.25">
      <c r="A36" s="23" t="s">
        <v>49</v>
      </c>
      <c r="B36" s="27">
        <f>B30+B32</f>
        <v>21176100227</v>
      </c>
      <c r="C36" s="27">
        <f>C30+C32</f>
        <v>21307099058</v>
      </c>
      <c r="D36" s="24">
        <f t="shared" ref="D36:O36" si="11">D30+D32</f>
        <v>338674660.94000006</v>
      </c>
      <c r="E36" s="24">
        <f t="shared" si="11"/>
        <v>296679860.09999996</v>
      </c>
      <c r="F36" s="24">
        <f t="shared" si="11"/>
        <v>2203763986.21</v>
      </c>
      <c r="G36" s="24">
        <f t="shared" si="11"/>
        <v>312689194.18999994</v>
      </c>
      <c r="H36" s="24">
        <f t="shared" si="11"/>
        <v>323583588.73000002</v>
      </c>
      <c r="I36" s="24">
        <f t="shared" si="11"/>
        <v>2446102551.6299996</v>
      </c>
      <c r="J36" s="24">
        <f t="shared" si="11"/>
        <v>350618194.98000002</v>
      </c>
      <c r="K36" s="24">
        <f t="shared" si="11"/>
        <v>334394999.77999997</v>
      </c>
      <c r="L36" s="24">
        <f t="shared" si="11"/>
        <v>2291985797.21</v>
      </c>
      <c r="M36" s="24">
        <f t="shared" si="11"/>
        <v>335828621.73000002</v>
      </c>
      <c r="N36" s="24">
        <f t="shared" si="11"/>
        <v>342916934.51999998</v>
      </c>
      <c r="O36" s="24">
        <f t="shared" si="11"/>
        <v>2263412770.98</v>
      </c>
      <c r="P36" s="24">
        <f>SUM(D36:O36)</f>
        <v>11840651160.999998</v>
      </c>
    </row>
    <row r="37" spans="1:16" x14ac:dyDescent="0.25">
      <c r="A37" s="34" t="s">
        <v>38</v>
      </c>
    </row>
    <row r="38" spans="1:16" x14ac:dyDescent="0.25">
      <c r="A38" s="35" t="s">
        <v>39</v>
      </c>
    </row>
  </sheetData>
  <mergeCells count="8">
    <mergeCell ref="A3:P3"/>
    <mergeCell ref="A4:P4"/>
    <mergeCell ref="A5:P5"/>
    <mergeCell ref="A6:P6"/>
    <mergeCell ref="A10:A11"/>
    <mergeCell ref="B10:B11"/>
    <mergeCell ref="C10:C11"/>
    <mergeCell ref="D10:P10"/>
  </mergeCells>
  <pageMargins left="0.7" right="0.7" top="0.75" bottom="0.75" header="0.3" footer="0.3"/>
  <pageSetup orientation="portrait" r:id="rId1"/>
  <ignoredErrors>
    <ignoredError sqref="P14:P24 P35" formulaRange="1"/>
    <ignoredError sqref="P25:P26" formula="1"/>
    <ignoredError sqref="P27:P29" formula="1"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P38"/>
  <sheetViews>
    <sheetView showGridLines="0" topLeftCell="A10" zoomScale="90" zoomScaleNormal="90" workbookViewId="0">
      <selection activeCell="A10" sqref="A10:A11"/>
    </sheetView>
  </sheetViews>
  <sheetFormatPr defaultColWidth="11.42578125" defaultRowHeight="15" x14ac:dyDescent="0.25"/>
  <cols>
    <col min="1" max="1" width="69.42578125" customWidth="1"/>
    <col min="2" max="3" width="17.7109375" customWidth="1"/>
    <col min="4" max="4" width="10" bestFit="1" customWidth="1"/>
    <col min="5" max="5" width="10.28515625" bestFit="1" customWidth="1"/>
    <col min="6" max="8" width="10" bestFit="1" customWidth="1"/>
    <col min="9" max="9" width="11.140625" bestFit="1" customWidth="1"/>
    <col min="10" max="11" width="10" bestFit="1" customWidth="1"/>
    <col min="12" max="12" width="13.42578125" bestFit="1" customWidth="1"/>
    <col min="13" max="13" width="10.7109375" bestFit="1" customWidth="1"/>
    <col min="14" max="14" width="13.42578125" bestFit="1" customWidth="1"/>
    <col min="15" max="15" width="13.42578125" customWidth="1"/>
    <col min="16" max="16" width="15.42578125" bestFit="1" customWidth="1"/>
  </cols>
  <sheetData>
    <row r="1" spans="1:16" x14ac:dyDescent="0.25">
      <c r="B1" s="1"/>
      <c r="C1" s="1"/>
      <c r="D1" s="2"/>
      <c r="E1" s="2"/>
      <c r="F1" s="2"/>
      <c r="G1" s="2"/>
      <c r="H1" s="2"/>
      <c r="I1" s="2"/>
      <c r="J1" s="2"/>
      <c r="K1" s="2"/>
      <c r="L1" s="2"/>
      <c r="N1" s="3"/>
      <c r="O1" s="3"/>
    </row>
    <row r="2" spans="1:16" x14ac:dyDescent="0.25">
      <c r="B2" s="1"/>
      <c r="C2" s="1"/>
      <c r="D2" s="2"/>
      <c r="E2" s="2"/>
      <c r="F2" s="2"/>
      <c r="G2" s="2"/>
      <c r="H2" s="2"/>
      <c r="I2" s="2"/>
      <c r="J2" s="2"/>
      <c r="K2" s="2"/>
      <c r="L2" s="2"/>
      <c r="N2" s="3"/>
      <c r="O2" s="3"/>
    </row>
    <row r="3" spans="1:16" ht="28.5" x14ac:dyDescent="0.25">
      <c r="A3" s="79" t="s">
        <v>0</v>
      </c>
      <c r="B3" s="79"/>
      <c r="C3" s="79"/>
      <c r="D3" s="79"/>
      <c r="E3" s="79"/>
      <c r="F3" s="79"/>
      <c r="G3" s="79"/>
      <c r="H3" s="79"/>
      <c r="I3" s="79"/>
      <c r="J3" s="79"/>
      <c r="K3" s="79"/>
      <c r="L3" s="79"/>
      <c r="M3" s="79"/>
      <c r="N3" s="79"/>
      <c r="O3" s="79"/>
      <c r="P3" s="79"/>
    </row>
    <row r="4" spans="1:16" ht="21" x14ac:dyDescent="0.25">
      <c r="A4" s="80" t="s">
        <v>1</v>
      </c>
      <c r="B4" s="80"/>
      <c r="C4" s="80"/>
      <c r="D4" s="80"/>
      <c r="E4" s="80"/>
      <c r="F4" s="80"/>
      <c r="G4" s="80"/>
      <c r="H4" s="80"/>
      <c r="I4" s="80"/>
      <c r="J4" s="80"/>
      <c r="K4" s="80"/>
      <c r="L4" s="80"/>
      <c r="M4" s="80"/>
      <c r="N4" s="80"/>
      <c r="O4" s="80"/>
      <c r="P4" s="80"/>
    </row>
    <row r="5" spans="1:16" ht="18.75" x14ac:dyDescent="0.25">
      <c r="A5" s="81" t="s">
        <v>2</v>
      </c>
      <c r="B5" s="81"/>
      <c r="C5" s="81"/>
      <c r="D5" s="81"/>
      <c r="E5" s="81"/>
      <c r="F5" s="81"/>
      <c r="G5" s="81"/>
      <c r="H5" s="81"/>
      <c r="I5" s="81"/>
      <c r="J5" s="81"/>
      <c r="K5" s="81"/>
      <c r="L5" s="81"/>
      <c r="M5" s="81"/>
      <c r="N5" s="81"/>
      <c r="O5" s="81"/>
      <c r="P5" s="81"/>
    </row>
    <row r="6" spans="1:16" ht="15.75" x14ac:dyDescent="0.25">
      <c r="A6" s="82" t="s">
        <v>3</v>
      </c>
      <c r="B6" s="82"/>
      <c r="C6" s="82"/>
      <c r="D6" s="82"/>
      <c r="E6" s="82"/>
      <c r="F6" s="82"/>
      <c r="G6" s="82"/>
      <c r="H6" s="82"/>
      <c r="I6" s="82"/>
      <c r="J6" s="82"/>
      <c r="K6" s="82"/>
      <c r="L6" s="82"/>
      <c r="M6" s="82"/>
      <c r="N6" s="82"/>
      <c r="O6" s="82"/>
      <c r="P6" s="82"/>
    </row>
    <row r="7" spans="1:16" x14ac:dyDescent="0.25">
      <c r="A7" s="4"/>
      <c r="B7" s="5"/>
      <c r="C7" s="5"/>
      <c r="D7" s="6"/>
      <c r="E7" s="6"/>
      <c r="F7" s="6"/>
      <c r="G7" s="6"/>
      <c r="H7" s="6"/>
      <c r="I7" s="6"/>
      <c r="J7" s="6"/>
      <c r="K7" s="6"/>
      <c r="L7" s="6"/>
      <c r="N7" s="3"/>
      <c r="O7" s="3"/>
    </row>
    <row r="8" spans="1:16" x14ac:dyDescent="0.25">
      <c r="A8" s="7" t="s">
        <v>50</v>
      </c>
      <c r="B8" s="8"/>
      <c r="C8" s="8"/>
      <c r="D8" s="9"/>
      <c r="E8" s="9"/>
      <c r="F8" s="9"/>
      <c r="G8" s="9"/>
      <c r="H8" s="9"/>
      <c r="I8" s="9"/>
      <c r="J8" s="9"/>
      <c r="K8" s="9"/>
      <c r="L8" s="9"/>
      <c r="N8" s="3"/>
      <c r="O8" s="3"/>
      <c r="P8" s="10" t="s">
        <v>5</v>
      </c>
    </row>
    <row r="9" spans="1:16" x14ac:dyDescent="0.25">
      <c r="A9" s="11"/>
      <c r="B9" s="8"/>
      <c r="C9" s="8"/>
      <c r="D9" s="9"/>
      <c r="E9" s="9"/>
      <c r="F9" s="9"/>
      <c r="G9" s="9"/>
      <c r="H9" s="9"/>
      <c r="I9" s="9"/>
      <c r="J9" s="9"/>
      <c r="K9" s="9"/>
      <c r="L9" s="9"/>
      <c r="M9" s="12"/>
      <c r="N9" s="3"/>
      <c r="O9" s="3"/>
    </row>
    <row r="10" spans="1:16" x14ac:dyDescent="0.25">
      <c r="A10" s="89" t="s">
        <v>6</v>
      </c>
      <c r="B10" s="90" t="s">
        <v>7</v>
      </c>
      <c r="C10" s="90" t="s">
        <v>8</v>
      </c>
      <c r="D10" s="87" t="s">
        <v>9</v>
      </c>
      <c r="E10" s="88"/>
      <c r="F10" s="88"/>
      <c r="G10" s="88"/>
      <c r="H10" s="88"/>
      <c r="I10" s="88"/>
      <c r="J10" s="88"/>
      <c r="K10" s="88"/>
      <c r="L10" s="88"/>
      <c r="M10" s="88"/>
      <c r="N10" s="88"/>
      <c r="O10" s="88"/>
      <c r="P10" s="88"/>
    </row>
    <row r="11" spans="1:16" x14ac:dyDescent="0.25">
      <c r="A11" s="84"/>
      <c r="B11" s="86"/>
      <c r="C11" s="86"/>
      <c r="D11" s="13" t="s">
        <v>10</v>
      </c>
      <c r="E11" s="13" t="s">
        <v>11</v>
      </c>
      <c r="F11" s="13" t="s">
        <v>12</v>
      </c>
      <c r="G11" s="13" t="s">
        <v>13</v>
      </c>
      <c r="H11" s="13" t="s">
        <v>14</v>
      </c>
      <c r="I11" s="13" t="s">
        <v>15</v>
      </c>
      <c r="J11" s="13" t="s">
        <v>16</v>
      </c>
      <c r="K11" s="13" t="s">
        <v>17</v>
      </c>
      <c r="L11" s="13" t="s">
        <v>18</v>
      </c>
      <c r="M11" s="13" t="s">
        <v>19</v>
      </c>
      <c r="N11" s="13" t="s">
        <v>20</v>
      </c>
      <c r="O11" s="13" t="s">
        <v>21</v>
      </c>
      <c r="P11" s="13" t="s">
        <v>22</v>
      </c>
    </row>
    <row r="12" spans="1:16" x14ac:dyDescent="0.25">
      <c r="A12" s="14" t="s">
        <v>23</v>
      </c>
      <c r="B12" s="15">
        <f>B13+B17+B20+B22+B24</f>
        <v>21188679224</v>
      </c>
      <c r="C12" s="15">
        <f>C13+C17+C20+C22+C24</f>
        <v>21199679224</v>
      </c>
      <c r="D12" s="15">
        <f t="shared" ref="D12:O12" si="0">D13+D17+D20+D22+D24</f>
        <v>298215491.31</v>
      </c>
      <c r="E12" s="15">
        <f t="shared" si="0"/>
        <v>334654817.11999995</v>
      </c>
      <c r="F12" s="15">
        <f t="shared" si="0"/>
        <v>2601829809.6999993</v>
      </c>
      <c r="G12" s="15">
        <f t="shared" si="0"/>
        <v>341269167.18000001</v>
      </c>
      <c r="H12" s="15">
        <f t="shared" si="0"/>
        <v>341170921.38999999</v>
      </c>
      <c r="I12" s="15">
        <f t="shared" si="0"/>
        <v>2482196059.6100001</v>
      </c>
      <c r="J12" s="15">
        <f t="shared" si="0"/>
        <v>380457238.41000003</v>
      </c>
      <c r="K12" s="15">
        <f t="shared" si="0"/>
        <v>360445076.94</v>
      </c>
      <c r="L12" s="15">
        <f t="shared" si="0"/>
        <v>331913527.43000001</v>
      </c>
      <c r="M12" s="15">
        <f t="shared" si="0"/>
        <v>328101734.98000002</v>
      </c>
      <c r="N12" s="15">
        <f t="shared" si="0"/>
        <v>3295384855.4499998</v>
      </c>
      <c r="O12" s="15">
        <f t="shared" si="0"/>
        <v>1828264866.3599999</v>
      </c>
      <c r="P12" s="15">
        <f>+P13+P17+P20+P22+P24</f>
        <v>12923903565.880001</v>
      </c>
    </row>
    <row r="13" spans="1:16" x14ac:dyDescent="0.25">
      <c r="A13" s="16" t="s">
        <v>24</v>
      </c>
      <c r="B13" s="17">
        <f>B14+B15+B16</f>
        <v>534672087</v>
      </c>
      <c r="C13" s="17">
        <f t="shared" ref="C13:O13" si="1">C14+C15+C16</f>
        <v>534672087</v>
      </c>
      <c r="D13" s="17">
        <f t="shared" si="1"/>
        <v>163168.54</v>
      </c>
      <c r="E13" s="17">
        <f t="shared" si="1"/>
        <v>2444484.3899999997</v>
      </c>
      <c r="F13" s="17">
        <f t="shared" si="1"/>
        <v>1135553.1599999999</v>
      </c>
      <c r="G13" s="17">
        <f t="shared" si="1"/>
        <v>8976494.4100000001</v>
      </c>
      <c r="H13" s="17">
        <f t="shared" si="1"/>
        <v>8311462.5899999999</v>
      </c>
      <c r="I13" s="17">
        <f t="shared" si="1"/>
        <v>1285137.25</v>
      </c>
      <c r="J13" s="17">
        <f t="shared" si="1"/>
        <v>2985870.31</v>
      </c>
      <c r="K13" s="17">
        <f t="shared" si="1"/>
        <v>27248811.160000004</v>
      </c>
      <c r="L13" s="17">
        <f t="shared" si="1"/>
        <v>0</v>
      </c>
      <c r="M13" s="17">
        <f t="shared" si="1"/>
        <v>1060596.76</v>
      </c>
      <c r="N13" s="17">
        <f t="shared" si="1"/>
        <v>822912.1399999999</v>
      </c>
      <c r="O13" s="17">
        <f t="shared" si="1"/>
        <v>2249432.2599999998</v>
      </c>
      <c r="P13" s="17">
        <f>+SUM(D13:O13)</f>
        <v>56683922.969999999</v>
      </c>
    </row>
    <row r="14" spans="1:16" x14ac:dyDescent="0.25">
      <c r="A14" s="22" t="s">
        <v>25</v>
      </c>
      <c r="B14" s="19">
        <v>375372087</v>
      </c>
      <c r="C14" s="19">
        <v>375372087</v>
      </c>
      <c r="D14" s="19">
        <v>0</v>
      </c>
      <c r="E14" s="19">
        <v>0</v>
      </c>
      <c r="F14" s="19">
        <v>0</v>
      </c>
      <c r="G14" s="19">
        <v>0</v>
      </c>
      <c r="H14" s="19">
        <v>0</v>
      </c>
      <c r="I14" s="19">
        <v>0</v>
      </c>
      <c r="J14" s="19">
        <v>0</v>
      </c>
      <c r="K14" s="19">
        <v>0</v>
      </c>
      <c r="L14" s="19">
        <v>0</v>
      </c>
      <c r="M14" s="19">
        <v>0</v>
      </c>
      <c r="N14" s="19">
        <v>0</v>
      </c>
      <c r="O14" s="19">
        <v>0</v>
      </c>
      <c r="P14" s="19">
        <f t="shared" ref="P14:P24" si="2">+SUM(D14:O14)</f>
        <v>0</v>
      </c>
    </row>
    <row r="15" spans="1:16" x14ac:dyDescent="0.25">
      <c r="A15" s="22" t="s">
        <v>26</v>
      </c>
      <c r="B15" s="19">
        <v>159300000</v>
      </c>
      <c r="C15" s="19">
        <v>159300000</v>
      </c>
      <c r="D15" s="19">
        <v>163168.54</v>
      </c>
      <c r="E15" s="19">
        <v>2444484.3899999997</v>
      </c>
      <c r="F15" s="19">
        <v>1135553.1599999999</v>
      </c>
      <c r="G15" s="19">
        <v>8976494.4100000001</v>
      </c>
      <c r="H15" s="19">
        <v>8311462.5899999999</v>
      </c>
      <c r="I15" s="19">
        <v>1285137.25</v>
      </c>
      <c r="J15" s="19">
        <v>2985870.31</v>
      </c>
      <c r="K15" s="19">
        <v>27248811.160000004</v>
      </c>
      <c r="L15" s="19">
        <v>0</v>
      </c>
      <c r="M15" s="19">
        <v>1060596.76</v>
      </c>
      <c r="N15" s="19">
        <v>822912.1399999999</v>
      </c>
      <c r="O15" s="19">
        <v>2249432.2599999998</v>
      </c>
      <c r="P15" s="19">
        <f t="shared" si="2"/>
        <v>56683922.969999999</v>
      </c>
    </row>
    <row r="16" spans="1:16" x14ac:dyDescent="0.25">
      <c r="A16" s="22" t="s">
        <v>41</v>
      </c>
      <c r="B16" s="19">
        <v>0</v>
      </c>
      <c r="C16" s="19">
        <v>0</v>
      </c>
      <c r="D16" s="19">
        <v>0</v>
      </c>
      <c r="E16" s="19">
        <v>0</v>
      </c>
      <c r="F16" s="19">
        <v>0</v>
      </c>
      <c r="G16" s="19">
        <v>0</v>
      </c>
      <c r="H16" s="19">
        <v>0</v>
      </c>
      <c r="I16" s="19">
        <v>0</v>
      </c>
      <c r="J16" s="19">
        <v>0</v>
      </c>
      <c r="K16" s="19">
        <v>0</v>
      </c>
      <c r="L16" s="19">
        <v>0</v>
      </c>
      <c r="M16" s="19">
        <v>0</v>
      </c>
      <c r="N16" s="19">
        <v>0</v>
      </c>
      <c r="O16" s="19">
        <v>0</v>
      </c>
      <c r="P16" s="19">
        <f t="shared" si="2"/>
        <v>0</v>
      </c>
    </row>
    <row r="17" spans="1:16" x14ac:dyDescent="0.25">
      <c r="A17" s="16" t="s">
        <v>27</v>
      </c>
      <c r="B17" s="17">
        <f>B18+B19</f>
        <v>5955684117</v>
      </c>
      <c r="C17" s="17">
        <f t="shared" ref="C17:O17" si="3">C18+C19</f>
        <v>5955684117</v>
      </c>
      <c r="D17" s="17">
        <f t="shared" si="3"/>
        <v>1884205.7699999998</v>
      </c>
      <c r="E17" s="17">
        <f t="shared" si="3"/>
        <v>726340.73</v>
      </c>
      <c r="F17" s="17">
        <f t="shared" si="3"/>
        <v>2041028.54</v>
      </c>
      <c r="G17" s="17">
        <f t="shared" si="3"/>
        <v>841490.77000000014</v>
      </c>
      <c r="H17" s="17">
        <f t="shared" si="3"/>
        <v>1303741.8</v>
      </c>
      <c r="I17" s="17">
        <f t="shared" si="3"/>
        <v>9354281.3599999994</v>
      </c>
      <c r="J17" s="17">
        <f t="shared" si="3"/>
        <v>812251.1</v>
      </c>
      <c r="K17" s="17">
        <f t="shared" si="3"/>
        <v>1492483.78</v>
      </c>
      <c r="L17" s="17">
        <f t="shared" si="3"/>
        <v>656309.63</v>
      </c>
      <c r="M17" s="17">
        <f t="shared" si="3"/>
        <v>1395336.22</v>
      </c>
      <c r="N17" s="17">
        <f t="shared" si="3"/>
        <v>2295687.23</v>
      </c>
      <c r="O17" s="17">
        <f t="shared" si="3"/>
        <v>1530937.5699999998</v>
      </c>
      <c r="P17" s="25">
        <f t="shared" si="2"/>
        <v>24334094.5</v>
      </c>
    </row>
    <row r="18" spans="1:16" x14ac:dyDescent="0.25">
      <c r="A18" s="22" t="s">
        <v>28</v>
      </c>
      <c r="B18" s="19">
        <v>5955684117</v>
      </c>
      <c r="C18" s="19">
        <v>5955684117</v>
      </c>
      <c r="D18" s="19">
        <v>1884205.7699999998</v>
      </c>
      <c r="E18" s="19">
        <v>726340.73</v>
      </c>
      <c r="F18" s="19">
        <v>2041028.54</v>
      </c>
      <c r="G18" s="19">
        <v>841490.77000000014</v>
      </c>
      <c r="H18" s="19">
        <v>1303741.8</v>
      </c>
      <c r="I18" s="19">
        <v>9354281.3599999994</v>
      </c>
      <c r="J18" s="19">
        <v>812251.1</v>
      </c>
      <c r="K18" s="19">
        <v>1492483.78</v>
      </c>
      <c r="L18" s="19">
        <v>656309.63</v>
      </c>
      <c r="M18" s="19">
        <v>1395336.22</v>
      </c>
      <c r="N18" s="19">
        <v>2295687.23</v>
      </c>
      <c r="O18" s="19">
        <v>1530937.5699999998</v>
      </c>
      <c r="P18" s="19">
        <f t="shared" si="2"/>
        <v>24334094.5</v>
      </c>
    </row>
    <row r="19" spans="1:16" x14ac:dyDescent="0.25">
      <c r="A19" s="22" t="s">
        <v>42</v>
      </c>
      <c r="B19" s="19">
        <v>0</v>
      </c>
      <c r="C19" s="19">
        <v>0</v>
      </c>
      <c r="D19" s="19">
        <v>0</v>
      </c>
      <c r="E19" s="19">
        <v>0</v>
      </c>
      <c r="F19" s="19">
        <v>0</v>
      </c>
      <c r="G19" s="19">
        <v>0</v>
      </c>
      <c r="H19" s="19">
        <v>0</v>
      </c>
      <c r="I19" s="19">
        <v>0</v>
      </c>
      <c r="J19" s="19">
        <v>0</v>
      </c>
      <c r="K19" s="19">
        <v>0</v>
      </c>
      <c r="L19" s="19">
        <v>0</v>
      </c>
      <c r="M19" s="19">
        <v>0</v>
      </c>
      <c r="N19" s="19">
        <v>0</v>
      </c>
      <c r="O19" s="19">
        <v>0</v>
      </c>
      <c r="P19" s="19">
        <f t="shared" si="2"/>
        <v>0</v>
      </c>
    </row>
    <row r="20" spans="1:16" x14ac:dyDescent="0.25">
      <c r="A20" s="16" t="s">
        <v>29</v>
      </c>
      <c r="B20" s="17">
        <f>B21</f>
        <v>1839726564</v>
      </c>
      <c r="C20" s="17">
        <f>C21</f>
        <v>1839726564</v>
      </c>
      <c r="D20" s="17">
        <f>D21</f>
        <v>0</v>
      </c>
      <c r="E20" s="17">
        <f t="shared" ref="E20:O20" si="4">E21</f>
        <v>0</v>
      </c>
      <c r="F20" s="17">
        <f t="shared" si="4"/>
        <v>0</v>
      </c>
      <c r="G20" s="17">
        <f t="shared" si="4"/>
        <v>0</v>
      </c>
      <c r="H20" s="17">
        <f t="shared" si="4"/>
        <v>0</v>
      </c>
      <c r="I20" s="17">
        <f t="shared" si="4"/>
        <v>0</v>
      </c>
      <c r="J20" s="17">
        <f t="shared" si="4"/>
        <v>0</v>
      </c>
      <c r="K20" s="17">
        <f t="shared" si="4"/>
        <v>0</v>
      </c>
      <c r="L20" s="17">
        <f t="shared" si="4"/>
        <v>0</v>
      </c>
      <c r="M20" s="17">
        <f t="shared" si="4"/>
        <v>0</v>
      </c>
      <c r="N20" s="17">
        <f t="shared" si="4"/>
        <v>0</v>
      </c>
      <c r="O20" s="17">
        <f t="shared" si="4"/>
        <v>0</v>
      </c>
      <c r="P20" s="25">
        <f t="shared" si="2"/>
        <v>0</v>
      </c>
    </row>
    <row r="21" spans="1:16" x14ac:dyDescent="0.25">
      <c r="A21" s="22" t="s">
        <v>30</v>
      </c>
      <c r="B21" s="19">
        <v>1839726564</v>
      </c>
      <c r="C21" s="19">
        <v>1839726564</v>
      </c>
      <c r="D21" s="19">
        <v>0</v>
      </c>
      <c r="E21" s="19">
        <v>0</v>
      </c>
      <c r="F21" s="19">
        <v>0</v>
      </c>
      <c r="G21" s="19">
        <v>0</v>
      </c>
      <c r="H21" s="19">
        <v>0</v>
      </c>
      <c r="I21" s="19">
        <v>0</v>
      </c>
      <c r="J21" s="19">
        <v>0</v>
      </c>
      <c r="K21" s="19">
        <v>0</v>
      </c>
      <c r="L21" s="19">
        <v>0</v>
      </c>
      <c r="M21" s="19">
        <v>0</v>
      </c>
      <c r="N21" s="19">
        <v>0</v>
      </c>
      <c r="O21" s="19">
        <v>0</v>
      </c>
      <c r="P21" s="19">
        <f t="shared" si="2"/>
        <v>0</v>
      </c>
    </row>
    <row r="22" spans="1:16" x14ac:dyDescent="0.25">
      <c r="A22" s="16" t="s">
        <v>31</v>
      </c>
      <c r="B22" s="17">
        <f>B23</f>
        <v>12846236456</v>
      </c>
      <c r="C22" s="17">
        <f>C23</f>
        <v>12846236456</v>
      </c>
      <c r="D22" s="17">
        <f>D23</f>
        <v>286104117</v>
      </c>
      <c r="E22" s="17">
        <f t="shared" ref="E22:O22" si="5">E23</f>
        <v>331184991.99999994</v>
      </c>
      <c r="F22" s="17">
        <f t="shared" si="5"/>
        <v>2598526452.9999995</v>
      </c>
      <c r="G22" s="17">
        <f t="shared" si="5"/>
        <v>331187092</v>
      </c>
      <c r="H22" s="17">
        <f t="shared" si="5"/>
        <v>331186517</v>
      </c>
      <c r="I22" s="17">
        <f t="shared" si="5"/>
        <v>2471375641</v>
      </c>
      <c r="J22" s="17">
        <f t="shared" si="5"/>
        <v>376311117</v>
      </c>
      <c r="K22" s="17">
        <f t="shared" si="5"/>
        <v>331186892</v>
      </c>
      <c r="L22" s="17">
        <f t="shared" si="5"/>
        <v>331104117.80000001</v>
      </c>
      <c r="M22" s="17">
        <f t="shared" si="5"/>
        <v>325361602</v>
      </c>
      <c r="N22" s="17">
        <f t="shared" si="5"/>
        <v>3292118456.0799999</v>
      </c>
      <c r="O22" s="17">
        <f t="shared" si="5"/>
        <v>1824156496.53</v>
      </c>
      <c r="P22" s="25">
        <f t="shared" si="2"/>
        <v>12829803493.410002</v>
      </c>
    </row>
    <row r="23" spans="1:16" x14ac:dyDescent="0.25">
      <c r="A23" s="22" t="s">
        <v>32</v>
      </c>
      <c r="B23" s="19">
        <v>12846236456</v>
      </c>
      <c r="C23" s="19">
        <v>12846236456</v>
      </c>
      <c r="D23" s="19">
        <v>286104117</v>
      </c>
      <c r="E23" s="19">
        <v>331184991.99999994</v>
      </c>
      <c r="F23" s="19">
        <v>2598526452.9999995</v>
      </c>
      <c r="G23" s="19">
        <v>331187092</v>
      </c>
      <c r="H23" s="19">
        <v>331186517</v>
      </c>
      <c r="I23" s="19">
        <v>2471375641</v>
      </c>
      <c r="J23" s="19">
        <v>376311117</v>
      </c>
      <c r="K23" s="19">
        <v>331186892</v>
      </c>
      <c r="L23" s="19">
        <v>331104117.80000001</v>
      </c>
      <c r="M23" s="19">
        <v>325361602</v>
      </c>
      <c r="N23" s="19">
        <v>3292118456.0799999</v>
      </c>
      <c r="O23" s="19">
        <v>1824156496.53</v>
      </c>
      <c r="P23" s="18">
        <f t="shared" si="2"/>
        <v>12829803493.410002</v>
      </c>
    </row>
    <row r="24" spans="1:16" x14ac:dyDescent="0.25">
      <c r="A24" s="16" t="s">
        <v>33</v>
      </c>
      <c r="B24" s="17">
        <v>12360000</v>
      </c>
      <c r="C24" s="17">
        <v>23360000</v>
      </c>
      <c r="D24" s="17">
        <v>10064000</v>
      </c>
      <c r="E24" s="17">
        <v>299000</v>
      </c>
      <c r="F24" s="17">
        <v>126775</v>
      </c>
      <c r="G24" s="17">
        <v>264090</v>
      </c>
      <c r="H24" s="17">
        <v>369200</v>
      </c>
      <c r="I24" s="17">
        <v>181000</v>
      </c>
      <c r="J24" s="17">
        <v>348000</v>
      </c>
      <c r="K24" s="17">
        <v>516890</v>
      </c>
      <c r="L24" s="17">
        <v>153100</v>
      </c>
      <c r="M24" s="17">
        <v>284200</v>
      </c>
      <c r="N24" s="17">
        <v>147800</v>
      </c>
      <c r="O24" s="17">
        <v>328000</v>
      </c>
      <c r="P24" s="25">
        <f t="shared" si="2"/>
        <v>13082055</v>
      </c>
    </row>
    <row r="25" spans="1:16" x14ac:dyDescent="0.25">
      <c r="A25" s="14" t="s">
        <v>34</v>
      </c>
      <c r="B25" s="15">
        <f>B26+B28</f>
        <v>6510502</v>
      </c>
      <c r="C25" s="15">
        <f t="shared" ref="C25:O25" si="6">C26+C28</f>
        <v>6510502</v>
      </c>
      <c r="D25" s="15">
        <f t="shared" si="6"/>
        <v>0</v>
      </c>
      <c r="E25" s="15">
        <f t="shared" si="6"/>
        <v>0</v>
      </c>
      <c r="F25" s="15">
        <f t="shared" si="6"/>
        <v>0</v>
      </c>
      <c r="G25" s="15">
        <f t="shared" si="6"/>
        <v>0</v>
      </c>
      <c r="H25" s="15">
        <f t="shared" si="6"/>
        <v>0</v>
      </c>
      <c r="I25" s="15">
        <f t="shared" si="6"/>
        <v>0</v>
      </c>
      <c r="J25" s="15">
        <f t="shared" si="6"/>
        <v>0</v>
      </c>
      <c r="K25" s="15">
        <f t="shared" si="6"/>
        <v>0</v>
      </c>
      <c r="L25" s="15">
        <f t="shared" si="6"/>
        <v>0</v>
      </c>
      <c r="M25" s="15">
        <f t="shared" si="6"/>
        <v>0</v>
      </c>
      <c r="N25" s="15">
        <f t="shared" si="6"/>
        <v>0</v>
      </c>
      <c r="O25" s="15">
        <f t="shared" si="6"/>
        <v>0</v>
      </c>
      <c r="P25" s="15">
        <f>P26</f>
        <v>0</v>
      </c>
    </row>
    <row r="26" spans="1:16" x14ac:dyDescent="0.25">
      <c r="A26" s="16" t="s">
        <v>35</v>
      </c>
      <c r="B26" s="26">
        <f>B27</f>
        <v>2431193</v>
      </c>
      <c r="C26" s="26">
        <f>C27</f>
        <v>2431193</v>
      </c>
      <c r="D26" s="26">
        <f>D27</f>
        <v>0</v>
      </c>
      <c r="E26" s="26">
        <f t="shared" ref="E26:O26" si="7">E27</f>
        <v>0</v>
      </c>
      <c r="F26" s="26">
        <f t="shared" si="7"/>
        <v>0</v>
      </c>
      <c r="G26" s="26">
        <f t="shared" si="7"/>
        <v>0</v>
      </c>
      <c r="H26" s="26">
        <f t="shared" si="7"/>
        <v>0</v>
      </c>
      <c r="I26" s="26">
        <f t="shared" si="7"/>
        <v>0</v>
      </c>
      <c r="J26" s="26">
        <f t="shared" si="7"/>
        <v>0</v>
      </c>
      <c r="K26" s="26">
        <f t="shared" si="7"/>
        <v>0</v>
      </c>
      <c r="L26" s="26">
        <f t="shared" si="7"/>
        <v>0</v>
      </c>
      <c r="M26" s="26">
        <f t="shared" si="7"/>
        <v>0</v>
      </c>
      <c r="N26" s="26">
        <f t="shared" si="7"/>
        <v>0</v>
      </c>
      <c r="O26" s="26">
        <f t="shared" si="7"/>
        <v>0</v>
      </c>
      <c r="P26" s="25">
        <f>+SUM(D26:O26)</f>
        <v>0</v>
      </c>
    </row>
    <row r="27" spans="1:16" x14ac:dyDescent="0.25">
      <c r="A27" s="22" t="s">
        <v>36</v>
      </c>
      <c r="B27" s="20">
        <v>2431193</v>
      </c>
      <c r="C27" s="20">
        <v>2431193</v>
      </c>
      <c r="D27" s="20">
        <v>0</v>
      </c>
      <c r="E27" s="20">
        <v>0</v>
      </c>
      <c r="F27" s="20">
        <v>0</v>
      </c>
      <c r="G27" s="20">
        <v>0</v>
      </c>
      <c r="H27" s="20">
        <v>0</v>
      </c>
      <c r="I27" s="20">
        <v>0</v>
      </c>
      <c r="J27" s="20">
        <v>0</v>
      </c>
      <c r="K27" s="20">
        <v>0</v>
      </c>
      <c r="L27" s="20">
        <v>0</v>
      </c>
      <c r="M27" s="20">
        <v>0</v>
      </c>
      <c r="N27" s="20">
        <v>0</v>
      </c>
      <c r="O27" s="20">
        <v>0</v>
      </c>
      <c r="P27" s="18">
        <f>+SUM(D27:O27)</f>
        <v>0</v>
      </c>
    </row>
    <row r="28" spans="1:16" x14ac:dyDescent="0.25">
      <c r="A28" s="16" t="s">
        <v>43</v>
      </c>
      <c r="B28" s="26">
        <f>B29</f>
        <v>4079309</v>
      </c>
      <c r="C28" s="26">
        <f t="shared" ref="C28:O28" si="8">C29</f>
        <v>4079309</v>
      </c>
      <c r="D28" s="26">
        <f t="shared" si="8"/>
        <v>0</v>
      </c>
      <c r="E28" s="26">
        <f t="shared" si="8"/>
        <v>0</v>
      </c>
      <c r="F28" s="26">
        <f t="shared" si="8"/>
        <v>0</v>
      </c>
      <c r="G28" s="26">
        <f t="shared" si="8"/>
        <v>0</v>
      </c>
      <c r="H28" s="26">
        <f t="shared" si="8"/>
        <v>0</v>
      </c>
      <c r="I28" s="26">
        <f t="shared" si="8"/>
        <v>0</v>
      </c>
      <c r="J28" s="26">
        <f t="shared" si="8"/>
        <v>0</v>
      </c>
      <c r="K28" s="26">
        <f t="shared" si="8"/>
        <v>0</v>
      </c>
      <c r="L28" s="26">
        <f t="shared" si="8"/>
        <v>0</v>
      </c>
      <c r="M28" s="26">
        <f t="shared" si="8"/>
        <v>0</v>
      </c>
      <c r="N28" s="26">
        <f t="shared" si="8"/>
        <v>0</v>
      </c>
      <c r="O28" s="26">
        <f t="shared" si="8"/>
        <v>0</v>
      </c>
      <c r="P28" s="25">
        <f>+SUM(D28:O28)</f>
        <v>0</v>
      </c>
    </row>
    <row r="29" spans="1:16" x14ac:dyDescent="0.25">
      <c r="A29" s="22" t="s">
        <v>44</v>
      </c>
      <c r="B29" s="20">
        <v>4079309</v>
      </c>
      <c r="C29" s="20">
        <v>4079309</v>
      </c>
      <c r="D29" s="20">
        <v>0</v>
      </c>
      <c r="E29" s="20">
        <v>0</v>
      </c>
      <c r="F29" s="20">
        <v>0</v>
      </c>
      <c r="G29" s="20">
        <v>0</v>
      </c>
      <c r="H29" s="20">
        <v>0</v>
      </c>
      <c r="I29" s="20">
        <v>0</v>
      </c>
      <c r="J29" s="20">
        <v>0</v>
      </c>
      <c r="K29" s="20">
        <v>0</v>
      </c>
      <c r="L29" s="20">
        <v>0</v>
      </c>
      <c r="M29" s="20">
        <v>0</v>
      </c>
      <c r="N29" s="20">
        <v>0</v>
      </c>
      <c r="O29" s="20">
        <v>0</v>
      </c>
      <c r="P29" s="18">
        <f>+SUM(D29:O29)</f>
        <v>0</v>
      </c>
    </row>
    <row r="30" spans="1:16" x14ac:dyDescent="0.25">
      <c r="A30" s="23" t="s">
        <v>37</v>
      </c>
      <c r="B30" s="27">
        <f t="shared" ref="B30:O30" si="9">+B12+B25</f>
        <v>21195189726</v>
      </c>
      <c r="C30" s="27">
        <f t="shared" si="9"/>
        <v>21206189726</v>
      </c>
      <c r="D30" s="24">
        <f t="shared" si="9"/>
        <v>298215491.31</v>
      </c>
      <c r="E30" s="24">
        <f t="shared" si="9"/>
        <v>334654817.11999995</v>
      </c>
      <c r="F30" s="24">
        <f t="shared" si="9"/>
        <v>2601829809.6999993</v>
      </c>
      <c r="G30" s="24">
        <f t="shared" si="9"/>
        <v>341269167.18000001</v>
      </c>
      <c r="H30" s="24">
        <f t="shared" si="9"/>
        <v>341170921.38999999</v>
      </c>
      <c r="I30" s="24">
        <f t="shared" si="9"/>
        <v>2482196059.6100001</v>
      </c>
      <c r="J30" s="24">
        <f t="shared" si="9"/>
        <v>380457238.41000003</v>
      </c>
      <c r="K30" s="24">
        <f t="shared" si="9"/>
        <v>360445076.94</v>
      </c>
      <c r="L30" s="24">
        <f t="shared" si="9"/>
        <v>331913527.43000001</v>
      </c>
      <c r="M30" s="24">
        <f t="shared" si="9"/>
        <v>328101734.98000002</v>
      </c>
      <c r="N30" s="24">
        <f t="shared" si="9"/>
        <v>3295384855.4499998</v>
      </c>
      <c r="O30" s="24">
        <f t="shared" si="9"/>
        <v>1828264866.3599999</v>
      </c>
      <c r="P30" s="24">
        <f>SUM(D30:O30)</f>
        <v>12923903565.880001</v>
      </c>
    </row>
    <row r="31" spans="1:16" x14ac:dyDescent="0.25">
      <c r="A31" s="34"/>
    </row>
    <row r="32" spans="1:16" x14ac:dyDescent="0.25">
      <c r="A32" s="23" t="s">
        <v>45</v>
      </c>
      <c r="B32" s="27">
        <f>B33</f>
        <v>0</v>
      </c>
      <c r="C32" s="27">
        <f t="shared" ref="C32:O34" si="10">C33</f>
        <v>95685869</v>
      </c>
      <c r="D32" s="24">
        <f t="shared" si="10"/>
        <v>0</v>
      </c>
      <c r="E32" s="24">
        <f t="shared" si="10"/>
        <v>0</v>
      </c>
      <c r="F32" s="24">
        <f t="shared" si="10"/>
        <v>0</v>
      </c>
      <c r="G32" s="24">
        <f t="shared" si="10"/>
        <v>0</v>
      </c>
      <c r="H32" s="24">
        <f t="shared" si="10"/>
        <v>0</v>
      </c>
      <c r="I32" s="24">
        <f t="shared" si="10"/>
        <v>0</v>
      </c>
      <c r="J32" s="24">
        <f t="shared" si="10"/>
        <v>0</v>
      </c>
      <c r="K32" s="24">
        <f t="shared" si="10"/>
        <v>0</v>
      </c>
      <c r="L32" s="24">
        <f t="shared" si="10"/>
        <v>0</v>
      </c>
      <c r="M32" s="24">
        <f t="shared" si="10"/>
        <v>0</v>
      </c>
      <c r="N32" s="24">
        <f t="shared" si="10"/>
        <v>0</v>
      </c>
      <c r="O32" s="24">
        <f t="shared" si="10"/>
        <v>0</v>
      </c>
      <c r="P32" s="24">
        <f>SUM(D32:O32)</f>
        <v>0</v>
      </c>
    </row>
    <row r="33" spans="1:16" x14ac:dyDescent="0.25">
      <c r="A33" s="28" t="s">
        <v>46</v>
      </c>
      <c r="B33" s="15">
        <f>B34</f>
        <v>0</v>
      </c>
      <c r="C33" s="15">
        <f t="shared" si="10"/>
        <v>95685869</v>
      </c>
      <c r="D33" s="15">
        <f t="shared" si="10"/>
        <v>0</v>
      </c>
      <c r="E33" s="15">
        <f t="shared" si="10"/>
        <v>0</v>
      </c>
      <c r="F33" s="15">
        <f t="shared" si="10"/>
        <v>0</v>
      </c>
      <c r="G33" s="15">
        <f t="shared" si="10"/>
        <v>0</v>
      </c>
      <c r="H33" s="15">
        <f t="shared" si="10"/>
        <v>0</v>
      </c>
      <c r="I33" s="15">
        <f t="shared" si="10"/>
        <v>0</v>
      </c>
      <c r="J33" s="15">
        <f t="shared" si="10"/>
        <v>0</v>
      </c>
      <c r="K33" s="15">
        <f t="shared" si="10"/>
        <v>0</v>
      </c>
      <c r="L33" s="15">
        <f t="shared" si="10"/>
        <v>0</v>
      </c>
      <c r="M33" s="15">
        <f t="shared" si="10"/>
        <v>0</v>
      </c>
      <c r="N33" s="15">
        <f t="shared" si="10"/>
        <v>0</v>
      </c>
      <c r="O33" s="15">
        <f t="shared" si="10"/>
        <v>0</v>
      </c>
      <c r="P33" s="29">
        <f>SUM(D33:O33)</f>
        <v>0</v>
      </c>
    </row>
    <row r="34" spans="1:16" x14ac:dyDescent="0.25">
      <c r="A34" s="21" t="s">
        <v>47</v>
      </c>
      <c r="B34" s="26">
        <f>B35</f>
        <v>0</v>
      </c>
      <c r="C34" s="26">
        <f t="shared" si="10"/>
        <v>95685869</v>
      </c>
      <c r="D34" s="26">
        <f t="shared" si="10"/>
        <v>0</v>
      </c>
      <c r="E34" s="26">
        <f t="shared" si="10"/>
        <v>0</v>
      </c>
      <c r="F34" s="26">
        <f t="shared" si="10"/>
        <v>0</v>
      </c>
      <c r="G34" s="26">
        <f t="shared" si="10"/>
        <v>0</v>
      </c>
      <c r="H34" s="26">
        <f t="shared" si="10"/>
        <v>0</v>
      </c>
      <c r="I34" s="26">
        <f t="shared" si="10"/>
        <v>0</v>
      </c>
      <c r="J34" s="26">
        <f t="shared" si="10"/>
        <v>0</v>
      </c>
      <c r="K34" s="26">
        <f t="shared" si="10"/>
        <v>0</v>
      </c>
      <c r="L34" s="26">
        <f t="shared" si="10"/>
        <v>0</v>
      </c>
      <c r="M34" s="26">
        <f t="shared" si="10"/>
        <v>0</v>
      </c>
      <c r="N34" s="26">
        <f t="shared" si="10"/>
        <v>0</v>
      </c>
      <c r="O34" s="26">
        <f t="shared" si="10"/>
        <v>0</v>
      </c>
      <c r="P34" s="30">
        <f>SUM(D34:O34)</f>
        <v>0</v>
      </c>
    </row>
    <row r="35" spans="1:16" x14ac:dyDescent="0.25">
      <c r="A35" s="32" t="s">
        <v>48</v>
      </c>
      <c r="B35" s="33">
        <v>0</v>
      </c>
      <c r="C35" s="33">
        <v>95685869</v>
      </c>
      <c r="D35" s="33">
        <v>0</v>
      </c>
      <c r="E35" s="33">
        <v>0</v>
      </c>
      <c r="F35" s="33">
        <v>0</v>
      </c>
      <c r="G35" s="33">
        <v>0</v>
      </c>
      <c r="H35" s="33">
        <v>0</v>
      </c>
      <c r="I35" s="33">
        <v>0</v>
      </c>
      <c r="J35" s="33">
        <v>0</v>
      </c>
      <c r="K35" s="33">
        <v>0</v>
      </c>
      <c r="L35" s="33">
        <v>0</v>
      </c>
      <c r="M35" s="33">
        <v>0</v>
      </c>
      <c r="N35" s="33">
        <v>0</v>
      </c>
      <c r="O35" s="33">
        <v>0</v>
      </c>
      <c r="P35" s="31">
        <f>SUM(D35:O35)</f>
        <v>0</v>
      </c>
    </row>
    <row r="36" spans="1:16" x14ac:dyDescent="0.25">
      <c r="A36" s="23" t="s">
        <v>49</v>
      </c>
      <c r="B36" s="27">
        <f>B30+B32</f>
        <v>21195189726</v>
      </c>
      <c r="C36" s="27">
        <f>C30+C32</f>
        <v>21301875595</v>
      </c>
      <c r="D36" s="24">
        <f t="shared" ref="D36:O36" si="11">D30+D32</f>
        <v>298215491.31</v>
      </c>
      <c r="E36" s="24">
        <f t="shared" si="11"/>
        <v>334654817.11999995</v>
      </c>
      <c r="F36" s="24">
        <f t="shared" si="11"/>
        <v>2601829809.6999993</v>
      </c>
      <c r="G36" s="24">
        <f t="shared" si="11"/>
        <v>341269167.18000001</v>
      </c>
      <c r="H36" s="24">
        <f t="shared" si="11"/>
        <v>341170921.38999999</v>
      </c>
      <c r="I36" s="24">
        <f t="shared" si="11"/>
        <v>2482196059.6100001</v>
      </c>
      <c r="J36" s="24">
        <f t="shared" si="11"/>
        <v>380457238.41000003</v>
      </c>
      <c r="K36" s="24">
        <f t="shared" si="11"/>
        <v>360445076.94</v>
      </c>
      <c r="L36" s="24">
        <f t="shared" si="11"/>
        <v>331913527.43000001</v>
      </c>
      <c r="M36" s="24">
        <f t="shared" si="11"/>
        <v>328101734.98000002</v>
      </c>
      <c r="N36" s="24">
        <f t="shared" si="11"/>
        <v>3295384855.4499998</v>
      </c>
      <c r="O36" s="24">
        <f t="shared" si="11"/>
        <v>1828264866.3599999</v>
      </c>
      <c r="P36" s="24">
        <f>SUM(D36:O36)</f>
        <v>12923903565.880001</v>
      </c>
    </row>
    <row r="37" spans="1:16" x14ac:dyDescent="0.25">
      <c r="A37" s="34" t="s">
        <v>38</v>
      </c>
    </row>
    <row r="38" spans="1:16" x14ac:dyDescent="0.25">
      <c r="A38" s="35" t="s">
        <v>39</v>
      </c>
    </row>
  </sheetData>
  <mergeCells count="8">
    <mergeCell ref="A3:P3"/>
    <mergeCell ref="A4:P4"/>
    <mergeCell ref="A5:P5"/>
    <mergeCell ref="A6:P6"/>
    <mergeCell ref="A10:A11"/>
    <mergeCell ref="B10:B11"/>
    <mergeCell ref="C10:C11"/>
    <mergeCell ref="D10:P10"/>
  </mergeCells>
  <pageMargins left="0.7" right="0.7" top="0.75" bottom="0.75" header="0.3" footer="0.3"/>
  <pageSetup orientation="portrait" r:id="rId1"/>
  <ignoredErrors>
    <ignoredError sqref="P14:P24 P26:P29 P35" formulaRange="1"/>
    <ignoredError sqref="P25" formula="1"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P39"/>
  <sheetViews>
    <sheetView showGridLines="0" zoomScale="90" zoomScaleNormal="90" workbookViewId="0">
      <selection activeCell="A10" sqref="A10:A11"/>
    </sheetView>
  </sheetViews>
  <sheetFormatPr defaultColWidth="11.42578125" defaultRowHeight="15" x14ac:dyDescent="0.25"/>
  <cols>
    <col min="1" max="1" width="69.42578125" customWidth="1"/>
    <col min="2" max="3" width="17.7109375" customWidth="1"/>
    <col min="4" max="4" width="10" bestFit="1" customWidth="1"/>
    <col min="5" max="5" width="10.28515625" bestFit="1" customWidth="1"/>
    <col min="6" max="8" width="10" bestFit="1" customWidth="1"/>
    <col min="9" max="9" width="11.140625" bestFit="1" customWidth="1"/>
    <col min="10" max="11" width="10" bestFit="1" customWidth="1"/>
    <col min="12" max="12" width="13.42578125" bestFit="1" customWidth="1"/>
    <col min="13" max="13" width="10.7109375" bestFit="1" customWidth="1"/>
    <col min="14" max="14" width="13.42578125" bestFit="1" customWidth="1"/>
    <col min="15" max="15" width="13.42578125" customWidth="1"/>
    <col min="16" max="16" width="15.42578125" bestFit="1" customWidth="1"/>
  </cols>
  <sheetData>
    <row r="1" spans="1:16" x14ac:dyDescent="0.25">
      <c r="B1" s="1"/>
      <c r="C1" s="1"/>
      <c r="D1" s="2"/>
      <c r="E1" s="2"/>
      <c r="F1" s="2"/>
      <c r="G1" s="2"/>
      <c r="H1" s="2"/>
      <c r="I1" s="2"/>
      <c r="J1" s="2"/>
      <c r="K1" s="2"/>
      <c r="L1" s="2"/>
      <c r="N1" s="3"/>
      <c r="O1" s="3"/>
    </row>
    <row r="2" spans="1:16" x14ac:dyDescent="0.25">
      <c r="B2" s="1"/>
      <c r="C2" s="1"/>
      <c r="D2" s="2"/>
      <c r="E2" s="2"/>
      <c r="F2" s="2"/>
      <c r="G2" s="2"/>
      <c r="H2" s="2"/>
      <c r="I2" s="2"/>
      <c r="J2" s="2"/>
      <c r="K2" s="2"/>
      <c r="L2" s="2"/>
      <c r="N2" s="3"/>
      <c r="O2" s="3"/>
    </row>
    <row r="3" spans="1:16" ht="28.5" x14ac:dyDescent="0.25">
      <c r="A3" s="79" t="s">
        <v>0</v>
      </c>
      <c r="B3" s="79"/>
      <c r="C3" s="79"/>
      <c r="D3" s="79"/>
      <c r="E3" s="79"/>
      <c r="F3" s="79"/>
      <c r="G3" s="79"/>
      <c r="H3" s="79"/>
      <c r="I3" s="79"/>
      <c r="J3" s="79"/>
      <c r="K3" s="79"/>
      <c r="L3" s="79"/>
      <c r="M3" s="79"/>
      <c r="N3" s="79"/>
      <c r="O3" s="79"/>
      <c r="P3" s="79"/>
    </row>
    <row r="4" spans="1:16" ht="21" x14ac:dyDescent="0.25">
      <c r="A4" s="80" t="s">
        <v>1</v>
      </c>
      <c r="B4" s="80"/>
      <c r="C4" s="80"/>
      <c r="D4" s="80"/>
      <c r="E4" s="80"/>
      <c r="F4" s="80"/>
      <c r="G4" s="80"/>
      <c r="H4" s="80"/>
      <c r="I4" s="80"/>
      <c r="J4" s="80"/>
      <c r="K4" s="80"/>
      <c r="L4" s="80"/>
      <c r="M4" s="80"/>
      <c r="N4" s="80"/>
      <c r="O4" s="80"/>
      <c r="P4" s="80"/>
    </row>
    <row r="5" spans="1:16" ht="18.75" x14ac:dyDescent="0.25">
      <c r="A5" s="81" t="s">
        <v>2</v>
      </c>
      <c r="B5" s="81"/>
      <c r="C5" s="81"/>
      <c r="D5" s="81"/>
      <c r="E5" s="81"/>
      <c r="F5" s="81"/>
      <c r="G5" s="81"/>
      <c r="H5" s="81"/>
      <c r="I5" s="81"/>
      <c r="J5" s="81"/>
      <c r="K5" s="81"/>
      <c r="L5" s="81"/>
      <c r="M5" s="81"/>
      <c r="N5" s="81"/>
      <c r="O5" s="81"/>
      <c r="P5" s="81"/>
    </row>
    <row r="6" spans="1:16" ht="15.75" x14ac:dyDescent="0.25">
      <c r="A6" s="82" t="s">
        <v>3</v>
      </c>
      <c r="B6" s="82"/>
      <c r="C6" s="82"/>
      <c r="D6" s="82"/>
      <c r="E6" s="82"/>
      <c r="F6" s="82"/>
      <c r="G6" s="82"/>
      <c r="H6" s="82"/>
      <c r="I6" s="82"/>
      <c r="J6" s="82"/>
      <c r="K6" s="82"/>
      <c r="L6" s="82"/>
      <c r="M6" s="82"/>
      <c r="N6" s="82"/>
      <c r="O6" s="82"/>
      <c r="P6" s="82"/>
    </row>
    <row r="7" spans="1:16" x14ac:dyDescent="0.25">
      <c r="A7" s="4"/>
      <c r="B7" s="5"/>
      <c r="C7" s="5"/>
      <c r="D7" s="6"/>
      <c r="E7" s="6"/>
      <c r="F7" s="6"/>
      <c r="G7" s="6"/>
      <c r="H7" s="6"/>
      <c r="I7" s="6"/>
      <c r="J7" s="6"/>
      <c r="K7" s="6"/>
      <c r="L7" s="6"/>
      <c r="N7" s="3"/>
      <c r="O7" s="3"/>
    </row>
    <row r="8" spans="1:16" x14ac:dyDescent="0.25">
      <c r="A8" s="7" t="s">
        <v>51</v>
      </c>
      <c r="B8" s="8"/>
      <c r="C8" s="8"/>
      <c r="D8" s="9"/>
      <c r="E8" s="9"/>
      <c r="F8" s="9"/>
      <c r="G8" s="9"/>
      <c r="H8" s="9"/>
      <c r="I8" s="9"/>
      <c r="J8" s="9"/>
      <c r="K8" s="9"/>
      <c r="L8" s="9"/>
      <c r="N8" s="3"/>
      <c r="O8" s="3"/>
      <c r="P8" s="10" t="s">
        <v>5</v>
      </c>
    </row>
    <row r="9" spans="1:16" x14ac:dyDescent="0.25">
      <c r="A9" s="11"/>
      <c r="B9" s="8"/>
      <c r="C9" s="8"/>
      <c r="D9" s="9"/>
      <c r="E9" s="9"/>
      <c r="F9" s="9"/>
      <c r="G9" s="9"/>
      <c r="H9" s="9"/>
      <c r="I9" s="9"/>
      <c r="J9" s="9"/>
      <c r="K9" s="9"/>
      <c r="L9" s="9"/>
      <c r="M9" s="12"/>
      <c r="N9" s="3"/>
      <c r="O9" s="3"/>
    </row>
    <row r="10" spans="1:16" x14ac:dyDescent="0.25">
      <c r="A10" s="89" t="s">
        <v>6</v>
      </c>
      <c r="B10" s="90" t="s">
        <v>7</v>
      </c>
      <c r="C10" s="90" t="s">
        <v>8</v>
      </c>
      <c r="D10" s="87" t="s">
        <v>9</v>
      </c>
      <c r="E10" s="88"/>
      <c r="F10" s="88"/>
      <c r="G10" s="88"/>
      <c r="H10" s="88"/>
      <c r="I10" s="88"/>
      <c r="J10" s="88"/>
      <c r="K10" s="88"/>
      <c r="L10" s="88"/>
      <c r="M10" s="88"/>
      <c r="N10" s="88"/>
      <c r="O10" s="88"/>
      <c r="P10" s="88"/>
    </row>
    <row r="11" spans="1:16" x14ac:dyDescent="0.25">
      <c r="A11" s="84"/>
      <c r="B11" s="86"/>
      <c r="C11" s="86"/>
      <c r="D11" s="13" t="s">
        <v>10</v>
      </c>
      <c r="E11" s="13" t="s">
        <v>11</v>
      </c>
      <c r="F11" s="13" t="s">
        <v>12</v>
      </c>
      <c r="G11" s="13" t="s">
        <v>13</v>
      </c>
      <c r="H11" s="13" t="s">
        <v>14</v>
      </c>
      <c r="I11" s="13" t="s">
        <v>15</v>
      </c>
      <c r="J11" s="13" t="s">
        <v>16</v>
      </c>
      <c r="K11" s="13" t="s">
        <v>17</v>
      </c>
      <c r="L11" s="13" t="s">
        <v>18</v>
      </c>
      <c r="M11" s="13" t="s">
        <v>19</v>
      </c>
      <c r="N11" s="13" t="s">
        <v>20</v>
      </c>
      <c r="O11" s="13" t="s">
        <v>21</v>
      </c>
      <c r="P11" s="13" t="s">
        <v>22</v>
      </c>
    </row>
    <row r="12" spans="1:16" x14ac:dyDescent="0.25">
      <c r="A12" s="14" t="s">
        <v>23</v>
      </c>
      <c r="B12" s="15">
        <f>B13+B17+B20+B22+B24</f>
        <v>22741411381</v>
      </c>
      <c r="C12" s="15">
        <f>C13+C17+C20+C22+C24</f>
        <v>20123347464</v>
      </c>
      <c r="D12" s="15">
        <f t="shared" ref="D12:O12" si="0">D13+D17+D20+D22+D24</f>
        <v>381545890.52999997</v>
      </c>
      <c r="E12" s="15">
        <f t="shared" si="0"/>
        <v>94825455.469999939</v>
      </c>
      <c r="F12" s="15">
        <f t="shared" si="0"/>
        <v>2364011861.4499998</v>
      </c>
      <c r="G12" s="15">
        <f t="shared" si="0"/>
        <v>108920023.77000001</v>
      </c>
      <c r="H12" s="15">
        <f t="shared" si="0"/>
        <v>79459024.049999997</v>
      </c>
      <c r="I12" s="15">
        <f t="shared" si="0"/>
        <v>92638995.600000009</v>
      </c>
      <c r="J12" s="15">
        <f t="shared" si="0"/>
        <v>103094594.46000001</v>
      </c>
      <c r="K12" s="15">
        <f t="shared" si="0"/>
        <v>63515511.140000001</v>
      </c>
      <c r="L12" s="15">
        <f t="shared" si="0"/>
        <v>4619632610.710001</v>
      </c>
      <c r="M12" s="15">
        <f t="shared" si="0"/>
        <v>100509521.47</v>
      </c>
      <c r="N12" s="15">
        <f t="shared" si="0"/>
        <v>111769119.59</v>
      </c>
      <c r="O12" s="15">
        <f t="shared" si="0"/>
        <v>2521407158.1100001</v>
      </c>
      <c r="P12" s="15">
        <f>+P13+P18+P20+P22+P24</f>
        <v>10641329766.350002</v>
      </c>
    </row>
    <row r="13" spans="1:16" x14ac:dyDescent="0.25">
      <c r="A13" s="16" t="s">
        <v>24</v>
      </c>
      <c r="B13" s="17">
        <f>B14+B15+B16</f>
        <v>613795946</v>
      </c>
      <c r="C13" s="17">
        <f t="shared" ref="C13:O13" si="1">C14+C15+C16</f>
        <v>613795946</v>
      </c>
      <c r="D13" s="17">
        <f t="shared" si="1"/>
        <v>38285193.409999996</v>
      </c>
      <c r="E13" s="17">
        <f t="shared" si="1"/>
        <v>22169956.949999999</v>
      </c>
      <c r="F13" s="17">
        <f t="shared" si="1"/>
        <v>18258953.879999999</v>
      </c>
      <c r="G13" s="17">
        <f t="shared" si="1"/>
        <v>24075743.59</v>
      </c>
      <c r="H13" s="17">
        <f t="shared" si="1"/>
        <v>18272420.550000001</v>
      </c>
      <c r="I13" s="17">
        <f t="shared" si="1"/>
        <v>20837430.77</v>
      </c>
      <c r="J13" s="17">
        <f t="shared" si="1"/>
        <v>31170922.850000001</v>
      </c>
      <c r="K13" s="17">
        <f t="shared" si="1"/>
        <v>18258953.879999999</v>
      </c>
      <c r="L13" s="17">
        <f t="shared" si="1"/>
        <v>18262287.209999997</v>
      </c>
      <c r="M13" s="17">
        <f t="shared" si="1"/>
        <v>27027285.850000001</v>
      </c>
      <c r="N13" s="17">
        <f t="shared" si="1"/>
        <v>18258953.879999995</v>
      </c>
      <c r="O13" s="17">
        <f t="shared" si="1"/>
        <v>32332876.859999999</v>
      </c>
      <c r="P13" s="17">
        <f t="shared" ref="P13:P24" si="2">+SUM(D13:O13)</f>
        <v>287210979.68000001</v>
      </c>
    </row>
    <row r="14" spans="1:16" x14ac:dyDescent="0.25">
      <c r="A14" s="22" t="s">
        <v>25</v>
      </c>
      <c r="B14" s="19">
        <v>421395754</v>
      </c>
      <c r="C14" s="19">
        <v>421395754</v>
      </c>
      <c r="D14" s="19">
        <v>0</v>
      </c>
      <c r="E14" s="19">
        <v>0</v>
      </c>
      <c r="F14" s="19">
        <v>0</v>
      </c>
      <c r="G14" s="19">
        <v>0</v>
      </c>
      <c r="H14" s="19">
        <v>0</v>
      </c>
      <c r="I14" s="19">
        <v>0</v>
      </c>
      <c r="J14" s="19">
        <v>0</v>
      </c>
      <c r="K14" s="19">
        <v>0</v>
      </c>
      <c r="L14" s="19">
        <v>0</v>
      </c>
      <c r="M14" s="19">
        <v>0</v>
      </c>
      <c r="N14" s="19">
        <v>0</v>
      </c>
      <c r="O14" s="19">
        <v>0</v>
      </c>
      <c r="P14" s="19">
        <f t="shared" si="2"/>
        <v>0</v>
      </c>
    </row>
    <row r="15" spans="1:16" x14ac:dyDescent="0.25">
      <c r="A15" s="22" t="s">
        <v>26</v>
      </c>
      <c r="B15" s="19">
        <v>192400192</v>
      </c>
      <c r="C15" s="19">
        <v>192400192</v>
      </c>
      <c r="D15" s="19">
        <v>38285193.409999996</v>
      </c>
      <c r="E15" s="19">
        <v>22169956.949999999</v>
      </c>
      <c r="F15" s="19">
        <v>18258953.879999999</v>
      </c>
      <c r="G15" s="19">
        <v>24075743.59</v>
      </c>
      <c r="H15" s="19">
        <v>18272420.550000001</v>
      </c>
      <c r="I15" s="19">
        <v>20837430.77</v>
      </c>
      <c r="J15" s="19">
        <v>31170922.850000001</v>
      </c>
      <c r="K15" s="19">
        <v>18258953.879999999</v>
      </c>
      <c r="L15" s="19">
        <v>18262287.209999997</v>
      </c>
      <c r="M15" s="19">
        <v>27027285.850000001</v>
      </c>
      <c r="N15" s="19">
        <v>18258953.879999995</v>
      </c>
      <c r="O15" s="19">
        <v>32332876.859999999</v>
      </c>
      <c r="P15" s="19">
        <f t="shared" si="2"/>
        <v>287210979.68000001</v>
      </c>
    </row>
    <row r="16" spans="1:16" x14ac:dyDescent="0.25">
      <c r="A16" s="22" t="s">
        <v>41</v>
      </c>
      <c r="B16" s="19">
        <v>0</v>
      </c>
      <c r="C16" s="19">
        <v>0</v>
      </c>
      <c r="D16" s="19">
        <v>0</v>
      </c>
      <c r="E16" s="19">
        <v>0</v>
      </c>
      <c r="F16" s="19">
        <v>0</v>
      </c>
      <c r="G16" s="19">
        <v>0</v>
      </c>
      <c r="H16" s="19">
        <v>0</v>
      </c>
      <c r="I16" s="19">
        <v>0</v>
      </c>
      <c r="J16" s="19">
        <v>0</v>
      </c>
      <c r="K16" s="19">
        <v>0</v>
      </c>
      <c r="L16" s="19">
        <v>0</v>
      </c>
      <c r="M16" s="19">
        <v>0</v>
      </c>
      <c r="N16" s="19">
        <v>0</v>
      </c>
      <c r="O16" s="19">
        <v>0</v>
      </c>
      <c r="P16" s="19">
        <f t="shared" si="2"/>
        <v>0</v>
      </c>
    </row>
    <row r="17" spans="1:16" x14ac:dyDescent="0.25">
      <c r="A17" s="16" t="s">
        <v>27</v>
      </c>
      <c r="B17" s="17">
        <f>B18+B19</f>
        <v>6228358241</v>
      </c>
      <c r="C17" s="17">
        <f t="shared" ref="C17:O17" si="3">C18+C19</f>
        <v>6235733267</v>
      </c>
      <c r="D17" s="17">
        <f t="shared" si="3"/>
        <v>6231067</v>
      </c>
      <c r="E17" s="17">
        <f t="shared" si="3"/>
        <v>1521432.0499999998</v>
      </c>
      <c r="F17" s="17">
        <f t="shared" si="3"/>
        <v>1787935.78</v>
      </c>
      <c r="G17" s="17">
        <f t="shared" si="3"/>
        <v>198426.06</v>
      </c>
      <c r="H17" s="17">
        <f t="shared" si="3"/>
        <v>3597557.38</v>
      </c>
      <c r="I17" s="17">
        <f t="shared" si="3"/>
        <v>844114.71</v>
      </c>
      <c r="J17" s="17">
        <f t="shared" si="3"/>
        <v>958477.74</v>
      </c>
      <c r="K17" s="17">
        <f t="shared" si="3"/>
        <v>4989150.8899999997</v>
      </c>
      <c r="L17" s="17">
        <f t="shared" si="3"/>
        <v>797730.70000000007</v>
      </c>
      <c r="M17" s="17">
        <f t="shared" si="3"/>
        <v>2489510.5</v>
      </c>
      <c r="N17" s="17">
        <f t="shared" si="3"/>
        <v>10950785.84</v>
      </c>
      <c r="O17" s="17">
        <f t="shared" si="3"/>
        <v>196744.53999999998</v>
      </c>
      <c r="P17" s="25">
        <f t="shared" si="2"/>
        <v>34562933.189999998</v>
      </c>
    </row>
    <row r="18" spans="1:16" x14ac:dyDescent="0.25">
      <c r="A18" s="22" t="s">
        <v>28</v>
      </c>
      <c r="B18" s="19">
        <v>6228358241</v>
      </c>
      <c r="C18" s="19">
        <v>6235733267</v>
      </c>
      <c r="D18" s="19">
        <v>6231067</v>
      </c>
      <c r="E18" s="19">
        <v>1521432.0499999998</v>
      </c>
      <c r="F18" s="19">
        <v>1787935.78</v>
      </c>
      <c r="G18" s="19">
        <v>198426.06</v>
      </c>
      <c r="H18" s="19">
        <v>3597557.38</v>
      </c>
      <c r="I18" s="19">
        <v>844114.71</v>
      </c>
      <c r="J18" s="19">
        <v>958477.74</v>
      </c>
      <c r="K18" s="19">
        <v>4989150.8899999997</v>
      </c>
      <c r="L18" s="19">
        <v>797730.70000000007</v>
      </c>
      <c r="M18" s="19">
        <v>2489510.5</v>
      </c>
      <c r="N18" s="19">
        <v>10950785.84</v>
      </c>
      <c r="O18" s="19">
        <v>196744.53999999998</v>
      </c>
      <c r="P18" s="19">
        <f t="shared" si="2"/>
        <v>34562933.189999998</v>
      </c>
    </row>
    <row r="19" spans="1:16" x14ac:dyDescent="0.25">
      <c r="A19" s="22" t="s">
        <v>42</v>
      </c>
      <c r="B19" s="19">
        <v>0</v>
      </c>
      <c r="C19" s="19">
        <v>0</v>
      </c>
      <c r="D19" s="19">
        <v>0</v>
      </c>
      <c r="E19" s="19">
        <v>0</v>
      </c>
      <c r="F19" s="19">
        <v>0</v>
      </c>
      <c r="G19" s="19">
        <v>0</v>
      </c>
      <c r="H19" s="19">
        <v>0</v>
      </c>
      <c r="I19" s="19">
        <v>0</v>
      </c>
      <c r="J19" s="19">
        <v>0</v>
      </c>
      <c r="K19" s="19">
        <v>0</v>
      </c>
      <c r="L19" s="19">
        <v>0</v>
      </c>
      <c r="M19" s="19">
        <v>0</v>
      </c>
      <c r="N19" s="19">
        <v>0</v>
      </c>
      <c r="O19" s="19">
        <v>0</v>
      </c>
      <c r="P19" s="19">
        <f t="shared" si="2"/>
        <v>0</v>
      </c>
    </row>
    <row r="20" spans="1:16" x14ac:dyDescent="0.25">
      <c r="A20" s="16" t="s">
        <v>29</v>
      </c>
      <c r="B20" s="17">
        <f>B21</f>
        <v>2442364656</v>
      </c>
      <c r="C20" s="17">
        <f>C21</f>
        <v>2442364656</v>
      </c>
      <c r="D20" s="17">
        <f>D21</f>
        <v>0</v>
      </c>
      <c r="E20" s="17">
        <f t="shared" ref="E20:O20" si="4">E21</f>
        <v>0</v>
      </c>
      <c r="F20" s="17">
        <f t="shared" si="4"/>
        <v>0</v>
      </c>
      <c r="G20" s="17">
        <f t="shared" si="4"/>
        <v>0</v>
      </c>
      <c r="H20" s="17">
        <f t="shared" si="4"/>
        <v>0</v>
      </c>
      <c r="I20" s="17">
        <f t="shared" si="4"/>
        <v>0</v>
      </c>
      <c r="J20" s="17">
        <f t="shared" si="4"/>
        <v>0</v>
      </c>
      <c r="K20" s="17">
        <f t="shared" si="4"/>
        <v>0</v>
      </c>
      <c r="L20" s="17">
        <f t="shared" si="4"/>
        <v>0</v>
      </c>
      <c r="M20" s="17">
        <f t="shared" si="4"/>
        <v>0</v>
      </c>
      <c r="N20" s="17">
        <f t="shared" si="4"/>
        <v>0</v>
      </c>
      <c r="O20" s="17">
        <f t="shared" si="4"/>
        <v>0</v>
      </c>
      <c r="P20" s="25">
        <f t="shared" si="2"/>
        <v>0</v>
      </c>
    </row>
    <row r="21" spans="1:16" x14ac:dyDescent="0.25">
      <c r="A21" s="22" t="s">
        <v>30</v>
      </c>
      <c r="B21" s="19">
        <v>2442364656</v>
      </c>
      <c r="C21" s="19">
        <v>2442364656</v>
      </c>
      <c r="D21" s="19">
        <v>0</v>
      </c>
      <c r="E21" s="19">
        <v>0</v>
      </c>
      <c r="F21" s="19">
        <v>0</v>
      </c>
      <c r="G21" s="19">
        <v>0</v>
      </c>
      <c r="H21" s="19">
        <v>0</v>
      </c>
      <c r="I21" s="19">
        <v>0</v>
      </c>
      <c r="J21" s="19">
        <v>0</v>
      </c>
      <c r="K21" s="19">
        <v>0</v>
      </c>
      <c r="L21" s="19">
        <v>0</v>
      </c>
      <c r="M21" s="19">
        <v>0</v>
      </c>
      <c r="N21" s="19">
        <v>0</v>
      </c>
      <c r="O21" s="19">
        <v>0</v>
      </c>
      <c r="P21" s="19">
        <f t="shared" si="2"/>
        <v>0</v>
      </c>
    </row>
    <row r="22" spans="1:16" x14ac:dyDescent="0.25">
      <c r="A22" s="16" t="s">
        <v>31</v>
      </c>
      <c r="B22" s="17">
        <f>B23</f>
        <v>13446892538</v>
      </c>
      <c r="C22" s="17">
        <f>C23</f>
        <v>10793323444</v>
      </c>
      <c r="D22" s="17">
        <f>D23</f>
        <v>326579630.12</v>
      </c>
      <c r="E22" s="17">
        <f t="shared" ref="E22:O22" si="5">E23</f>
        <v>70959449.119999945</v>
      </c>
      <c r="F22" s="17">
        <f t="shared" si="5"/>
        <v>2343730971.79</v>
      </c>
      <c r="G22" s="17">
        <f t="shared" si="5"/>
        <v>84473854.120000005</v>
      </c>
      <c r="H22" s="17">
        <f t="shared" si="5"/>
        <v>57441046.119999997</v>
      </c>
      <c r="I22" s="17">
        <f t="shared" si="5"/>
        <v>70957450.120000005</v>
      </c>
      <c r="J22" s="17">
        <f t="shared" si="5"/>
        <v>70965193.870000005</v>
      </c>
      <c r="K22" s="17">
        <f t="shared" si="5"/>
        <v>40267406.369999997</v>
      </c>
      <c r="L22" s="17">
        <f t="shared" si="5"/>
        <v>4600572592.8000011</v>
      </c>
      <c r="M22" s="17">
        <f t="shared" si="5"/>
        <v>70992725.120000005</v>
      </c>
      <c r="N22" s="17">
        <f t="shared" si="5"/>
        <v>82559379.870000005</v>
      </c>
      <c r="O22" s="17">
        <f t="shared" si="5"/>
        <v>2488877536.71</v>
      </c>
      <c r="P22" s="25">
        <f t="shared" si="2"/>
        <v>10308377236.130001</v>
      </c>
    </row>
    <row r="23" spans="1:16" x14ac:dyDescent="0.25">
      <c r="A23" s="22" t="s">
        <v>32</v>
      </c>
      <c r="B23" s="19">
        <v>13446892538</v>
      </c>
      <c r="C23" s="19">
        <v>10793323444</v>
      </c>
      <c r="D23" s="19">
        <v>326579630.12</v>
      </c>
      <c r="E23" s="19">
        <v>70959449.119999945</v>
      </c>
      <c r="F23" s="19">
        <v>2343730971.79</v>
      </c>
      <c r="G23" s="19">
        <v>84473854.120000005</v>
      </c>
      <c r="H23" s="19">
        <v>57441046.119999997</v>
      </c>
      <c r="I23" s="19">
        <v>70957450.120000005</v>
      </c>
      <c r="J23" s="19">
        <v>70965193.870000005</v>
      </c>
      <c r="K23" s="19">
        <v>40267406.369999997</v>
      </c>
      <c r="L23" s="19">
        <v>4600572592.8000011</v>
      </c>
      <c r="M23" s="19">
        <v>70992725.120000005</v>
      </c>
      <c r="N23" s="19">
        <v>82559379.870000005</v>
      </c>
      <c r="O23" s="19">
        <v>2488877536.71</v>
      </c>
      <c r="P23" s="18">
        <f t="shared" si="2"/>
        <v>10308377236.130001</v>
      </c>
    </row>
    <row r="24" spans="1:16" x14ac:dyDescent="0.25">
      <c r="A24" s="16" t="s">
        <v>33</v>
      </c>
      <c r="B24" s="17">
        <v>10000000</v>
      </c>
      <c r="C24" s="17">
        <v>38130151</v>
      </c>
      <c r="D24" s="17">
        <v>10450000</v>
      </c>
      <c r="E24" s="17">
        <v>174617.35000000003</v>
      </c>
      <c r="F24" s="17">
        <v>234000</v>
      </c>
      <c r="G24" s="17">
        <v>172000</v>
      </c>
      <c r="H24" s="17">
        <v>148000</v>
      </c>
      <c r="I24" s="17">
        <v>0</v>
      </c>
      <c r="J24" s="17">
        <v>0</v>
      </c>
      <c r="K24" s="17">
        <v>0</v>
      </c>
      <c r="L24" s="17">
        <v>0</v>
      </c>
      <c r="M24" s="17">
        <v>0</v>
      </c>
      <c r="N24" s="17">
        <v>0</v>
      </c>
      <c r="O24" s="17">
        <v>0</v>
      </c>
      <c r="P24" s="25">
        <f t="shared" si="2"/>
        <v>11178617.35</v>
      </c>
    </row>
    <row r="25" spans="1:16" x14ac:dyDescent="0.25">
      <c r="A25" s="14" t="s">
        <v>34</v>
      </c>
      <c r="B25" s="15">
        <f>B26+B29</f>
        <v>25648395</v>
      </c>
      <c r="C25" s="15">
        <f t="shared" ref="C25:O25" si="6">C26+C29</f>
        <v>25648395</v>
      </c>
      <c r="D25" s="15">
        <f t="shared" si="6"/>
        <v>0</v>
      </c>
      <c r="E25" s="15">
        <f t="shared" si="6"/>
        <v>0</v>
      </c>
      <c r="F25" s="15">
        <f t="shared" si="6"/>
        <v>0</v>
      </c>
      <c r="G25" s="15">
        <f t="shared" si="6"/>
        <v>0</v>
      </c>
      <c r="H25" s="15">
        <f t="shared" si="6"/>
        <v>0</v>
      </c>
      <c r="I25" s="15">
        <f t="shared" si="6"/>
        <v>0</v>
      </c>
      <c r="J25" s="15">
        <f t="shared" si="6"/>
        <v>0</v>
      </c>
      <c r="K25" s="15">
        <f t="shared" si="6"/>
        <v>0</v>
      </c>
      <c r="L25" s="15">
        <f t="shared" si="6"/>
        <v>0</v>
      </c>
      <c r="M25" s="15">
        <f t="shared" si="6"/>
        <v>0</v>
      </c>
      <c r="N25" s="15">
        <f t="shared" si="6"/>
        <v>0</v>
      </c>
      <c r="O25" s="15">
        <f t="shared" si="6"/>
        <v>0</v>
      </c>
      <c r="P25" s="15">
        <f>P26</f>
        <v>0</v>
      </c>
    </row>
    <row r="26" spans="1:16" x14ac:dyDescent="0.25">
      <c r="A26" s="16" t="s">
        <v>35</v>
      </c>
      <c r="B26" s="26">
        <f>B27+B28</f>
        <v>15294317</v>
      </c>
      <c r="C26" s="26">
        <f t="shared" ref="C26:O26" si="7">C27+C28</f>
        <v>15294317</v>
      </c>
      <c r="D26" s="26">
        <f t="shared" si="7"/>
        <v>0</v>
      </c>
      <c r="E26" s="26">
        <f t="shared" si="7"/>
        <v>0</v>
      </c>
      <c r="F26" s="26">
        <f t="shared" si="7"/>
        <v>0</v>
      </c>
      <c r="G26" s="26">
        <f t="shared" si="7"/>
        <v>0</v>
      </c>
      <c r="H26" s="26">
        <f t="shared" si="7"/>
        <v>0</v>
      </c>
      <c r="I26" s="26">
        <f t="shared" si="7"/>
        <v>0</v>
      </c>
      <c r="J26" s="26">
        <f t="shared" si="7"/>
        <v>0</v>
      </c>
      <c r="K26" s="26">
        <f t="shared" si="7"/>
        <v>0</v>
      </c>
      <c r="L26" s="26">
        <f t="shared" si="7"/>
        <v>0</v>
      </c>
      <c r="M26" s="26">
        <f t="shared" si="7"/>
        <v>0</v>
      </c>
      <c r="N26" s="26">
        <f t="shared" si="7"/>
        <v>0</v>
      </c>
      <c r="O26" s="26">
        <f t="shared" si="7"/>
        <v>0</v>
      </c>
      <c r="P26" s="25">
        <f>+SUM(D26:O26)</f>
        <v>0</v>
      </c>
    </row>
    <row r="27" spans="1:16" x14ac:dyDescent="0.25">
      <c r="A27" s="22" t="s">
        <v>52</v>
      </c>
      <c r="B27" s="20">
        <v>11820000</v>
      </c>
      <c r="C27" s="20">
        <v>11820000</v>
      </c>
      <c r="D27" s="20">
        <v>0</v>
      </c>
      <c r="E27" s="20">
        <v>0</v>
      </c>
      <c r="F27" s="20">
        <v>0</v>
      </c>
      <c r="G27" s="20">
        <v>0</v>
      </c>
      <c r="H27" s="20">
        <v>0</v>
      </c>
      <c r="I27" s="20">
        <v>0</v>
      </c>
      <c r="J27" s="20">
        <v>0</v>
      </c>
      <c r="K27" s="20">
        <v>0</v>
      </c>
      <c r="L27" s="20">
        <v>0</v>
      </c>
      <c r="M27" s="20">
        <v>0</v>
      </c>
      <c r="N27" s="20">
        <v>0</v>
      </c>
      <c r="O27" s="20">
        <v>0</v>
      </c>
      <c r="P27" s="18">
        <f>+SUM(D27:O27)</f>
        <v>0</v>
      </c>
    </row>
    <row r="28" spans="1:16" x14ac:dyDescent="0.25">
      <c r="A28" s="22" t="s">
        <v>36</v>
      </c>
      <c r="B28" s="20">
        <v>3474317</v>
      </c>
      <c r="C28" s="20">
        <v>3474317</v>
      </c>
      <c r="D28" s="20">
        <v>0</v>
      </c>
      <c r="E28" s="20">
        <v>0</v>
      </c>
      <c r="F28" s="20">
        <v>0</v>
      </c>
      <c r="G28" s="20">
        <v>0</v>
      </c>
      <c r="H28" s="20">
        <v>0</v>
      </c>
      <c r="I28" s="20">
        <v>0</v>
      </c>
      <c r="J28" s="20">
        <v>0</v>
      </c>
      <c r="K28" s="20">
        <v>0</v>
      </c>
      <c r="L28" s="20">
        <v>0</v>
      </c>
      <c r="M28" s="20">
        <v>0</v>
      </c>
      <c r="N28" s="20">
        <v>0</v>
      </c>
      <c r="O28" s="20">
        <v>0</v>
      </c>
      <c r="P28" s="18">
        <f>+SUM(D28:O28)</f>
        <v>0</v>
      </c>
    </row>
    <row r="29" spans="1:16" x14ac:dyDescent="0.25">
      <c r="A29" s="16" t="s">
        <v>43</v>
      </c>
      <c r="B29" s="26">
        <f>B30</f>
        <v>10354078</v>
      </c>
      <c r="C29" s="26">
        <f t="shared" ref="C29:O29" si="8">C30</f>
        <v>10354078</v>
      </c>
      <c r="D29" s="26">
        <f t="shared" si="8"/>
        <v>0</v>
      </c>
      <c r="E29" s="26">
        <f t="shared" si="8"/>
        <v>0</v>
      </c>
      <c r="F29" s="26">
        <f t="shared" si="8"/>
        <v>0</v>
      </c>
      <c r="G29" s="26">
        <f t="shared" si="8"/>
        <v>0</v>
      </c>
      <c r="H29" s="26">
        <f t="shared" si="8"/>
        <v>0</v>
      </c>
      <c r="I29" s="26">
        <f t="shared" si="8"/>
        <v>0</v>
      </c>
      <c r="J29" s="26">
        <f t="shared" si="8"/>
        <v>0</v>
      </c>
      <c r="K29" s="26">
        <f t="shared" si="8"/>
        <v>0</v>
      </c>
      <c r="L29" s="26">
        <f t="shared" si="8"/>
        <v>0</v>
      </c>
      <c r="M29" s="26">
        <f t="shared" si="8"/>
        <v>0</v>
      </c>
      <c r="N29" s="26">
        <f t="shared" si="8"/>
        <v>0</v>
      </c>
      <c r="O29" s="26">
        <f t="shared" si="8"/>
        <v>0</v>
      </c>
      <c r="P29" s="25">
        <f>+SUM(D29:O29)</f>
        <v>0</v>
      </c>
    </row>
    <row r="30" spans="1:16" x14ac:dyDescent="0.25">
      <c r="A30" s="22" t="s">
        <v>44</v>
      </c>
      <c r="B30" s="20">
        <v>10354078</v>
      </c>
      <c r="C30" s="20">
        <v>10354078</v>
      </c>
      <c r="D30" s="20">
        <v>0</v>
      </c>
      <c r="E30" s="20">
        <v>0</v>
      </c>
      <c r="F30" s="20">
        <v>0</v>
      </c>
      <c r="G30" s="20">
        <v>0</v>
      </c>
      <c r="H30" s="20">
        <v>0</v>
      </c>
      <c r="I30" s="20">
        <v>0</v>
      </c>
      <c r="J30" s="20">
        <v>0</v>
      </c>
      <c r="K30" s="20">
        <v>0</v>
      </c>
      <c r="L30" s="20">
        <v>0</v>
      </c>
      <c r="M30" s="20">
        <v>0</v>
      </c>
      <c r="N30" s="20">
        <v>0</v>
      </c>
      <c r="O30" s="20">
        <v>0</v>
      </c>
      <c r="P30" s="18">
        <f>+SUM(D30:O30)</f>
        <v>0</v>
      </c>
    </row>
    <row r="31" spans="1:16" x14ac:dyDescent="0.25">
      <c r="A31" s="23" t="s">
        <v>37</v>
      </c>
      <c r="B31" s="27">
        <f t="shared" ref="B31:O31" si="9">+B12+B25</f>
        <v>22767059776</v>
      </c>
      <c r="C31" s="27">
        <f t="shared" si="9"/>
        <v>20148995859</v>
      </c>
      <c r="D31" s="24">
        <f t="shared" si="9"/>
        <v>381545890.52999997</v>
      </c>
      <c r="E31" s="24">
        <f t="shared" si="9"/>
        <v>94825455.469999939</v>
      </c>
      <c r="F31" s="24">
        <f t="shared" si="9"/>
        <v>2364011861.4499998</v>
      </c>
      <c r="G31" s="24">
        <f t="shared" si="9"/>
        <v>108920023.77000001</v>
      </c>
      <c r="H31" s="24">
        <f t="shared" si="9"/>
        <v>79459024.049999997</v>
      </c>
      <c r="I31" s="24">
        <f t="shared" si="9"/>
        <v>92638995.600000009</v>
      </c>
      <c r="J31" s="24">
        <f t="shared" si="9"/>
        <v>103094594.46000001</v>
      </c>
      <c r="K31" s="24">
        <f t="shared" si="9"/>
        <v>63515511.140000001</v>
      </c>
      <c r="L31" s="24">
        <f t="shared" si="9"/>
        <v>4619632610.710001</v>
      </c>
      <c r="M31" s="24">
        <f t="shared" si="9"/>
        <v>100509521.47</v>
      </c>
      <c r="N31" s="24">
        <f t="shared" si="9"/>
        <v>111769119.59</v>
      </c>
      <c r="O31" s="24">
        <f t="shared" si="9"/>
        <v>2521407158.1100001</v>
      </c>
      <c r="P31" s="24">
        <f>SUM(D31:O31)</f>
        <v>10641329766.35</v>
      </c>
    </row>
    <row r="32" spans="1:16" x14ac:dyDescent="0.25">
      <c r="A32" s="34"/>
    </row>
    <row r="33" spans="1:16" x14ac:dyDescent="0.25">
      <c r="A33" s="23" t="s">
        <v>45</v>
      </c>
      <c r="B33" s="27">
        <f>B34</f>
        <v>0</v>
      </c>
      <c r="C33" s="27">
        <f t="shared" ref="C33:O35" si="10">C34</f>
        <v>103460904.76000001</v>
      </c>
      <c r="D33" s="24">
        <f t="shared" si="10"/>
        <v>0</v>
      </c>
      <c r="E33" s="24">
        <f t="shared" si="10"/>
        <v>0</v>
      </c>
      <c r="F33" s="24">
        <f t="shared" si="10"/>
        <v>0</v>
      </c>
      <c r="G33" s="24">
        <f t="shared" si="10"/>
        <v>0</v>
      </c>
      <c r="H33" s="24">
        <f t="shared" si="10"/>
        <v>0</v>
      </c>
      <c r="I33" s="24">
        <f t="shared" si="10"/>
        <v>0</v>
      </c>
      <c r="J33" s="24">
        <f t="shared" si="10"/>
        <v>0</v>
      </c>
      <c r="K33" s="24">
        <f t="shared" si="10"/>
        <v>0</v>
      </c>
      <c r="L33" s="24">
        <f t="shared" si="10"/>
        <v>0</v>
      </c>
      <c r="M33" s="24">
        <f t="shared" si="10"/>
        <v>0</v>
      </c>
      <c r="N33" s="24">
        <f t="shared" si="10"/>
        <v>0</v>
      </c>
      <c r="O33" s="24">
        <f t="shared" si="10"/>
        <v>18576780.699999999</v>
      </c>
      <c r="P33" s="24">
        <f>SUM(D33:O33)</f>
        <v>18576780.699999999</v>
      </c>
    </row>
    <row r="34" spans="1:16" x14ac:dyDescent="0.25">
      <c r="A34" s="28" t="s">
        <v>46</v>
      </c>
      <c r="B34" s="15">
        <f>B35</f>
        <v>0</v>
      </c>
      <c r="C34" s="15">
        <f t="shared" si="10"/>
        <v>103460904.76000001</v>
      </c>
      <c r="D34" s="15">
        <f t="shared" si="10"/>
        <v>0</v>
      </c>
      <c r="E34" s="15">
        <f t="shared" si="10"/>
        <v>0</v>
      </c>
      <c r="F34" s="15">
        <f t="shared" si="10"/>
        <v>0</v>
      </c>
      <c r="G34" s="15">
        <f t="shared" si="10"/>
        <v>0</v>
      </c>
      <c r="H34" s="15">
        <f t="shared" si="10"/>
        <v>0</v>
      </c>
      <c r="I34" s="15">
        <f t="shared" si="10"/>
        <v>0</v>
      </c>
      <c r="J34" s="15">
        <f t="shared" si="10"/>
        <v>0</v>
      </c>
      <c r="K34" s="15">
        <f t="shared" si="10"/>
        <v>0</v>
      </c>
      <c r="L34" s="15">
        <f t="shared" si="10"/>
        <v>0</v>
      </c>
      <c r="M34" s="15">
        <f t="shared" si="10"/>
        <v>0</v>
      </c>
      <c r="N34" s="15">
        <f t="shared" si="10"/>
        <v>0</v>
      </c>
      <c r="O34" s="15">
        <f t="shared" si="10"/>
        <v>18576780.699999999</v>
      </c>
      <c r="P34" s="29">
        <f>SUM(D34:O34)</f>
        <v>18576780.699999999</v>
      </c>
    </row>
    <row r="35" spans="1:16" x14ac:dyDescent="0.25">
      <c r="A35" s="21" t="s">
        <v>47</v>
      </c>
      <c r="B35" s="26">
        <f>B36</f>
        <v>0</v>
      </c>
      <c r="C35" s="26">
        <f t="shared" si="10"/>
        <v>103460904.76000001</v>
      </c>
      <c r="D35" s="26">
        <f t="shared" si="10"/>
        <v>0</v>
      </c>
      <c r="E35" s="26">
        <f t="shared" si="10"/>
        <v>0</v>
      </c>
      <c r="F35" s="26">
        <f t="shared" si="10"/>
        <v>0</v>
      </c>
      <c r="G35" s="26">
        <f t="shared" si="10"/>
        <v>0</v>
      </c>
      <c r="H35" s="26">
        <f t="shared" si="10"/>
        <v>0</v>
      </c>
      <c r="I35" s="26">
        <f t="shared" si="10"/>
        <v>0</v>
      </c>
      <c r="J35" s="26">
        <f t="shared" si="10"/>
        <v>0</v>
      </c>
      <c r="K35" s="26">
        <f t="shared" si="10"/>
        <v>0</v>
      </c>
      <c r="L35" s="26">
        <f t="shared" si="10"/>
        <v>0</v>
      </c>
      <c r="M35" s="26">
        <f t="shared" si="10"/>
        <v>0</v>
      </c>
      <c r="N35" s="26">
        <f t="shared" si="10"/>
        <v>0</v>
      </c>
      <c r="O35" s="26">
        <f t="shared" si="10"/>
        <v>18576780.699999999</v>
      </c>
      <c r="P35" s="30">
        <f>SUM(D35:O35)</f>
        <v>18576780.699999999</v>
      </c>
    </row>
    <row r="36" spans="1:16" x14ac:dyDescent="0.25">
      <c r="A36" s="32" t="s">
        <v>48</v>
      </c>
      <c r="B36" s="33">
        <v>0</v>
      </c>
      <c r="C36" s="33">
        <v>103460904.76000001</v>
      </c>
      <c r="D36" s="33">
        <v>0</v>
      </c>
      <c r="E36" s="33">
        <v>0</v>
      </c>
      <c r="F36" s="33">
        <v>0</v>
      </c>
      <c r="G36" s="33">
        <v>0</v>
      </c>
      <c r="H36" s="33">
        <v>0</v>
      </c>
      <c r="I36" s="33">
        <v>0</v>
      </c>
      <c r="J36" s="33">
        <v>0</v>
      </c>
      <c r="K36" s="33">
        <v>0</v>
      </c>
      <c r="L36" s="33">
        <v>0</v>
      </c>
      <c r="M36" s="33">
        <v>0</v>
      </c>
      <c r="N36" s="33">
        <v>0</v>
      </c>
      <c r="O36" s="33">
        <v>18576780.699999999</v>
      </c>
      <c r="P36" s="31">
        <f>SUM(D36:O36)</f>
        <v>18576780.699999999</v>
      </c>
    </row>
    <row r="37" spans="1:16" x14ac:dyDescent="0.25">
      <c r="A37" s="23" t="s">
        <v>49</v>
      </c>
      <c r="B37" s="27">
        <f>B31+B33</f>
        <v>22767059776</v>
      </c>
      <c r="C37" s="27">
        <f>C31+C33</f>
        <v>20252456763.759998</v>
      </c>
      <c r="D37" s="24">
        <f t="shared" ref="D37:O37" si="11">D31+D33</f>
        <v>381545890.52999997</v>
      </c>
      <c r="E37" s="24">
        <f t="shared" si="11"/>
        <v>94825455.469999939</v>
      </c>
      <c r="F37" s="24">
        <f t="shared" si="11"/>
        <v>2364011861.4499998</v>
      </c>
      <c r="G37" s="24">
        <f t="shared" si="11"/>
        <v>108920023.77000001</v>
      </c>
      <c r="H37" s="24">
        <f t="shared" si="11"/>
        <v>79459024.049999997</v>
      </c>
      <c r="I37" s="24">
        <f t="shared" si="11"/>
        <v>92638995.600000009</v>
      </c>
      <c r="J37" s="24">
        <f t="shared" si="11"/>
        <v>103094594.46000001</v>
      </c>
      <c r="K37" s="24">
        <f t="shared" si="11"/>
        <v>63515511.140000001</v>
      </c>
      <c r="L37" s="24">
        <f t="shared" si="11"/>
        <v>4619632610.710001</v>
      </c>
      <c r="M37" s="24">
        <f t="shared" si="11"/>
        <v>100509521.47</v>
      </c>
      <c r="N37" s="24">
        <f t="shared" si="11"/>
        <v>111769119.59</v>
      </c>
      <c r="O37" s="24">
        <f t="shared" si="11"/>
        <v>2539983938.8099999</v>
      </c>
      <c r="P37" s="24">
        <f>SUM(D37:O37)</f>
        <v>10659906547.050001</v>
      </c>
    </row>
    <row r="38" spans="1:16" x14ac:dyDescent="0.25">
      <c r="A38" s="34" t="s">
        <v>38</v>
      </c>
    </row>
    <row r="39" spans="1:16" x14ac:dyDescent="0.25">
      <c r="A39" s="35" t="s">
        <v>39</v>
      </c>
    </row>
  </sheetData>
  <mergeCells count="8">
    <mergeCell ref="A3:P3"/>
    <mergeCell ref="A4:P4"/>
    <mergeCell ref="A5:P5"/>
    <mergeCell ref="A6:P6"/>
    <mergeCell ref="A10:A11"/>
    <mergeCell ref="B10:B11"/>
    <mergeCell ref="C10:C11"/>
    <mergeCell ref="D10:P10"/>
  </mergeCells>
  <pageMargins left="0.7" right="0.7" top="0.75" bottom="0.75" header="0.3" footer="0.3"/>
  <pageSetup orientation="portrait" r:id="rId1"/>
  <ignoredErrors>
    <ignoredError sqref="P36 P16:P24 P14:P15 P26:P28 P29:P30" formulaRange="1"/>
    <ignoredError sqref="P25" formula="1"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P41"/>
  <sheetViews>
    <sheetView showGridLines="0" zoomScale="90" zoomScaleNormal="90" workbookViewId="0">
      <selection activeCell="A10" sqref="A10:A11"/>
    </sheetView>
  </sheetViews>
  <sheetFormatPr defaultColWidth="11.42578125" defaultRowHeight="15" x14ac:dyDescent="0.25"/>
  <cols>
    <col min="1" max="1" width="69.42578125" customWidth="1"/>
    <col min="2" max="3" width="17.7109375" customWidth="1"/>
    <col min="4" max="4" width="10" bestFit="1" customWidth="1"/>
    <col min="5" max="5" width="10.28515625" bestFit="1" customWidth="1"/>
    <col min="6" max="8" width="10" bestFit="1" customWidth="1"/>
    <col min="9" max="9" width="11.140625" bestFit="1" customWidth="1"/>
    <col min="10" max="11" width="10" bestFit="1" customWidth="1"/>
    <col min="12" max="12" width="13.42578125" bestFit="1" customWidth="1"/>
    <col min="13" max="13" width="10.7109375" bestFit="1" customWidth="1"/>
    <col min="14" max="14" width="13.42578125" bestFit="1" customWidth="1"/>
    <col min="15" max="15" width="13.42578125" customWidth="1"/>
    <col min="16" max="16" width="15.42578125" bestFit="1" customWidth="1"/>
  </cols>
  <sheetData>
    <row r="1" spans="1:16" x14ac:dyDescent="0.25">
      <c r="B1" s="1"/>
      <c r="C1" s="1"/>
      <c r="D1" s="2"/>
      <c r="E1" s="2"/>
      <c r="F1" s="2"/>
      <c r="G1" s="2"/>
      <c r="H1" s="2"/>
      <c r="I1" s="2"/>
      <c r="J1" s="2"/>
      <c r="K1" s="2"/>
      <c r="L1" s="2"/>
      <c r="N1" s="3"/>
      <c r="O1" s="3"/>
    </row>
    <row r="2" spans="1:16" x14ac:dyDescent="0.25">
      <c r="B2" s="1"/>
      <c r="C2" s="1"/>
      <c r="D2" s="2"/>
      <c r="E2" s="2"/>
      <c r="F2" s="2"/>
      <c r="G2" s="2"/>
      <c r="H2" s="2"/>
      <c r="I2" s="2"/>
      <c r="J2" s="2"/>
      <c r="K2" s="2"/>
      <c r="L2" s="2"/>
      <c r="N2" s="3"/>
      <c r="O2" s="3"/>
    </row>
    <row r="3" spans="1:16" ht="28.5" x14ac:dyDescent="0.25">
      <c r="A3" s="79" t="s">
        <v>0</v>
      </c>
      <c r="B3" s="79"/>
      <c r="C3" s="79"/>
      <c r="D3" s="79"/>
      <c r="E3" s="79"/>
      <c r="F3" s="79"/>
      <c r="G3" s="79"/>
      <c r="H3" s="79"/>
      <c r="I3" s="79"/>
      <c r="J3" s="79"/>
      <c r="K3" s="79"/>
      <c r="L3" s="79"/>
      <c r="M3" s="79"/>
      <c r="N3" s="79"/>
      <c r="O3" s="79"/>
      <c r="P3" s="79"/>
    </row>
    <row r="4" spans="1:16" ht="21" x14ac:dyDescent="0.25">
      <c r="A4" s="80" t="s">
        <v>1</v>
      </c>
      <c r="B4" s="80"/>
      <c r="C4" s="80"/>
      <c r="D4" s="80"/>
      <c r="E4" s="80"/>
      <c r="F4" s="80"/>
      <c r="G4" s="80"/>
      <c r="H4" s="80"/>
      <c r="I4" s="80"/>
      <c r="J4" s="80"/>
      <c r="K4" s="80"/>
      <c r="L4" s="80"/>
      <c r="M4" s="80"/>
      <c r="N4" s="80"/>
      <c r="O4" s="80"/>
      <c r="P4" s="80"/>
    </row>
    <row r="5" spans="1:16" ht="18.75" x14ac:dyDescent="0.25">
      <c r="A5" s="81" t="s">
        <v>2</v>
      </c>
      <c r="B5" s="81"/>
      <c r="C5" s="81"/>
      <c r="D5" s="81"/>
      <c r="E5" s="81"/>
      <c r="F5" s="81"/>
      <c r="G5" s="81"/>
      <c r="H5" s="81"/>
      <c r="I5" s="81"/>
      <c r="J5" s="81"/>
      <c r="K5" s="81"/>
      <c r="L5" s="81"/>
      <c r="M5" s="81"/>
      <c r="N5" s="81"/>
      <c r="O5" s="81"/>
      <c r="P5" s="81"/>
    </row>
    <row r="6" spans="1:16" ht="15.75" x14ac:dyDescent="0.25">
      <c r="A6" s="82" t="s">
        <v>3</v>
      </c>
      <c r="B6" s="82"/>
      <c r="C6" s="82"/>
      <c r="D6" s="82"/>
      <c r="E6" s="82"/>
      <c r="F6" s="82"/>
      <c r="G6" s="82"/>
      <c r="H6" s="82"/>
      <c r="I6" s="82"/>
      <c r="J6" s="82"/>
      <c r="K6" s="82"/>
      <c r="L6" s="82"/>
      <c r="M6" s="82"/>
      <c r="N6" s="82"/>
      <c r="O6" s="82"/>
      <c r="P6" s="82"/>
    </row>
    <row r="7" spans="1:16" x14ac:dyDescent="0.25">
      <c r="A7" s="4"/>
      <c r="B7" s="5"/>
      <c r="C7" s="5"/>
      <c r="D7" s="6"/>
      <c r="E7" s="6"/>
      <c r="F7" s="6"/>
      <c r="G7" s="6"/>
      <c r="H7" s="6"/>
      <c r="I7" s="6"/>
      <c r="J7" s="6"/>
      <c r="K7" s="6"/>
      <c r="L7" s="6"/>
      <c r="N7" s="3"/>
      <c r="O7" s="3"/>
    </row>
    <row r="8" spans="1:16" x14ac:dyDescent="0.25">
      <c r="A8" s="7" t="s">
        <v>53</v>
      </c>
      <c r="B8" s="8"/>
      <c r="C8" s="8"/>
      <c r="D8" s="9"/>
      <c r="E8" s="9"/>
      <c r="F8" s="9"/>
      <c r="G8" s="9"/>
      <c r="H8" s="9"/>
      <c r="I8" s="9"/>
      <c r="J8" s="9"/>
      <c r="K8" s="9"/>
      <c r="L8" s="9"/>
      <c r="N8" s="3"/>
      <c r="O8" s="3"/>
      <c r="P8" s="10" t="s">
        <v>5</v>
      </c>
    </row>
    <row r="9" spans="1:16" x14ac:dyDescent="0.25">
      <c r="A9" s="11"/>
      <c r="B9" s="8"/>
      <c r="C9" s="8"/>
      <c r="D9" s="9"/>
      <c r="E9" s="9"/>
      <c r="F9" s="9"/>
      <c r="G9" s="9"/>
      <c r="H9" s="9"/>
      <c r="I9" s="9"/>
      <c r="J9" s="9"/>
      <c r="K9" s="9"/>
      <c r="L9" s="9"/>
      <c r="M9" s="12"/>
      <c r="N9" s="3"/>
      <c r="O9" s="3"/>
    </row>
    <row r="10" spans="1:16" x14ac:dyDescent="0.25">
      <c r="A10" s="89" t="s">
        <v>6</v>
      </c>
      <c r="B10" s="90" t="s">
        <v>7</v>
      </c>
      <c r="C10" s="90" t="s">
        <v>8</v>
      </c>
      <c r="D10" s="87" t="s">
        <v>9</v>
      </c>
      <c r="E10" s="88"/>
      <c r="F10" s="88"/>
      <c r="G10" s="88"/>
      <c r="H10" s="88"/>
      <c r="I10" s="88"/>
      <c r="J10" s="88"/>
      <c r="K10" s="88"/>
      <c r="L10" s="88"/>
      <c r="M10" s="88"/>
      <c r="N10" s="88"/>
      <c r="O10" s="88"/>
      <c r="P10" s="88"/>
    </row>
    <row r="11" spans="1:16" x14ac:dyDescent="0.25">
      <c r="A11" s="84"/>
      <c r="B11" s="86"/>
      <c r="C11" s="86"/>
      <c r="D11" s="13" t="s">
        <v>10</v>
      </c>
      <c r="E11" s="13" t="s">
        <v>11</v>
      </c>
      <c r="F11" s="13" t="s">
        <v>12</v>
      </c>
      <c r="G11" s="13" t="s">
        <v>13</v>
      </c>
      <c r="H11" s="13" t="s">
        <v>14</v>
      </c>
      <c r="I11" s="13" t="s">
        <v>15</v>
      </c>
      <c r="J11" s="13" t="s">
        <v>16</v>
      </c>
      <c r="K11" s="13" t="s">
        <v>17</v>
      </c>
      <c r="L11" s="13" t="s">
        <v>18</v>
      </c>
      <c r="M11" s="13" t="s">
        <v>19</v>
      </c>
      <c r="N11" s="13" t="s">
        <v>20</v>
      </c>
      <c r="O11" s="13" t="s">
        <v>21</v>
      </c>
      <c r="P11" s="13" t="s">
        <v>22</v>
      </c>
    </row>
    <row r="12" spans="1:16" x14ac:dyDescent="0.25">
      <c r="A12" s="14" t="s">
        <v>23</v>
      </c>
      <c r="B12" s="15">
        <f>B13+B17+B20+B22+B24</f>
        <v>42656063817</v>
      </c>
      <c r="C12" s="15">
        <f>C13+C17+C20+C22+C24</f>
        <v>42831311290.769997</v>
      </c>
      <c r="D12" s="15">
        <f t="shared" ref="D12:O12" si="0">D13+D17+D20+D22+D24</f>
        <v>106983546.47999999</v>
      </c>
      <c r="E12" s="15">
        <f t="shared" si="0"/>
        <v>132543171.12000005</v>
      </c>
      <c r="F12" s="15">
        <f t="shared" si="0"/>
        <v>97614803.380000055</v>
      </c>
      <c r="G12" s="15">
        <f t="shared" si="0"/>
        <v>93801873.220000044</v>
      </c>
      <c r="H12" s="15">
        <f t="shared" si="0"/>
        <v>180869699.00999999</v>
      </c>
      <c r="I12" s="15">
        <f t="shared" si="0"/>
        <v>93904088.88000001</v>
      </c>
      <c r="J12" s="15">
        <f t="shared" si="0"/>
        <v>4922329491.0799999</v>
      </c>
      <c r="K12" s="15">
        <f t="shared" si="0"/>
        <v>105708049.50999999</v>
      </c>
      <c r="L12" s="15">
        <f t="shared" si="0"/>
        <v>2502177971.9400001</v>
      </c>
      <c r="M12" s="15">
        <f t="shared" si="0"/>
        <v>111911817.54000002</v>
      </c>
      <c r="N12" s="15">
        <f t="shared" si="0"/>
        <v>95918182.709999993</v>
      </c>
      <c r="O12" s="15">
        <f t="shared" si="0"/>
        <v>2643116149.4200001</v>
      </c>
      <c r="P12" s="15">
        <f>+P13+P17+P20+P22+P24</f>
        <v>11086878844.290001</v>
      </c>
    </row>
    <row r="13" spans="1:16" x14ac:dyDescent="0.25">
      <c r="A13" s="16" t="s">
        <v>24</v>
      </c>
      <c r="B13" s="17">
        <f>B14+B15+B16</f>
        <v>1014287539</v>
      </c>
      <c r="C13" s="17">
        <f t="shared" ref="C13:O13" si="1">C14+C15+C16</f>
        <v>1014287539</v>
      </c>
      <c r="D13" s="17">
        <f t="shared" si="1"/>
        <v>12901405.32</v>
      </c>
      <c r="E13" s="17">
        <f t="shared" si="1"/>
        <v>40323540.140000001</v>
      </c>
      <c r="F13" s="17">
        <f t="shared" si="1"/>
        <v>20090823.079999998</v>
      </c>
      <c r="G13" s="17">
        <f t="shared" si="1"/>
        <v>18258953.879999995</v>
      </c>
      <c r="H13" s="17">
        <f t="shared" si="1"/>
        <v>49453308.780000001</v>
      </c>
      <c r="I13" s="17">
        <f t="shared" si="1"/>
        <v>18258953.879999999</v>
      </c>
      <c r="J13" s="17">
        <f t="shared" si="1"/>
        <v>23496091.899999999</v>
      </c>
      <c r="K13" s="17">
        <f t="shared" si="1"/>
        <v>25611324.66</v>
      </c>
      <c r="L13" s="17">
        <f t="shared" si="1"/>
        <v>19504560.890000001</v>
      </c>
      <c r="M13" s="17">
        <f t="shared" si="1"/>
        <v>26411752.799999997</v>
      </c>
      <c r="N13" s="17">
        <f t="shared" si="1"/>
        <v>18731817.740000002</v>
      </c>
      <c r="O13" s="17">
        <f t="shared" si="1"/>
        <v>18799281.839999996</v>
      </c>
      <c r="P13" s="17">
        <f t="shared" ref="P13:P24" si="2">+SUM(D13:O13)</f>
        <v>291841814.90999997</v>
      </c>
    </row>
    <row r="14" spans="1:16" x14ac:dyDescent="0.25">
      <c r="A14" s="22" t="s">
        <v>25</v>
      </c>
      <c r="B14" s="19">
        <v>335132041</v>
      </c>
      <c r="C14" s="19">
        <v>335132041</v>
      </c>
      <c r="D14" s="19">
        <v>0</v>
      </c>
      <c r="E14" s="19">
        <v>0</v>
      </c>
      <c r="F14" s="19">
        <v>0</v>
      </c>
      <c r="G14" s="19">
        <v>0</v>
      </c>
      <c r="H14" s="19">
        <v>0</v>
      </c>
      <c r="I14" s="19">
        <v>0</v>
      </c>
      <c r="J14" s="19">
        <v>0</v>
      </c>
      <c r="K14" s="19">
        <v>0</v>
      </c>
      <c r="L14" s="19">
        <v>0</v>
      </c>
      <c r="M14" s="19">
        <v>0</v>
      </c>
      <c r="N14" s="19">
        <v>0</v>
      </c>
      <c r="O14" s="19">
        <v>0</v>
      </c>
      <c r="P14" s="19">
        <f t="shared" si="2"/>
        <v>0</v>
      </c>
    </row>
    <row r="15" spans="1:16" x14ac:dyDescent="0.25">
      <c r="A15" s="22" t="s">
        <v>26</v>
      </c>
      <c r="B15" s="19">
        <v>679155498</v>
      </c>
      <c r="C15" s="19">
        <v>679155498</v>
      </c>
      <c r="D15" s="19">
        <v>12901405.32</v>
      </c>
      <c r="E15" s="19">
        <v>40323540.140000001</v>
      </c>
      <c r="F15" s="19">
        <v>20090823.079999998</v>
      </c>
      <c r="G15" s="19">
        <v>18258953.879999995</v>
      </c>
      <c r="H15" s="19">
        <v>49453308.780000001</v>
      </c>
      <c r="I15" s="19">
        <v>18258953.879999999</v>
      </c>
      <c r="J15" s="19">
        <v>23496091.899999999</v>
      </c>
      <c r="K15" s="19">
        <v>25611324.66</v>
      </c>
      <c r="L15" s="19">
        <v>19504560.890000001</v>
      </c>
      <c r="M15" s="19">
        <v>26411752.799999997</v>
      </c>
      <c r="N15" s="19">
        <v>18731817.740000002</v>
      </c>
      <c r="O15" s="19">
        <v>18799281.839999996</v>
      </c>
      <c r="P15" s="19">
        <f t="shared" si="2"/>
        <v>291841814.90999997</v>
      </c>
    </row>
    <row r="16" spans="1:16" x14ac:dyDescent="0.25">
      <c r="A16" s="22" t="s">
        <v>41</v>
      </c>
      <c r="B16" s="19">
        <v>0</v>
      </c>
      <c r="C16" s="19">
        <v>0</v>
      </c>
      <c r="D16" s="19">
        <v>0</v>
      </c>
      <c r="E16" s="19">
        <v>0</v>
      </c>
      <c r="F16" s="19">
        <v>0</v>
      </c>
      <c r="G16" s="19">
        <v>0</v>
      </c>
      <c r="H16" s="19">
        <v>0</v>
      </c>
      <c r="I16" s="19">
        <v>0</v>
      </c>
      <c r="J16" s="19">
        <v>0</v>
      </c>
      <c r="K16" s="19">
        <v>0</v>
      </c>
      <c r="L16" s="19">
        <v>0</v>
      </c>
      <c r="M16" s="19">
        <v>0</v>
      </c>
      <c r="N16" s="19">
        <v>0</v>
      </c>
      <c r="O16" s="19">
        <v>0</v>
      </c>
      <c r="P16" s="19">
        <f t="shared" si="2"/>
        <v>0</v>
      </c>
    </row>
    <row r="17" spans="1:16" x14ac:dyDescent="0.25">
      <c r="A17" s="16" t="s">
        <v>27</v>
      </c>
      <c r="B17" s="17">
        <f>B18+B19</f>
        <v>17442796611</v>
      </c>
      <c r="C17" s="17">
        <f t="shared" ref="C17:O17" si="3">C18+C19</f>
        <v>17442796611</v>
      </c>
      <c r="D17" s="17">
        <f t="shared" si="3"/>
        <v>14334376.620000001</v>
      </c>
      <c r="E17" s="17">
        <f t="shared" si="3"/>
        <v>2510182.19</v>
      </c>
      <c r="F17" s="17">
        <f t="shared" si="3"/>
        <v>2751537.51</v>
      </c>
      <c r="G17" s="17">
        <f t="shared" si="3"/>
        <v>802566.8</v>
      </c>
      <c r="H17" s="17">
        <f t="shared" si="3"/>
        <v>6676524.4399999995</v>
      </c>
      <c r="I17" s="17">
        <f t="shared" si="3"/>
        <v>909976.96</v>
      </c>
      <c r="J17" s="17">
        <f t="shared" si="3"/>
        <v>3395605.3099999996</v>
      </c>
      <c r="K17" s="17">
        <f t="shared" si="3"/>
        <v>5365505.0600000005</v>
      </c>
      <c r="L17" s="17">
        <f t="shared" si="3"/>
        <v>1125897.57</v>
      </c>
      <c r="M17" s="17">
        <f t="shared" si="3"/>
        <v>2890957.24</v>
      </c>
      <c r="N17" s="17">
        <f t="shared" si="3"/>
        <v>2402936.6799999997</v>
      </c>
      <c r="O17" s="17">
        <f t="shared" si="3"/>
        <v>5600838.6600000001</v>
      </c>
      <c r="P17" s="25">
        <f t="shared" si="2"/>
        <v>48766905.040000007</v>
      </c>
    </row>
    <row r="18" spans="1:16" x14ac:dyDescent="0.25">
      <c r="A18" s="22" t="s">
        <v>28</v>
      </c>
      <c r="B18" s="19">
        <v>17442796611</v>
      </c>
      <c r="C18" s="19">
        <v>17442796611</v>
      </c>
      <c r="D18" s="19">
        <v>14334376.620000001</v>
      </c>
      <c r="E18" s="19">
        <v>2510182.19</v>
      </c>
      <c r="F18" s="19">
        <v>2751537.51</v>
      </c>
      <c r="G18" s="19">
        <v>802566.8</v>
      </c>
      <c r="H18" s="19">
        <v>6676524.4399999995</v>
      </c>
      <c r="I18" s="19">
        <v>909976.96</v>
      </c>
      <c r="J18" s="19">
        <v>3395605.3099999996</v>
      </c>
      <c r="K18" s="19">
        <v>5365505.0600000005</v>
      </c>
      <c r="L18" s="19">
        <v>1125897.57</v>
      </c>
      <c r="M18" s="19">
        <v>2890957.24</v>
      </c>
      <c r="N18" s="19">
        <v>2402936.6799999997</v>
      </c>
      <c r="O18" s="19">
        <v>5600838.6600000001</v>
      </c>
      <c r="P18" s="19">
        <f t="shared" si="2"/>
        <v>48766905.040000007</v>
      </c>
    </row>
    <row r="19" spans="1:16" x14ac:dyDescent="0.25">
      <c r="A19" s="22" t="s">
        <v>42</v>
      </c>
      <c r="B19" s="19">
        <v>0</v>
      </c>
      <c r="C19" s="19">
        <v>0</v>
      </c>
      <c r="D19" s="19">
        <v>0</v>
      </c>
      <c r="E19" s="19">
        <v>0</v>
      </c>
      <c r="F19" s="19">
        <v>0</v>
      </c>
      <c r="G19" s="19">
        <v>0</v>
      </c>
      <c r="H19" s="19">
        <v>0</v>
      </c>
      <c r="I19" s="19">
        <v>0</v>
      </c>
      <c r="J19" s="19">
        <v>0</v>
      </c>
      <c r="K19" s="19">
        <v>0</v>
      </c>
      <c r="L19" s="19">
        <v>0</v>
      </c>
      <c r="M19" s="19">
        <v>0</v>
      </c>
      <c r="N19" s="19">
        <v>0</v>
      </c>
      <c r="O19" s="19">
        <v>0</v>
      </c>
      <c r="P19" s="19">
        <f t="shared" si="2"/>
        <v>0</v>
      </c>
    </row>
    <row r="20" spans="1:16" x14ac:dyDescent="0.25">
      <c r="A20" s="16" t="s">
        <v>29</v>
      </c>
      <c r="B20" s="17">
        <f>B21</f>
        <v>3958562557</v>
      </c>
      <c r="C20" s="17">
        <f>C21</f>
        <v>3958562557</v>
      </c>
      <c r="D20" s="17">
        <f>D21</f>
        <v>0</v>
      </c>
      <c r="E20" s="17">
        <f t="shared" ref="E20:O20" si="4">E21</f>
        <v>0</v>
      </c>
      <c r="F20" s="17">
        <f t="shared" si="4"/>
        <v>0</v>
      </c>
      <c r="G20" s="17">
        <f t="shared" si="4"/>
        <v>0</v>
      </c>
      <c r="H20" s="17">
        <f t="shared" si="4"/>
        <v>0</v>
      </c>
      <c r="I20" s="17">
        <f t="shared" si="4"/>
        <v>0</v>
      </c>
      <c r="J20" s="17">
        <f t="shared" si="4"/>
        <v>0</v>
      </c>
      <c r="K20" s="17">
        <f t="shared" si="4"/>
        <v>0</v>
      </c>
      <c r="L20" s="17">
        <f t="shared" si="4"/>
        <v>0</v>
      </c>
      <c r="M20" s="17">
        <f t="shared" si="4"/>
        <v>0</v>
      </c>
      <c r="N20" s="17">
        <f t="shared" si="4"/>
        <v>0</v>
      </c>
      <c r="O20" s="17">
        <f t="shared" si="4"/>
        <v>0</v>
      </c>
      <c r="P20" s="25">
        <f t="shared" si="2"/>
        <v>0</v>
      </c>
    </row>
    <row r="21" spans="1:16" x14ac:dyDescent="0.25">
      <c r="A21" s="22" t="s">
        <v>30</v>
      </c>
      <c r="B21" s="19">
        <v>3958562557</v>
      </c>
      <c r="C21" s="19">
        <v>3958562557</v>
      </c>
      <c r="D21" s="19">
        <v>0</v>
      </c>
      <c r="E21" s="19">
        <v>0</v>
      </c>
      <c r="F21" s="19">
        <v>0</v>
      </c>
      <c r="G21" s="19">
        <v>0</v>
      </c>
      <c r="H21" s="19">
        <v>0</v>
      </c>
      <c r="I21" s="19">
        <v>0</v>
      </c>
      <c r="J21" s="19">
        <v>0</v>
      </c>
      <c r="K21" s="19">
        <v>0</v>
      </c>
      <c r="L21" s="19">
        <v>0</v>
      </c>
      <c r="M21" s="19">
        <v>0</v>
      </c>
      <c r="N21" s="19">
        <v>0</v>
      </c>
      <c r="O21" s="19">
        <v>0</v>
      </c>
      <c r="P21" s="19">
        <f t="shared" si="2"/>
        <v>0</v>
      </c>
    </row>
    <row r="22" spans="1:16" x14ac:dyDescent="0.25">
      <c r="A22" s="16" t="s">
        <v>31</v>
      </c>
      <c r="B22" s="17">
        <f>B23</f>
        <v>20223966502</v>
      </c>
      <c r="C22" s="17">
        <f>C23</f>
        <v>20325681826</v>
      </c>
      <c r="D22" s="17">
        <f>D23</f>
        <v>79724148.789999992</v>
      </c>
      <c r="E22" s="17">
        <f t="shared" ref="E22:O22" si="5">E23</f>
        <v>89709448.790000051</v>
      </c>
      <c r="F22" s="17">
        <f t="shared" si="5"/>
        <v>74772442.790000051</v>
      </c>
      <c r="G22" s="17">
        <f t="shared" si="5"/>
        <v>74740352.540000051</v>
      </c>
      <c r="H22" s="17">
        <f t="shared" si="5"/>
        <v>124739865.78999999</v>
      </c>
      <c r="I22" s="17">
        <f t="shared" si="5"/>
        <v>74735158.040000007</v>
      </c>
      <c r="J22" s="17">
        <f t="shared" si="5"/>
        <v>4895437793.8699999</v>
      </c>
      <c r="K22" s="17">
        <f t="shared" si="5"/>
        <v>74731219.789999992</v>
      </c>
      <c r="L22" s="17">
        <f t="shared" si="5"/>
        <v>2479412652.4699998</v>
      </c>
      <c r="M22" s="17">
        <f t="shared" si="5"/>
        <v>80424326.850000024</v>
      </c>
      <c r="N22" s="17">
        <f t="shared" si="5"/>
        <v>74783428.289999992</v>
      </c>
      <c r="O22" s="17">
        <f t="shared" si="5"/>
        <v>2618716028.9200001</v>
      </c>
      <c r="P22" s="25">
        <f t="shared" si="2"/>
        <v>10741926866.93</v>
      </c>
    </row>
    <row r="23" spans="1:16" x14ac:dyDescent="0.25">
      <c r="A23" s="22" t="s">
        <v>32</v>
      </c>
      <c r="B23" s="19">
        <v>20223966502</v>
      </c>
      <c r="C23" s="19">
        <v>20325681826</v>
      </c>
      <c r="D23" s="19">
        <v>79724148.789999992</v>
      </c>
      <c r="E23" s="19">
        <v>89709448.790000051</v>
      </c>
      <c r="F23" s="19">
        <v>74772442.790000051</v>
      </c>
      <c r="G23" s="19">
        <v>74740352.540000051</v>
      </c>
      <c r="H23" s="19">
        <v>124739865.78999999</v>
      </c>
      <c r="I23" s="19">
        <v>74735158.040000007</v>
      </c>
      <c r="J23" s="19">
        <v>4895437793.8699999</v>
      </c>
      <c r="K23" s="19">
        <v>74731219.789999992</v>
      </c>
      <c r="L23" s="19">
        <v>2479412652.4699998</v>
      </c>
      <c r="M23" s="19">
        <v>80424326.850000024</v>
      </c>
      <c r="N23" s="19">
        <v>74783428.289999992</v>
      </c>
      <c r="O23" s="19">
        <v>2618716028.9200001</v>
      </c>
      <c r="P23" s="18">
        <f t="shared" si="2"/>
        <v>10741926866.93</v>
      </c>
    </row>
    <row r="24" spans="1:16" x14ac:dyDescent="0.25">
      <c r="A24" s="16" t="s">
        <v>33</v>
      </c>
      <c r="B24" s="17">
        <v>16450608</v>
      </c>
      <c r="C24" s="17">
        <v>89982757.770000011</v>
      </c>
      <c r="D24" s="17">
        <v>23615.75</v>
      </c>
      <c r="E24" s="17">
        <v>0</v>
      </c>
      <c r="F24" s="17">
        <v>0</v>
      </c>
      <c r="G24" s="17">
        <v>0</v>
      </c>
      <c r="H24" s="17">
        <v>0</v>
      </c>
      <c r="I24" s="17">
        <v>0</v>
      </c>
      <c r="J24" s="17">
        <v>0</v>
      </c>
      <c r="K24" s="17">
        <v>0</v>
      </c>
      <c r="L24" s="17">
        <v>2134861.0099999998</v>
      </c>
      <c r="M24" s="17">
        <v>2184780.65</v>
      </c>
      <c r="N24" s="17">
        <v>0</v>
      </c>
      <c r="O24" s="17">
        <v>0</v>
      </c>
      <c r="P24" s="25">
        <f t="shared" si="2"/>
        <v>4343257.41</v>
      </c>
    </row>
    <row r="25" spans="1:16" x14ac:dyDescent="0.25">
      <c r="A25" s="14" t="s">
        <v>34</v>
      </c>
      <c r="B25" s="15">
        <f>B26+B31+B29</f>
        <v>138694170</v>
      </c>
      <c r="C25" s="15">
        <f t="shared" ref="C25:O25" si="6">C26+C31+C29</f>
        <v>138694170</v>
      </c>
      <c r="D25" s="15">
        <f t="shared" si="6"/>
        <v>0</v>
      </c>
      <c r="E25" s="15">
        <f t="shared" si="6"/>
        <v>0</v>
      </c>
      <c r="F25" s="15">
        <f t="shared" si="6"/>
        <v>0</v>
      </c>
      <c r="G25" s="15">
        <f t="shared" si="6"/>
        <v>0</v>
      </c>
      <c r="H25" s="15">
        <f t="shared" si="6"/>
        <v>0</v>
      </c>
      <c r="I25" s="15">
        <f t="shared" si="6"/>
        <v>0</v>
      </c>
      <c r="J25" s="15">
        <f t="shared" si="6"/>
        <v>0</v>
      </c>
      <c r="K25" s="15">
        <f t="shared" si="6"/>
        <v>0</v>
      </c>
      <c r="L25" s="15">
        <f t="shared" si="6"/>
        <v>0</v>
      </c>
      <c r="M25" s="15">
        <f t="shared" si="6"/>
        <v>0</v>
      </c>
      <c r="N25" s="15">
        <f t="shared" si="6"/>
        <v>0</v>
      </c>
      <c r="O25" s="15">
        <f t="shared" si="6"/>
        <v>0</v>
      </c>
      <c r="P25" s="15">
        <f>P26</f>
        <v>0</v>
      </c>
    </row>
    <row r="26" spans="1:16" x14ac:dyDescent="0.25">
      <c r="A26" s="16" t="s">
        <v>35</v>
      </c>
      <c r="B26" s="26">
        <f>B27+B28</f>
        <v>31057600</v>
      </c>
      <c r="C26" s="26">
        <f t="shared" ref="C26:O26" si="7">C27+C28</f>
        <v>31057600</v>
      </c>
      <c r="D26" s="26">
        <f t="shared" si="7"/>
        <v>0</v>
      </c>
      <c r="E26" s="26">
        <f t="shared" si="7"/>
        <v>0</v>
      </c>
      <c r="F26" s="26">
        <f t="shared" si="7"/>
        <v>0</v>
      </c>
      <c r="G26" s="26">
        <f t="shared" si="7"/>
        <v>0</v>
      </c>
      <c r="H26" s="26">
        <f t="shared" si="7"/>
        <v>0</v>
      </c>
      <c r="I26" s="26">
        <f t="shared" si="7"/>
        <v>0</v>
      </c>
      <c r="J26" s="26">
        <f t="shared" si="7"/>
        <v>0</v>
      </c>
      <c r="K26" s="26">
        <f t="shared" si="7"/>
        <v>0</v>
      </c>
      <c r="L26" s="26">
        <f t="shared" si="7"/>
        <v>0</v>
      </c>
      <c r="M26" s="26">
        <f t="shared" si="7"/>
        <v>0</v>
      </c>
      <c r="N26" s="26">
        <f t="shared" si="7"/>
        <v>0</v>
      </c>
      <c r="O26" s="26">
        <f t="shared" si="7"/>
        <v>0</v>
      </c>
      <c r="P26" s="25">
        <f t="shared" ref="P26:P32" si="8">+SUM(D26:O26)</f>
        <v>0</v>
      </c>
    </row>
    <row r="27" spans="1:16" x14ac:dyDescent="0.25">
      <c r="A27" s="22" t="s">
        <v>52</v>
      </c>
      <c r="B27" s="20">
        <v>28857600</v>
      </c>
      <c r="C27" s="20">
        <v>28857600</v>
      </c>
      <c r="D27" s="20">
        <v>0</v>
      </c>
      <c r="E27" s="20">
        <v>0</v>
      </c>
      <c r="F27" s="20">
        <v>0</v>
      </c>
      <c r="G27" s="20">
        <v>0</v>
      </c>
      <c r="H27" s="20">
        <v>0</v>
      </c>
      <c r="I27" s="20">
        <v>0</v>
      </c>
      <c r="J27" s="20">
        <v>0</v>
      </c>
      <c r="K27" s="20">
        <v>0</v>
      </c>
      <c r="L27" s="20">
        <v>0</v>
      </c>
      <c r="M27" s="20">
        <v>0</v>
      </c>
      <c r="N27" s="20">
        <v>0</v>
      </c>
      <c r="O27" s="20">
        <v>0</v>
      </c>
      <c r="P27" s="18">
        <f t="shared" si="8"/>
        <v>0</v>
      </c>
    </row>
    <row r="28" spans="1:16" x14ac:dyDescent="0.25">
      <c r="A28" s="22" t="s">
        <v>36</v>
      </c>
      <c r="B28" s="20">
        <v>2200000</v>
      </c>
      <c r="C28" s="20">
        <v>2200000</v>
      </c>
      <c r="D28" s="20">
        <v>0</v>
      </c>
      <c r="E28" s="20">
        <v>0</v>
      </c>
      <c r="F28" s="20">
        <v>0</v>
      </c>
      <c r="G28" s="20">
        <v>0</v>
      </c>
      <c r="H28" s="20">
        <v>0</v>
      </c>
      <c r="I28" s="20">
        <v>0</v>
      </c>
      <c r="J28" s="20">
        <v>0</v>
      </c>
      <c r="K28" s="20">
        <v>0</v>
      </c>
      <c r="L28" s="20">
        <v>0</v>
      </c>
      <c r="M28" s="20">
        <v>0</v>
      </c>
      <c r="N28" s="20">
        <v>0</v>
      </c>
      <c r="O28" s="20">
        <v>0</v>
      </c>
      <c r="P28" s="18">
        <f t="shared" si="8"/>
        <v>0</v>
      </c>
    </row>
    <row r="29" spans="1:16" x14ac:dyDescent="0.25">
      <c r="A29" s="16" t="s">
        <v>54</v>
      </c>
      <c r="B29" s="26">
        <f>B30</f>
        <v>106336570</v>
      </c>
      <c r="C29" s="26">
        <f t="shared" ref="C29:O29" si="9">C30</f>
        <v>106336570</v>
      </c>
      <c r="D29" s="26">
        <f t="shared" si="9"/>
        <v>0</v>
      </c>
      <c r="E29" s="26">
        <f t="shared" si="9"/>
        <v>0</v>
      </c>
      <c r="F29" s="26">
        <f t="shared" si="9"/>
        <v>0</v>
      </c>
      <c r="G29" s="26">
        <f t="shared" si="9"/>
        <v>0</v>
      </c>
      <c r="H29" s="26">
        <f t="shared" si="9"/>
        <v>0</v>
      </c>
      <c r="I29" s="26">
        <f t="shared" si="9"/>
        <v>0</v>
      </c>
      <c r="J29" s="26">
        <f t="shared" si="9"/>
        <v>0</v>
      </c>
      <c r="K29" s="26">
        <f t="shared" si="9"/>
        <v>0</v>
      </c>
      <c r="L29" s="26">
        <f t="shared" si="9"/>
        <v>0</v>
      </c>
      <c r="M29" s="26">
        <f t="shared" si="9"/>
        <v>0</v>
      </c>
      <c r="N29" s="26">
        <f t="shared" si="9"/>
        <v>0</v>
      </c>
      <c r="O29" s="26">
        <f t="shared" si="9"/>
        <v>0</v>
      </c>
      <c r="P29" s="25">
        <f t="shared" si="8"/>
        <v>0</v>
      </c>
    </row>
    <row r="30" spans="1:16" x14ac:dyDescent="0.25">
      <c r="A30" s="22" t="s">
        <v>55</v>
      </c>
      <c r="B30" s="20">
        <v>106336570</v>
      </c>
      <c r="C30" s="20">
        <v>106336570</v>
      </c>
      <c r="D30" s="20">
        <v>0</v>
      </c>
      <c r="E30" s="20">
        <v>0</v>
      </c>
      <c r="F30" s="20">
        <v>0</v>
      </c>
      <c r="G30" s="20">
        <v>0</v>
      </c>
      <c r="H30" s="20">
        <v>0</v>
      </c>
      <c r="I30" s="20">
        <v>0</v>
      </c>
      <c r="J30" s="20">
        <v>0</v>
      </c>
      <c r="K30" s="20">
        <v>0</v>
      </c>
      <c r="L30" s="20">
        <v>0</v>
      </c>
      <c r="M30" s="20">
        <v>0</v>
      </c>
      <c r="N30" s="20">
        <v>0</v>
      </c>
      <c r="O30" s="20">
        <v>0</v>
      </c>
      <c r="P30" s="18">
        <f t="shared" si="8"/>
        <v>0</v>
      </c>
    </row>
    <row r="31" spans="1:16" x14ac:dyDescent="0.25">
      <c r="A31" s="16" t="s">
        <v>43</v>
      </c>
      <c r="B31" s="26">
        <f>B32</f>
        <v>1300000</v>
      </c>
      <c r="C31" s="26">
        <f t="shared" ref="C31:O31" si="10">C32</f>
        <v>1300000</v>
      </c>
      <c r="D31" s="26">
        <f t="shared" si="10"/>
        <v>0</v>
      </c>
      <c r="E31" s="26">
        <f t="shared" si="10"/>
        <v>0</v>
      </c>
      <c r="F31" s="26">
        <f t="shared" si="10"/>
        <v>0</v>
      </c>
      <c r="G31" s="26">
        <f t="shared" si="10"/>
        <v>0</v>
      </c>
      <c r="H31" s="26">
        <f t="shared" si="10"/>
        <v>0</v>
      </c>
      <c r="I31" s="26">
        <f t="shared" si="10"/>
        <v>0</v>
      </c>
      <c r="J31" s="26">
        <f t="shared" si="10"/>
        <v>0</v>
      </c>
      <c r="K31" s="26">
        <f t="shared" si="10"/>
        <v>0</v>
      </c>
      <c r="L31" s="26">
        <f t="shared" si="10"/>
        <v>0</v>
      </c>
      <c r="M31" s="26">
        <f t="shared" si="10"/>
        <v>0</v>
      </c>
      <c r="N31" s="26">
        <f t="shared" si="10"/>
        <v>0</v>
      </c>
      <c r="O31" s="26">
        <f t="shared" si="10"/>
        <v>0</v>
      </c>
      <c r="P31" s="25">
        <f t="shared" si="8"/>
        <v>0</v>
      </c>
    </row>
    <row r="32" spans="1:16" x14ac:dyDescent="0.25">
      <c r="A32" s="22" t="s">
        <v>44</v>
      </c>
      <c r="B32" s="20">
        <v>1300000</v>
      </c>
      <c r="C32" s="20">
        <v>1300000</v>
      </c>
      <c r="D32" s="20">
        <v>0</v>
      </c>
      <c r="E32" s="20">
        <v>0</v>
      </c>
      <c r="F32" s="20">
        <v>0</v>
      </c>
      <c r="G32" s="20">
        <v>0</v>
      </c>
      <c r="H32" s="20">
        <v>0</v>
      </c>
      <c r="I32" s="20">
        <v>0</v>
      </c>
      <c r="J32" s="20">
        <v>0</v>
      </c>
      <c r="K32" s="20">
        <v>0</v>
      </c>
      <c r="L32" s="20">
        <v>0</v>
      </c>
      <c r="M32" s="20">
        <v>0</v>
      </c>
      <c r="N32" s="20">
        <v>0</v>
      </c>
      <c r="O32" s="20">
        <v>0</v>
      </c>
      <c r="P32" s="18">
        <f t="shared" si="8"/>
        <v>0</v>
      </c>
    </row>
    <row r="33" spans="1:16" x14ac:dyDescent="0.25">
      <c r="A33" s="23" t="s">
        <v>37</v>
      </c>
      <c r="B33" s="27">
        <f t="shared" ref="B33:O33" si="11">+B12+B25</f>
        <v>42794757987</v>
      </c>
      <c r="C33" s="27">
        <f t="shared" si="11"/>
        <v>42970005460.769997</v>
      </c>
      <c r="D33" s="24">
        <f t="shared" si="11"/>
        <v>106983546.47999999</v>
      </c>
      <c r="E33" s="24">
        <f t="shared" si="11"/>
        <v>132543171.12000005</v>
      </c>
      <c r="F33" s="24">
        <f t="shared" si="11"/>
        <v>97614803.380000055</v>
      </c>
      <c r="G33" s="24">
        <f t="shared" si="11"/>
        <v>93801873.220000044</v>
      </c>
      <c r="H33" s="24">
        <f t="shared" si="11"/>
        <v>180869699.00999999</v>
      </c>
      <c r="I33" s="24">
        <f t="shared" si="11"/>
        <v>93904088.88000001</v>
      </c>
      <c r="J33" s="24">
        <f t="shared" si="11"/>
        <v>4922329491.0799999</v>
      </c>
      <c r="K33" s="24">
        <f t="shared" si="11"/>
        <v>105708049.50999999</v>
      </c>
      <c r="L33" s="24">
        <f t="shared" si="11"/>
        <v>2502177971.9400001</v>
      </c>
      <c r="M33" s="24">
        <f t="shared" si="11"/>
        <v>111911817.54000002</v>
      </c>
      <c r="N33" s="24">
        <f t="shared" si="11"/>
        <v>95918182.709999993</v>
      </c>
      <c r="O33" s="24">
        <f t="shared" si="11"/>
        <v>2643116149.4200001</v>
      </c>
      <c r="P33" s="24">
        <f>SUM(D33:O33)</f>
        <v>11086878844.290001</v>
      </c>
    </row>
    <row r="34" spans="1:16" x14ac:dyDescent="0.25">
      <c r="A34" s="34"/>
    </row>
    <row r="35" spans="1:16" x14ac:dyDescent="0.25">
      <c r="A35" s="23" t="s">
        <v>45</v>
      </c>
      <c r="B35" s="27">
        <f>B36</f>
        <v>0</v>
      </c>
      <c r="C35" s="27">
        <f t="shared" ref="C35:O37" si="12">C36</f>
        <v>99754365.239999995</v>
      </c>
      <c r="D35" s="24">
        <f t="shared" si="12"/>
        <v>0</v>
      </c>
      <c r="E35" s="24">
        <f t="shared" si="12"/>
        <v>0</v>
      </c>
      <c r="F35" s="24">
        <f t="shared" si="12"/>
        <v>0</v>
      </c>
      <c r="G35" s="24">
        <f t="shared" si="12"/>
        <v>0</v>
      </c>
      <c r="H35" s="24">
        <f t="shared" si="12"/>
        <v>0</v>
      </c>
      <c r="I35" s="24">
        <f t="shared" si="12"/>
        <v>0</v>
      </c>
      <c r="J35" s="24">
        <f t="shared" si="12"/>
        <v>0</v>
      </c>
      <c r="K35" s="24">
        <f t="shared" si="12"/>
        <v>0</v>
      </c>
      <c r="L35" s="24">
        <f t="shared" si="12"/>
        <v>0</v>
      </c>
      <c r="M35" s="24">
        <f t="shared" si="12"/>
        <v>0</v>
      </c>
      <c r="N35" s="24">
        <f t="shared" si="12"/>
        <v>0</v>
      </c>
      <c r="O35" s="24">
        <f t="shared" si="12"/>
        <v>0</v>
      </c>
      <c r="P35" s="24">
        <f>SUM(D35:O35)</f>
        <v>0</v>
      </c>
    </row>
    <row r="36" spans="1:16" x14ac:dyDescent="0.25">
      <c r="A36" s="28" t="s">
        <v>46</v>
      </c>
      <c r="B36" s="15">
        <f>B37</f>
        <v>0</v>
      </c>
      <c r="C36" s="15">
        <f t="shared" si="12"/>
        <v>99754365.239999995</v>
      </c>
      <c r="D36" s="15">
        <f t="shared" si="12"/>
        <v>0</v>
      </c>
      <c r="E36" s="15">
        <f t="shared" si="12"/>
        <v>0</v>
      </c>
      <c r="F36" s="15">
        <f t="shared" si="12"/>
        <v>0</v>
      </c>
      <c r="G36" s="15">
        <f t="shared" si="12"/>
        <v>0</v>
      </c>
      <c r="H36" s="15">
        <f t="shared" si="12"/>
        <v>0</v>
      </c>
      <c r="I36" s="15">
        <f t="shared" si="12"/>
        <v>0</v>
      </c>
      <c r="J36" s="15">
        <f t="shared" si="12"/>
        <v>0</v>
      </c>
      <c r="K36" s="15">
        <f t="shared" si="12"/>
        <v>0</v>
      </c>
      <c r="L36" s="15">
        <f t="shared" si="12"/>
        <v>0</v>
      </c>
      <c r="M36" s="15">
        <f t="shared" si="12"/>
        <v>0</v>
      </c>
      <c r="N36" s="15">
        <f t="shared" si="12"/>
        <v>0</v>
      </c>
      <c r="O36" s="15">
        <f t="shared" si="12"/>
        <v>0</v>
      </c>
      <c r="P36" s="29">
        <f>SUM(D36:O36)</f>
        <v>0</v>
      </c>
    </row>
    <row r="37" spans="1:16" x14ac:dyDescent="0.25">
      <c r="A37" s="21" t="s">
        <v>47</v>
      </c>
      <c r="B37" s="26">
        <f>B38</f>
        <v>0</v>
      </c>
      <c r="C37" s="26">
        <f t="shared" si="12"/>
        <v>99754365.239999995</v>
      </c>
      <c r="D37" s="26">
        <f t="shared" si="12"/>
        <v>0</v>
      </c>
      <c r="E37" s="26">
        <f t="shared" si="12"/>
        <v>0</v>
      </c>
      <c r="F37" s="26">
        <f t="shared" si="12"/>
        <v>0</v>
      </c>
      <c r="G37" s="26">
        <f t="shared" si="12"/>
        <v>0</v>
      </c>
      <c r="H37" s="26">
        <f t="shared" si="12"/>
        <v>0</v>
      </c>
      <c r="I37" s="26">
        <f t="shared" si="12"/>
        <v>0</v>
      </c>
      <c r="J37" s="26">
        <f t="shared" si="12"/>
        <v>0</v>
      </c>
      <c r="K37" s="26">
        <f t="shared" si="12"/>
        <v>0</v>
      </c>
      <c r="L37" s="26">
        <f t="shared" si="12"/>
        <v>0</v>
      </c>
      <c r="M37" s="26">
        <f t="shared" si="12"/>
        <v>0</v>
      </c>
      <c r="N37" s="26">
        <f t="shared" si="12"/>
        <v>0</v>
      </c>
      <c r="O37" s="26">
        <f t="shared" si="12"/>
        <v>0</v>
      </c>
      <c r="P37" s="30">
        <f>SUM(D37:O37)</f>
        <v>0</v>
      </c>
    </row>
    <row r="38" spans="1:16" x14ac:dyDescent="0.25">
      <c r="A38" s="32" t="s">
        <v>48</v>
      </c>
      <c r="B38" s="33">
        <v>0</v>
      </c>
      <c r="C38" s="33">
        <v>99754365.239999995</v>
      </c>
      <c r="D38" s="33">
        <v>0</v>
      </c>
      <c r="E38" s="33">
        <v>0</v>
      </c>
      <c r="F38" s="33">
        <v>0</v>
      </c>
      <c r="G38" s="33">
        <v>0</v>
      </c>
      <c r="H38" s="33">
        <v>0</v>
      </c>
      <c r="I38" s="33">
        <v>0</v>
      </c>
      <c r="J38" s="33">
        <v>0</v>
      </c>
      <c r="K38" s="33">
        <v>0</v>
      </c>
      <c r="L38" s="33">
        <v>0</v>
      </c>
      <c r="M38" s="33">
        <v>0</v>
      </c>
      <c r="N38" s="33">
        <v>0</v>
      </c>
      <c r="O38" s="33">
        <v>0</v>
      </c>
      <c r="P38" s="31">
        <f>SUM(D38:O38)</f>
        <v>0</v>
      </c>
    </row>
    <row r="39" spans="1:16" x14ac:dyDescent="0.25">
      <c r="A39" s="23" t="s">
        <v>49</v>
      </c>
      <c r="B39" s="27">
        <f>B33+B35</f>
        <v>42794757987</v>
      </c>
      <c r="C39" s="27">
        <f>C33+C35</f>
        <v>43069759826.009995</v>
      </c>
      <c r="D39" s="24">
        <f t="shared" ref="D39:O39" si="13">D33+D35</f>
        <v>106983546.47999999</v>
      </c>
      <c r="E39" s="24">
        <f t="shared" si="13"/>
        <v>132543171.12000005</v>
      </c>
      <c r="F39" s="24">
        <f t="shared" si="13"/>
        <v>97614803.380000055</v>
      </c>
      <c r="G39" s="24">
        <f t="shared" si="13"/>
        <v>93801873.220000044</v>
      </c>
      <c r="H39" s="24">
        <f t="shared" si="13"/>
        <v>180869699.00999999</v>
      </c>
      <c r="I39" s="24">
        <f t="shared" si="13"/>
        <v>93904088.88000001</v>
      </c>
      <c r="J39" s="24">
        <f t="shared" si="13"/>
        <v>4922329491.0799999</v>
      </c>
      <c r="K39" s="24">
        <f t="shared" si="13"/>
        <v>105708049.50999999</v>
      </c>
      <c r="L39" s="24">
        <f t="shared" si="13"/>
        <v>2502177971.9400001</v>
      </c>
      <c r="M39" s="24">
        <f t="shared" si="13"/>
        <v>111911817.54000002</v>
      </c>
      <c r="N39" s="24">
        <f t="shared" si="13"/>
        <v>95918182.709999993</v>
      </c>
      <c r="O39" s="24">
        <f t="shared" si="13"/>
        <v>2643116149.4200001</v>
      </c>
      <c r="P39" s="24">
        <f>SUM(D39:O39)</f>
        <v>11086878844.290001</v>
      </c>
    </row>
    <row r="40" spans="1:16" x14ac:dyDescent="0.25">
      <c r="A40" s="34" t="s">
        <v>38</v>
      </c>
    </row>
    <row r="41" spans="1:16" x14ac:dyDescent="0.25">
      <c r="A41" s="35" t="s">
        <v>39</v>
      </c>
    </row>
  </sheetData>
  <mergeCells count="8">
    <mergeCell ref="A3:P3"/>
    <mergeCell ref="A4:P4"/>
    <mergeCell ref="A5:P5"/>
    <mergeCell ref="A6:P6"/>
    <mergeCell ref="A10:A11"/>
    <mergeCell ref="B10:B11"/>
    <mergeCell ref="C10:C11"/>
    <mergeCell ref="D10:P10"/>
  </mergeCells>
  <pageMargins left="0.7" right="0.7" top="0.75" bottom="0.75" header="0.3" footer="0.3"/>
  <pageSetup orientation="portrait" r:id="rId1"/>
  <ignoredErrors>
    <ignoredError sqref="P14:P24 P26:P32 P38" formulaRange="1"/>
    <ignoredError sqref="P25" formula="1"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P41"/>
  <sheetViews>
    <sheetView showGridLines="0" zoomScale="90" zoomScaleNormal="90" workbookViewId="0">
      <selection activeCell="A10" sqref="A10:A11"/>
    </sheetView>
  </sheetViews>
  <sheetFormatPr defaultColWidth="11.42578125" defaultRowHeight="15" x14ac:dyDescent="0.25"/>
  <cols>
    <col min="1" max="1" width="69.42578125" customWidth="1"/>
    <col min="2" max="3" width="17.7109375" customWidth="1"/>
    <col min="4" max="4" width="10" bestFit="1" customWidth="1"/>
    <col min="5" max="5" width="10.28515625" bestFit="1" customWidth="1"/>
    <col min="6" max="8" width="10" bestFit="1" customWidth="1"/>
    <col min="9" max="9" width="11.140625" bestFit="1" customWidth="1"/>
    <col min="10" max="11" width="10" bestFit="1" customWidth="1"/>
    <col min="12" max="12" width="13.42578125" bestFit="1" customWidth="1"/>
    <col min="13" max="13" width="10.7109375" bestFit="1" customWidth="1"/>
    <col min="14" max="14" width="13.42578125" bestFit="1" customWidth="1"/>
    <col min="15" max="15" width="13.42578125" customWidth="1"/>
    <col min="16" max="16" width="15.42578125" bestFit="1" customWidth="1"/>
  </cols>
  <sheetData>
    <row r="1" spans="1:16" x14ac:dyDescent="0.25">
      <c r="B1" s="1"/>
      <c r="C1" s="1"/>
      <c r="D1" s="2"/>
      <c r="E1" s="2"/>
      <c r="F1" s="2"/>
      <c r="G1" s="2"/>
      <c r="H1" s="2"/>
      <c r="I1" s="2"/>
      <c r="J1" s="2"/>
      <c r="K1" s="2"/>
      <c r="L1" s="2"/>
      <c r="N1" s="3"/>
      <c r="O1" s="3"/>
    </row>
    <row r="2" spans="1:16" x14ac:dyDescent="0.25">
      <c r="B2" s="1"/>
      <c r="C2" s="1"/>
      <c r="D2" s="2"/>
      <c r="E2" s="2"/>
      <c r="F2" s="2"/>
      <c r="G2" s="2"/>
      <c r="H2" s="2"/>
      <c r="I2" s="2"/>
      <c r="J2" s="2"/>
      <c r="K2" s="2"/>
      <c r="L2" s="2"/>
      <c r="N2" s="3"/>
      <c r="O2" s="3"/>
    </row>
    <row r="3" spans="1:16" ht="28.5" x14ac:dyDescent="0.25">
      <c r="A3" s="79" t="s">
        <v>0</v>
      </c>
      <c r="B3" s="79"/>
      <c r="C3" s="79"/>
      <c r="D3" s="79"/>
      <c r="E3" s="79"/>
      <c r="F3" s="79"/>
      <c r="G3" s="79"/>
      <c r="H3" s="79"/>
      <c r="I3" s="79"/>
      <c r="J3" s="79"/>
      <c r="K3" s="79"/>
      <c r="L3" s="79"/>
      <c r="M3" s="79"/>
      <c r="N3" s="79"/>
      <c r="O3" s="79"/>
      <c r="P3" s="79"/>
    </row>
    <row r="4" spans="1:16" ht="21" x14ac:dyDescent="0.25">
      <c r="A4" s="80" t="s">
        <v>1</v>
      </c>
      <c r="B4" s="80"/>
      <c r="C4" s="80"/>
      <c r="D4" s="80"/>
      <c r="E4" s="80"/>
      <c r="F4" s="80"/>
      <c r="G4" s="80"/>
      <c r="H4" s="80"/>
      <c r="I4" s="80"/>
      <c r="J4" s="80"/>
      <c r="K4" s="80"/>
      <c r="L4" s="80"/>
      <c r="M4" s="80"/>
      <c r="N4" s="80"/>
      <c r="O4" s="80"/>
      <c r="P4" s="80"/>
    </row>
    <row r="5" spans="1:16" ht="18.75" x14ac:dyDescent="0.25">
      <c r="A5" s="81" t="s">
        <v>2</v>
      </c>
      <c r="B5" s="81"/>
      <c r="C5" s="81"/>
      <c r="D5" s="81"/>
      <c r="E5" s="81"/>
      <c r="F5" s="81"/>
      <c r="G5" s="81"/>
      <c r="H5" s="81"/>
      <c r="I5" s="81"/>
      <c r="J5" s="81"/>
      <c r="K5" s="81"/>
      <c r="L5" s="81"/>
      <c r="M5" s="81"/>
      <c r="N5" s="81"/>
      <c r="O5" s="81"/>
      <c r="P5" s="81"/>
    </row>
    <row r="6" spans="1:16" ht="15.75" x14ac:dyDescent="0.25">
      <c r="A6" s="82" t="s">
        <v>3</v>
      </c>
      <c r="B6" s="82"/>
      <c r="C6" s="82"/>
      <c r="D6" s="82"/>
      <c r="E6" s="82"/>
      <c r="F6" s="82"/>
      <c r="G6" s="82"/>
      <c r="H6" s="82"/>
      <c r="I6" s="82"/>
      <c r="J6" s="82"/>
      <c r="K6" s="82"/>
      <c r="L6" s="82"/>
      <c r="M6" s="82"/>
      <c r="N6" s="82"/>
      <c r="O6" s="82"/>
      <c r="P6" s="82"/>
    </row>
    <row r="7" spans="1:16" x14ac:dyDescent="0.25">
      <c r="A7" s="4"/>
      <c r="B7" s="5"/>
      <c r="C7" s="5"/>
      <c r="D7" s="6"/>
      <c r="E7" s="6"/>
      <c r="F7" s="6"/>
      <c r="G7" s="6"/>
      <c r="H7" s="6"/>
      <c r="I7" s="6"/>
      <c r="J7" s="6"/>
      <c r="K7" s="6"/>
      <c r="L7" s="6"/>
      <c r="N7" s="3"/>
      <c r="O7" s="3"/>
    </row>
    <row r="8" spans="1:16" x14ac:dyDescent="0.25">
      <c r="A8" s="7" t="s">
        <v>56</v>
      </c>
      <c r="B8" s="8"/>
      <c r="C8" s="8"/>
      <c r="D8" s="9"/>
      <c r="E8" s="9"/>
      <c r="F8" s="9"/>
      <c r="G8" s="9"/>
      <c r="H8" s="9"/>
      <c r="I8" s="9"/>
      <c r="J8" s="9"/>
      <c r="K8" s="9"/>
      <c r="L8" s="9"/>
      <c r="N8" s="3"/>
      <c r="O8" s="3"/>
      <c r="P8" s="10" t="s">
        <v>5</v>
      </c>
    </row>
    <row r="9" spans="1:16" x14ac:dyDescent="0.25">
      <c r="A9" s="11"/>
      <c r="B9" s="8"/>
      <c r="C9" s="8"/>
      <c r="D9" s="9"/>
      <c r="E9" s="9"/>
      <c r="F9" s="9"/>
      <c r="G9" s="9"/>
      <c r="H9" s="9"/>
      <c r="I9" s="9"/>
      <c r="J9" s="9"/>
      <c r="K9" s="9"/>
      <c r="L9" s="9"/>
      <c r="M9" s="12"/>
      <c r="N9" s="3"/>
      <c r="O9" s="3"/>
    </row>
    <row r="10" spans="1:16" x14ac:dyDescent="0.25">
      <c r="A10" s="89" t="s">
        <v>6</v>
      </c>
      <c r="B10" s="90" t="s">
        <v>7</v>
      </c>
      <c r="C10" s="90" t="s">
        <v>8</v>
      </c>
      <c r="D10" s="87" t="s">
        <v>9</v>
      </c>
      <c r="E10" s="88"/>
      <c r="F10" s="88"/>
      <c r="G10" s="88"/>
      <c r="H10" s="88"/>
      <c r="I10" s="88"/>
      <c r="J10" s="88"/>
      <c r="K10" s="88"/>
      <c r="L10" s="88"/>
      <c r="M10" s="88"/>
      <c r="N10" s="88"/>
      <c r="O10" s="88"/>
      <c r="P10" s="88"/>
    </row>
    <row r="11" spans="1:16" x14ac:dyDescent="0.25">
      <c r="A11" s="84"/>
      <c r="B11" s="86"/>
      <c r="C11" s="86"/>
      <c r="D11" s="13" t="s">
        <v>10</v>
      </c>
      <c r="E11" s="13" t="s">
        <v>11</v>
      </c>
      <c r="F11" s="13" t="s">
        <v>12</v>
      </c>
      <c r="G11" s="13" t="s">
        <v>13</v>
      </c>
      <c r="H11" s="13" t="s">
        <v>14</v>
      </c>
      <c r="I11" s="13" t="s">
        <v>15</v>
      </c>
      <c r="J11" s="13" t="s">
        <v>16</v>
      </c>
      <c r="K11" s="13" t="s">
        <v>17</v>
      </c>
      <c r="L11" s="13" t="s">
        <v>18</v>
      </c>
      <c r="M11" s="13" t="s">
        <v>19</v>
      </c>
      <c r="N11" s="13" t="s">
        <v>20</v>
      </c>
      <c r="O11" s="13" t="s">
        <v>21</v>
      </c>
      <c r="P11" s="13" t="s">
        <v>22</v>
      </c>
    </row>
    <row r="12" spans="1:16" x14ac:dyDescent="0.25">
      <c r="A12" s="14" t="s">
        <v>23</v>
      </c>
      <c r="B12" s="15">
        <f>B13+B17+B20+B22+B24</f>
        <v>50781790003</v>
      </c>
      <c r="C12" s="15">
        <f>C13+C17+C20+C22+C24</f>
        <v>50855016070</v>
      </c>
      <c r="D12" s="15">
        <f t="shared" ref="D12:O12" si="0">D13+D17+D20+D22+D24</f>
        <v>132672032.89999998</v>
      </c>
      <c r="E12" s="15">
        <f t="shared" si="0"/>
        <v>102545939.15000001</v>
      </c>
      <c r="F12" s="15">
        <f t="shared" si="0"/>
        <v>2707802110.7600002</v>
      </c>
      <c r="G12" s="15">
        <f t="shared" si="0"/>
        <v>1022040988.5899999</v>
      </c>
      <c r="H12" s="15">
        <f t="shared" si="0"/>
        <v>161441031.78999999</v>
      </c>
      <c r="I12" s="15">
        <f t="shared" si="0"/>
        <v>1838691837.04</v>
      </c>
      <c r="J12" s="15">
        <f t="shared" si="0"/>
        <v>127687086.65000001</v>
      </c>
      <c r="K12" s="15">
        <f t="shared" si="0"/>
        <v>1850957391.0099998</v>
      </c>
      <c r="L12" s="15">
        <f t="shared" si="0"/>
        <v>1103560039.53</v>
      </c>
      <c r="M12" s="15">
        <f t="shared" si="0"/>
        <v>296629290.32000005</v>
      </c>
      <c r="N12" s="15">
        <f t="shared" si="0"/>
        <v>1858343006.1499999</v>
      </c>
      <c r="O12" s="15">
        <f t="shared" si="0"/>
        <v>1028772868.3499999</v>
      </c>
      <c r="P12" s="15">
        <f>+P13+P17+P20+P22+P24</f>
        <v>12231143622.24</v>
      </c>
    </row>
    <row r="13" spans="1:16" x14ac:dyDescent="0.25">
      <c r="A13" s="16" t="s">
        <v>24</v>
      </c>
      <c r="B13" s="17">
        <f>B14+B15+B16</f>
        <v>1119518559</v>
      </c>
      <c r="C13" s="17">
        <f t="shared" ref="C13:O13" si="1">C14+C15+C16</f>
        <v>1119518559</v>
      </c>
      <c r="D13" s="17">
        <f t="shared" si="1"/>
        <v>40372869.379999995</v>
      </c>
      <c r="E13" s="17">
        <f t="shared" si="1"/>
        <v>21787494.390000001</v>
      </c>
      <c r="F13" s="17">
        <f t="shared" si="1"/>
        <v>30183995.219999999</v>
      </c>
      <c r="G13" s="17">
        <f t="shared" si="1"/>
        <v>58385074.739999995</v>
      </c>
      <c r="H13" s="17">
        <f t="shared" si="1"/>
        <v>29682765.509999998</v>
      </c>
      <c r="I13" s="17">
        <f t="shared" si="1"/>
        <v>24766086.579999998</v>
      </c>
      <c r="J13" s="17">
        <f t="shared" si="1"/>
        <v>39905349.160000004</v>
      </c>
      <c r="K13" s="17">
        <f t="shared" si="1"/>
        <v>23241041.23</v>
      </c>
      <c r="L13" s="17">
        <f t="shared" si="1"/>
        <v>29164547.149999999</v>
      </c>
      <c r="M13" s="17">
        <f t="shared" si="1"/>
        <v>27718823.209999997</v>
      </c>
      <c r="N13" s="17">
        <f t="shared" si="1"/>
        <v>23212465.789999999</v>
      </c>
      <c r="O13" s="17">
        <f t="shared" si="1"/>
        <v>36161000.279999994</v>
      </c>
      <c r="P13" s="17">
        <f t="shared" ref="P13:P24" si="2">+SUM(D13:O13)</f>
        <v>384581512.63999993</v>
      </c>
    </row>
    <row r="14" spans="1:16" x14ac:dyDescent="0.25">
      <c r="A14" s="22" t="s">
        <v>25</v>
      </c>
      <c r="B14" s="19">
        <v>471565037</v>
      </c>
      <c r="C14" s="19">
        <v>471565037</v>
      </c>
      <c r="D14" s="19">
        <v>0</v>
      </c>
      <c r="E14" s="19">
        <v>0</v>
      </c>
      <c r="F14" s="19">
        <v>0</v>
      </c>
      <c r="G14" s="19">
        <v>0</v>
      </c>
      <c r="H14" s="19">
        <v>0</v>
      </c>
      <c r="I14" s="19">
        <v>0</v>
      </c>
      <c r="J14" s="19">
        <v>0</v>
      </c>
      <c r="K14" s="19">
        <v>0</v>
      </c>
      <c r="L14" s="19">
        <v>0</v>
      </c>
      <c r="M14" s="19">
        <v>0</v>
      </c>
      <c r="N14" s="19">
        <v>0</v>
      </c>
      <c r="O14" s="19">
        <v>0</v>
      </c>
      <c r="P14" s="19">
        <f t="shared" si="2"/>
        <v>0</v>
      </c>
    </row>
    <row r="15" spans="1:16" x14ac:dyDescent="0.25">
      <c r="A15" s="22" t="s">
        <v>26</v>
      </c>
      <c r="B15" s="19">
        <v>647953522</v>
      </c>
      <c r="C15" s="19">
        <v>647953522</v>
      </c>
      <c r="D15" s="19">
        <v>40372869.379999995</v>
      </c>
      <c r="E15" s="19">
        <v>21787494.390000001</v>
      </c>
      <c r="F15" s="19">
        <v>30183995.219999999</v>
      </c>
      <c r="G15" s="19">
        <v>58385074.739999995</v>
      </c>
      <c r="H15" s="19">
        <v>29682765.509999998</v>
      </c>
      <c r="I15" s="19">
        <v>24766086.579999998</v>
      </c>
      <c r="J15" s="19">
        <v>39905349.160000004</v>
      </c>
      <c r="K15" s="19">
        <v>23241041.23</v>
      </c>
      <c r="L15" s="19">
        <v>29164547.149999999</v>
      </c>
      <c r="M15" s="19">
        <v>27718823.209999997</v>
      </c>
      <c r="N15" s="19">
        <v>23212465.789999999</v>
      </c>
      <c r="O15" s="19">
        <v>36161000.279999994</v>
      </c>
      <c r="P15" s="19">
        <f t="shared" si="2"/>
        <v>384581512.63999993</v>
      </c>
    </row>
    <row r="16" spans="1:16" x14ac:dyDescent="0.25">
      <c r="A16" s="22" t="s">
        <v>41</v>
      </c>
      <c r="B16" s="19">
        <v>0</v>
      </c>
      <c r="C16" s="19">
        <v>0</v>
      </c>
      <c r="D16" s="19">
        <v>0</v>
      </c>
      <c r="E16" s="19">
        <v>0</v>
      </c>
      <c r="F16" s="19">
        <v>0</v>
      </c>
      <c r="G16" s="19">
        <v>0</v>
      </c>
      <c r="H16" s="19">
        <v>0</v>
      </c>
      <c r="I16" s="19">
        <v>0</v>
      </c>
      <c r="J16" s="19">
        <v>0</v>
      </c>
      <c r="K16" s="19">
        <v>0</v>
      </c>
      <c r="L16" s="19">
        <v>0</v>
      </c>
      <c r="M16" s="19">
        <v>0</v>
      </c>
      <c r="N16" s="19">
        <v>0</v>
      </c>
      <c r="O16" s="19">
        <v>0</v>
      </c>
      <c r="P16" s="19">
        <f t="shared" si="2"/>
        <v>0</v>
      </c>
    </row>
    <row r="17" spans="1:16" x14ac:dyDescent="0.25">
      <c r="A17" s="16" t="s">
        <v>27</v>
      </c>
      <c r="B17" s="17">
        <f>B18+B19</f>
        <v>27036573612</v>
      </c>
      <c r="C17" s="17">
        <f t="shared" ref="C17:O17" si="3">C18+C19</f>
        <v>27036573612</v>
      </c>
      <c r="D17" s="17">
        <f t="shared" si="3"/>
        <v>14066865.369999999</v>
      </c>
      <c r="E17" s="17">
        <f t="shared" si="3"/>
        <v>2696812.14</v>
      </c>
      <c r="F17" s="17">
        <f t="shared" si="3"/>
        <v>2731179.1</v>
      </c>
      <c r="G17" s="17">
        <f t="shared" si="3"/>
        <v>1469176.06</v>
      </c>
      <c r="H17" s="17">
        <f t="shared" si="3"/>
        <v>3666720.66</v>
      </c>
      <c r="I17" s="17">
        <f t="shared" si="3"/>
        <v>9147418.2800000012</v>
      </c>
      <c r="J17" s="17">
        <f t="shared" si="3"/>
        <v>2908875.0199999996</v>
      </c>
      <c r="K17" s="17">
        <f t="shared" si="3"/>
        <v>4516115.38</v>
      </c>
      <c r="L17" s="17">
        <f t="shared" si="3"/>
        <v>106388840.42999999</v>
      </c>
      <c r="M17" s="17">
        <f t="shared" si="3"/>
        <v>183970927.29000002</v>
      </c>
      <c r="N17" s="17">
        <f t="shared" si="3"/>
        <v>10193227.210000001</v>
      </c>
      <c r="O17" s="17">
        <f t="shared" si="3"/>
        <v>1204446.6400000001</v>
      </c>
      <c r="P17" s="25">
        <f t="shared" si="2"/>
        <v>342960603.57999998</v>
      </c>
    </row>
    <row r="18" spans="1:16" x14ac:dyDescent="0.25">
      <c r="A18" s="22" t="s">
        <v>28</v>
      </c>
      <c r="B18" s="19">
        <v>27036573612</v>
      </c>
      <c r="C18" s="19">
        <v>27036573612</v>
      </c>
      <c r="D18" s="19">
        <v>14066865.369999999</v>
      </c>
      <c r="E18" s="19">
        <v>2696812.14</v>
      </c>
      <c r="F18" s="19">
        <v>2731179.1</v>
      </c>
      <c r="G18" s="19">
        <v>1469176.06</v>
      </c>
      <c r="H18" s="19">
        <v>3666720.66</v>
      </c>
      <c r="I18" s="19">
        <v>9147418.2800000012</v>
      </c>
      <c r="J18" s="19">
        <v>2908875.0199999996</v>
      </c>
      <c r="K18" s="19">
        <v>4516115.38</v>
      </c>
      <c r="L18" s="19">
        <v>106388840.42999999</v>
      </c>
      <c r="M18" s="19">
        <v>183970927.29000002</v>
      </c>
      <c r="N18" s="19">
        <v>10193227.210000001</v>
      </c>
      <c r="O18" s="19">
        <v>1204446.6400000001</v>
      </c>
      <c r="P18" s="19">
        <f t="shared" si="2"/>
        <v>342960603.57999998</v>
      </c>
    </row>
    <row r="19" spans="1:16" x14ac:dyDescent="0.25">
      <c r="A19" s="22" t="s">
        <v>42</v>
      </c>
      <c r="B19" s="19">
        <v>0</v>
      </c>
      <c r="C19" s="19">
        <v>0</v>
      </c>
      <c r="D19" s="19">
        <v>0</v>
      </c>
      <c r="E19" s="19">
        <v>0</v>
      </c>
      <c r="F19" s="19">
        <v>0</v>
      </c>
      <c r="G19" s="19">
        <v>0</v>
      </c>
      <c r="H19" s="19">
        <v>0</v>
      </c>
      <c r="I19" s="19">
        <v>0</v>
      </c>
      <c r="J19" s="19">
        <v>0</v>
      </c>
      <c r="K19" s="19">
        <v>0</v>
      </c>
      <c r="L19" s="19">
        <v>0</v>
      </c>
      <c r="M19" s="19">
        <v>0</v>
      </c>
      <c r="N19" s="19">
        <v>0</v>
      </c>
      <c r="O19" s="19">
        <v>0</v>
      </c>
      <c r="P19" s="19">
        <f t="shared" si="2"/>
        <v>0</v>
      </c>
    </row>
    <row r="20" spans="1:16" x14ac:dyDescent="0.25">
      <c r="A20" s="16" t="s">
        <v>29</v>
      </c>
      <c r="B20" s="17">
        <f>B21</f>
        <v>653715458</v>
      </c>
      <c r="C20" s="17">
        <f>C21</f>
        <v>653715458</v>
      </c>
      <c r="D20" s="17">
        <f>D21</f>
        <v>0</v>
      </c>
      <c r="E20" s="17">
        <f t="shared" ref="E20:O20" si="4">E21</f>
        <v>0</v>
      </c>
      <c r="F20" s="17">
        <f t="shared" si="4"/>
        <v>0</v>
      </c>
      <c r="G20" s="17">
        <f t="shared" si="4"/>
        <v>0</v>
      </c>
      <c r="H20" s="17">
        <f t="shared" si="4"/>
        <v>0</v>
      </c>
      <c r="I20" s="17">
        <f t="shared" si="4"/>
        <v>0</v>
      </c>
      <c r="J20" s="17">
        <f t="shared" si="4"/>
        <v>0</v>
      </c>
      <c r="K20" s="17">
        <f t="shared" si="4"/>
        <v>0</v>
      </c>
      <c r="L20" s="17">
        <f t="shared" si="4"/>
        <v>0</v>
      </c>
      <c r="M20" s="17">
        <f t="shared" si="4"/>
        <v>0</v>
      </c>
      <c r="N20" s="17">
        <f t="shared" si="4"/>
        <v>0</v>
      </c>
      <c r="O20" s="17">
        <f t="shared" si="4"/>
        <v>0</v>
      </c>
      <c r="P20" s="25">
        <f t="shared" si="2"/>
        <v>0</v>
      </c>
    </row>
    <row r="21" spans="1:16" x14ac:dyDescent="0.25">
      <c r="A21" s="22" t="s">
        <v>30</v>
      </c>
      <c r="B21" s="19">
        <v>653715458</v>
      </c>
      <c r="C21" s="19">
        <v>653715458</v>
      </c>
      <c r="D21" s="19">
        <v>0</v>
      </c>
      <c r="E21" s="19">
        <v>0</v>
      </c>
      <c r="F21" s="19">
        <v>0</v>
      </c>
      <c r="G21" s="19">
        <v>0</v>
      </c>
      <c r="H21" s="19">
        <v>0</v>
      </c>
      <c r="I21" s="19">
        <v>0</v>
      </c>
      <c r="J21" s="19">
        <v>0</v>
      </c>
      <c r="K21" s="19">
        <v>0</v>
      </c>
      <c r="L21" s="19">
        <v>0</v>
      </c>
      <c r="M21" s="19">
        <v>0</v>
      </c>
      <c r="N21" s="19">
        <v>0</v>
      </c>
      <c r="O21" s="19">
        <v>0</v>
      </c>
      <c r="P21" s="19">
        <f t="shared" si="2"/>
        <v>0</v>
      </c>
    </row>
    <row r="22" spans="1:16" x14ac:dyDescent="0.25">
      <c r="A22" s="16" t="s">
        <v>31</v>
      </c>
      <c r="B22" s="17">
        <f>B23</f>
        <v>21893966502</v>
      </c>
      <c r="C22" s="17">
        <f>C23</f>
        <v>21924806673</v>
      </c>
      <c r="D22" s="17">
        <f>D23</f>
        <v>78232298.149999991</v>
      </c>
      <c r="E22" s="17">
        <f t="shared" ref="E22:O22" si="5">E23</f>
        <v>78061632.620000005</v>
      </c>
      <c r="F22" s="17">
        <f t="shared" si="5"/>
        <v>2674886936.4400001</v>
      </c>
      <c r="G22" s="17">
        <f t="shared" si="5"/>
        <v>962186737.78999996</v>
      </c>
      <c r="H22" s="17">
        <f t="shared" si="5"/>
        <v>128091545.62</v>
      </c>
      <c r="I22" s="17">
        <f t="shared" si="5"/>
        <v>1804778332.1800001</v>
      </c>
      <c r="J22" s="17">
        <f t="shared" si="5"/>
        <v>84872862.469999999</v>
      </c>
      <c r="K22" s="17">
        <f t="shared" si="5"/>
        <v>1823200234.3999999</v>
      </c>
      <c r="L22" s="17">
        <f t="shared" si="5"/>
        <v>968006651.95000005</v>
      </c>
      <c r="M22" s="17">
        <f t="shared" si="5"/>
        <v>84939539.820000008</v>
      </c>
      <c r="N22" s="17">
        <f t="shared" si="5"/>
        <v>1824937313.1499999</v>
      </c>
      <c r="O22" s="17">
        <f t="shared" si="5"/>
        <v>991407421.42999995</v>
      </c>
      <c r="P22" s="25">
        <f t="shared" si="2"/>
        <v>11503601506.02</v>
      </c>
    </row>
    <row r="23" spans="1:16" x14ac:dyDescent="0.25">
      <c r="A23" s="22" t="s">
        <v>32</v>
      </c>
      <c r="B23" s="19">
        <v>21893966502</v>
      </c>
      <c r="C23" s="19">
        <v>21924806673</v>
      </c>
      <c r="D23" s="19">
        <v>78232298.149999991</v>
      </c>
      <c r="E23" s="19">
        <v>78061632.620000005</v>
      </c>
      <c r="F23" s="19">
        <v>2674886936.4400001</v>
      </c>
      <c r="G23" s="19">
        <v>962186737.78999996</v>
      </c>
      <c r="H23" s="19">
        <v>128091545.62</v>
      </c>
      <c r="I23" s="19">
        <v>1804778332.1800001</v>
      </c>
      <c r="J23" s="19">
        <v>84872862.469999999</v>
      </c>
      <c r="K23" s="19">
        <v>1823200234.3999999</v>
      </c>
      <c r="L23" s="19">
        <v>968006651.95000005</v>
      </c>
      <c r="M23" s="19">
        <v>84939539.820000008</v>
      </c>
      <c r="N23" s="19">
        <v>1824937313.1499999</v>
      </c>
      <c r="O23" s="19">
        <v>991407421.42999995</v>
      </c>
      <c r="P23" s="18">
        <f t="shared" si="2"/>
        <v>11503601506.02</v>
      </c>
    </row>
    <row r="24" spans="1:16" x14ac:dyDescent="0.25">
      <c r="A24" s="16" t="s">
        <v>33</v>
      </c>
      <c r="B24" s="17">
        <v>78015872</v>
      </c>
      <c r="C24" s="17">
        <v>120401768</v>
      </c>
      <c r="D24" s="17">
        <v>0</v>
      </c>
      <c r="E24" s="17">
        <v>0</v>
      </c>
      <c r="F24" s="17">
        <v>0</v>
      </c>
      <c r="G24" s="17">
        <v>0</v>
      </c>
      <c r="H24" s="17">
        <v>0</v>
      </c>
      <c r="I24" s="17">
        <v>0</v>
      </c>
      <c r="J24" s="17">
        <v>0</v>
      </c>
      <c r="K24" s="17">
        <v>0</v>
      </c>
      <c r="L24" s="17">
        <v>0</v>
      </c>
      <c r="M24" s="17">
        <v>0</v>
      </c>
      <c r="N24" s="17">
        <v>0</v>
      </c>
      <c r="O24" s="17">
        <v>0</v>
      </c>
      <c r="P24" s="25">
        <f t="shared" si="2"/>
        <v>0</v>
      </c>
    </row>
    <row r="25" spans="1:16" x14ac:dyDescent="0.25">
      <c r="A25" s="14" t="s">
        <v>34</v>
      </c>
      <c r="B25" s="15">
        <f>B26+B31+B29</f>
        <v>30088000</v>
      </c>
      <c r="C25" s="15">
        <f t="shared" ref="C25:O25" si="6">C26+C31+C29</f>
        <v>30088000</v>
      </c>
      <c r="D25" s="15">
        <f t="shared" si="6"/>
        <v>0</v>
      </c>
      <c r="E25" s="15">
        <f t="shared" si="6"/>
        <v>0</v>
      </c>
      <c r="F25" s="15">
        <f t="shared" si="6"/>
        <v>0</v>
      </c>
      <c r="G25" s="15">
        <f t="shared" si="6"/>
        <v>0</v>
      </c>
      <c r="H25" s="15">
        <f t="shared" si="6"/>
        <v>0</v>
      </c>
      <c r="I25" s="15">
        <f t="shared" si="6"/>
        <v>0</v>
      </c>
      <c r="J25" s="15">
        <f t="shared" si="6"/>
        <v>0</v>
      </c>
      <c r="K25" s="15">
        <f t="shared" si="6"/>
        <v>0</v>
      </c>
      <c r="L25" s="15">
        <f t="shared" si="6"/>
        <v>0</v>
      </c>
      <c r="M25" s="15">
        <f t="shared" si="6"/>
        <v>0</v>
      </c>
      <c r="N25" s="15">
        <f t="shared" si="6"/>
        <v>0</v>
      </c>
      <c r="O25" s="15">
        <f t="shared" si="6"/>
        <v>0</v>
      </c>
      <c r="P25" s="15">
        <f>P26</f>
        <v>0</v>
      </c>
    </row>
    <row r="26" spans="1:16" x14ac:dyDescent="0.25">
      <c r="A26" s="16" t="s">
        <v>35</v>
      </c>
      <c r="B26" s="26">
        <f>B27+B28</f>
        <v>24788000</v>
      </c>
      <c r="C26" s="26">
        <f t="shared" ref="C26:O26" si="7">C27+C28</f>
        <v>24788000</v>
      </c>
      <c r="D26" s="26">
        <f t="shared" si="7"/>
        <v>0</v>
      </c>
      <c r="E26" s="26">
        <f t="shared" si="7"/>
        <v>0</v>
      </c>
      <c r="F26" s="26">
        <f t="shared" si="7"/>
        <v>0</v>
      </c>
      <c r="G26" s="26">
        <f t="shared" si="7"/>
        <v>0</v>
      </c>
      <c r="H26" s="26">
        <f t="shared" si="7"/>
        <v>0</v>
      </c>
      <c r="I26" s="26">
        <f t="shared" si="7"/>
        <v>0</v>
      </c>
      <c r="J26" s="26">
        <f t="shared" si="7"/>
        <v>0</v>
      </c>
      <c r="K26" s="26">
        <f t="shared" si="7"/>
        <v>0</v>
      </c>
      <c r="L26" s="26">
        <f t="shared" si="7"/>
        <v>0</v>
      </c>
      <c r="M26" s="26">
        <f t="shared" si="7"/>
        <v>0</v>
      </c>
      <c r="N26" s="26">
        <f t="shared" si="7"/>
        <v>0</v>
      </c>
      <c r="O26" s="26">
        <f t="shared" si="7"/>
        <v>0</v>
      </c>
      <c r="P26" s="25">
        <f t="shared" ref="P26:P32" si="8">+SUM(D26:O26)</f>
        <v>0</v>
      </c>
    </row>
    <row r="27" spans="1:16" x14ac:dyDescent="0.25">
      <c r="A27" s="22" t="s">
        <v>52</v>
      </c>
      <c r="B27" s="20">
        <v>21588000</v>
      </c>
      <c r="C27" s="20">
        <v>21588000</v>
      </c>
      <c r="D27" s="20">
        <v>0</v>
      </c>
      <c r="E27" s="20">
        <v>0</v>
      </c>
      <c r="F27" s="20">
        <v>0</v>
      </c>
      <c r="G27" s="20">
        <v>0</v>
      </c>
      <c r="H27" s="20">
        <v>0</v>
      </c>
      <c r="I27" s="20">
        <v>0</v>
      </c>
      <c r="J27" s="20">
        <v>0</v>
      </c>
      <c r="K27" s="20">
        <v>0</v>
      </c>
      <c r="L27" s="20">
        <v>0</v>
      </c>
      <c r="M27" s="20">
        <v>0</v>
      </c>
      <c r="N27" s="20">
        <v>0</v>
      </c>
      <c r="O27" s="20">
        <v>0</v>
      </c>
      <c r="P27" s="18">
        <f t="shared" si="8"/>
        <v>0</v>
      </c>
    </row>
    <row r="28" spans="1:16" x14ac:dyDescent="0.25">
      <c r="A28" s="22" t="s">
        <v>36</v>
      </c>
      <c r="B28" s="20">
        <v>3200000</v>
      </c>
      <c r="C28" s="20">
        <v>3200000</v>
      </c>
      <c r="D28" s="20">
        <v>0</v>
      </c>
      <c r="E28" s="20">
        <v>0</v>
      </c>
      <c r="F28" s="20">
        <v>0</v>
      </c>
      <c r="G28" s="20">
        <v>0</v>
      </c>
      <c r="H28" s="20">
        <v>0</v>
      </c>
      <c r="I28" s="20">
        <v>0</v>
      </c>
      <c r="J28" s="20">
        <v>0</v>
      </c>
      <c r="K28" s="20">
        <v>0</v>
      </c>
      <c r="L28" s="20">
        <v>0</v>
      </c>
      <c r="M28" s="20">
        <v>0</v>
      </c>
      <c r="N28" s="20">
        <v>0</v>
      </c>
      <c r="O28" s="20">
        <v>0</v>
      </c>
      <c r="P28" s="18">
        <f t="shared" si="8"/>
        <v>0</v>
      </c>
    </row>
    <row r="29" spans="1:16" x14ac:dyDescent="0.25">
      <c r="A29" s="16" t="s">
        <v>54</v>
      </c>
      <c r="B29" s="26">
        <f>B30</f>
        <v>0</v>
      </c>
      <c r="C29" s="26">
        <f t="shared" ref="C29:O29" si="9">C30</f>
        <v>0</v>
      </c>
      <c r="D29" s="26">
        <f t="shared" si="9"/>
        <v>0</v>
      </c>
      <c r="E29" s="26">
        <f t="shared" si="9"/>
        <v>0</v>
      </c>
      <c r="F29" s="26">
        <f t="shared" si="9"/>
        <v>0</v>
      </c>
      <c r="G29" s="26">
        <f t="shared" si="9"/>
        <v>0</v>
      </c>
      <c r="H29" s="26">
        <f t="shared" si="9"/>
        <v>0</v>
      </c>
      <c r="I29" s="26">
        <f t="shared" si="9"/>
        <v>0</v>
      </c>
      <c r="J29" s="26">
        <f t="shared" si="9"/>
        <v>0</v>
      </c>
      <c r="K29" s="26">
        <f t="shared" si="9"/>
        <v>0</v>
      </c>
      <c r="L29" s="26">
        <f t="shared" si="9"/>
        <v>0</v>
      </c>
      <c r="M29" s="26">
        <f t="shared" si="9"/>
        <v>0</v>
      </c>
      <c r="N29" s="26">
        <f t="shared" si="9"/>
        <v>0</v>
      </c>
      <c r="O29" s="26">
        <f t="shared" si="9"/>
        <v>0</v>
      </c>
      <c r="P29" s="25">
        <f t="shared" si="8"/>
        <v>0</v>
      </c>
    </row>
    <row r="30" spans="1:16" x14ac:dyDescent="0.25">
      <c r="A30" s="22" t="s">
        <v>55</v>
      </c>
      <c r="B30" s="20">
        <v>0</v>
      </c>
      <c r="C30" s="20">
        <v>0</v>
      </c>
      <c r="D30" s="20">
        <v>0</v>
      </c>
      <c r="E30" s="20">
        <v>0</v>
      </c>
      <c r="F30" s="20">
        <v>0</v>
      </c>
      <c r="G30" s="20">
        <v>0</v>
      </c>
      <c r="H30" s="20">
        <v>0</v>
      </c>
      <c r="I30" s="20">
        <v>0</v>
      </c>
      <c r="J30" s="20">
        <v>0</v>
      </c>
      <c r="K30" s="20">
        <v>0</v>
      </c>
      <c r="L30" s="20">
        <v>0</v>
      </c>
      <c r="M30" s="20">
        <v>0</v>
      </c>
      <c r="N30" s="20">
        <v>0</v>
      </c>
      <c r="O30" s="20">
        <v>0</v>
      </c>
      <c r="P30" s="18">
        <f t="shared" si="8"/>
        <v>0</v>
      </c>
    </row>
    <row r="31" spans="1:16" x14ac:dyDescent="0.25">
      <c r="A31" s="16" t="s">
        <v>43</v>
      </c>
      <c r="B31" s="26">
        <f>B32</f>
        <v>5300000</v>
      </c>
      <c r="C31" s="26">
        <f t="shared" ref="C31:O31" si="10">C32</f>
        <v>5300000</v>
      </c>
      <c r="D31" s="26">
        <f t="shared" si="10"/>
        <v>0</v>
      </c>
      <c r="E31" s="26">
        <f t="shared" si="10"/>
        <v>0</v>
      </c>
      <c r="F31" s="26">
        <f t="shared" si="10"/>
        <v>0</v>
      </c>
      <c r="G31" s="26">
        <f t="shared" si="10"/>
        <v>0</v>
      </c>
      <c r="H31" s="26">
        <f t="shared" si="10"/>
        <v>0</v>
      </c>
      <c r="I31" s="26">
        <f t="shared" si="10"/>
        <v>0</v>
      </c>
      <c r="J31" s="26">
        <f t="shared" si="10"/>
        <v>0</v>
      </c>
      <c r="K31" s="26">
        <f t="shared" si="10"/>
        <v>0</v>
      </c>
      <c r="L31" s="26">
        <f t="shared" si="10"/>
        <v>0</v>
      </c>
      <c r="M31" s="26">
        <f t="shared" si="10"/>
        <v>0</v>
      </c>
      <c r="N31" s="26">
        <f t="shared" si="10"/>
        <v>0</v>
      </c>
      <c r="O31" s="26">
        <f t="shared" si="10"/>
        <v>0</v>
      </c>
      <c r="P31" s="25">
        <f t="shared" si="8"/>
        <v>0</v>
      </c>
    </row>
    <row r="32" spans="1:16" x14ac:dyDescent="0.25">
      <c r="A32" s="22" t="s">
        <v>44</v>
      </c>
      <c r="B32" s="20">
        <v>5300000</v>
      </c>
      <c r="C32" s="20">
        <v>5300000</v>
      </c>
      <c r="D32" s="20">
        <v>0</v>
      </c>
      <c r="E32" s="20">
        <v>0</v>
      </c>
      <c r="F32" s="20">
        <v>0</v>
      </c>
      <c r="G32" s="20">
        <v>0</v>
      </c>
      <c r="H32" s="20">
        <v>0</v>
      </c>
      <c r="I32" s="20">
        <v>0</v>
      </c>
      <c r="J32" s="20">
        <v>0</v>
      </c>
      <c r="K32" s="20">
        <v>0</v>
      </c>
      <c r="L32" s="20">
        <v>0</v>
      </c>
      <c r="M32" s="20">
        <v>0</v>
      </c>
      <c r="N32" s="20">
        <v>0</v>
      </c>
      <c r="O32" s="20">
        <v>0</v>
      </c>
      <c r="P32" s="18">
        <f t="shared" si="8"/>
        <v>0</v>
      </c>
    </row>
    <row r="33" spans="1:16" x14ac:dyDescent="0.25">
      <c r="A33" s="23" t="s">
        <v>37</v>
      </c>
      <c r="B33" s="27">
        <f t="shared" ref="B33:O33" si="11">+B12+B25</f>
        <v>50811878003</v>
      </c>
      <c r="C33" s="27">
        <f t="shared" si="11"/>
        <v>50885104070</v>
      </c>
      <c r="D33" s="24">
        <f t="shared" si="11"/>
        <v>132672032.89999998</v>
      </c>
      <c r="E33" s="24">
        <f t="shared" si="11"/>
        <v>102545939.15000001</v>
      </c>
      <c r="F33" s="24">
        <f t="shared" si="11"/>
        <v>2707802110.7600002</v>
      </c>
      <c r="G33" s="24">
        <f t="shared" si="11"/>
        <v>1022040988.5899999</v>
      </c>
      <c r="H33" s="24">
        <f t="shared" si="11"/>
        <v>161441031.78999999</v>
      </c>
      <c r="I33" s="24">
        <f t="shared" si="11"/>
        <v>1838691837.04</v>
      </c>
      <c r="J33" s="24">
        <f t="shared" si="11"/>
        <v>127687086.65000001</v>
      </c>
      <c r="K33" s="24">
        <f t="shared" si="11"/>
        <v>1850957391.0099998</v>
      </c>
      <c r="L33" s="24">
        <f t="shared" si="11"/>
        <v>1103560039.53</v>
      </c>
      <c r="M33" s="24">
        <f t="shared" si="11"/>
        <v>296629290.32000005</v>
      </c>
      <c r="N33" s="24">
        <f t="shared" si="11"/>
        <v>1858343006.1499999</v>
      </c>
      <c r="O33" s="24">
        <f t="shared" si="11"/>
        <v>1028772868.3499999</v>
      </c>
      <c r="P33" s="24">
        <f>SUM(D33:O33)</f>
        <v>12231143622.24</v>
      </c>
    </row>
    <row r="34" spans="1:16" x14ac:dyDescent="0.25">
      <c r="A34" s="34"/>
    </row>
    <row r="35" spans="1:16" x14ac:dyDescent="0.25">
      <c r="A35" s="23" t="s">
        <v>45</v>
      </c>
      <c r="B35" s="27">
        <f>B36</f>
        <v>0</v>
      </c>
      <c r="C35" s="27">
        <f t="shared" ref="C35:O37" si="12">C36</f>
        <v>135099457.92999998</v>
      </c>
      <c r="D35" s="24">
        <f t="shared" si="12"/>
        <v>0</v>
      </c>
      <c r="E35" s="24">
        <f t="shared" si="12"/>
        <v>0</v>
      </c>
      <c r="F35" s="24">
        <f t="shared" si="12"/>
        <v>0</v>
      </c>
      <c r="G35" s="24">
        <f t="shared" si="12"/>
        <v>0</v>
      </c>
      <c r="H35" s="24">
        <f t="shared" si="12"/>
        <v>0</v>
      </c>
      <c r="I35" s="24">
        <f t="shared" si="12"/>
        <v>0</v>
      </c>
      <c r="J35" s="24">
        <f t="shared" si="12"/>
        <v>0</v>
      </c>
      <c r="K35" s="24">
        <f t="shared" si="12"/>
        <v>0</v>
      </c>
      <c r="L35" s="24">
        <f t="shared" si="12"/>
        <v>0</v>
      </c>
      <c r="M35" s="24">
        <f t="shared" si="12"/>
        <v>0</v>
      </c>
      <c r="N35" s="24">
        <f t="shared" si="12"/>
        <v>0</v>
      </c>
      <c r="O35" s="24">
        <f t="shared" si="12"/>
        <v>0</v>
      </c>
      <c r="P35" s="24">
        <f>SUM(D35:O35)</f>
        <v>0</v>
      </c>
    </row>
    <row r="36" spans="1:16" x14ac:dyDescent="0.25">
      <c r="A36" s="28" t="s">
        <v>46</v>
      </c>
      <c r="B36" s="15">
        <f>B37</f>
        <v>0</v>
      </c>
      <c r="C36" s="15">
        <f t="shared" si="12"/>
        <v>135099457.92999998</v>
      </c>
      <c r="D36" s="15">
        <f t="shared" si="12"/>
        <v>0</v>
      </c>
      <c r="E36" s="15">
        <f t="shared" si="12"/>
        <v>0</v>
      </c>
      <c r="F36" s="15">
        <f t="shared" si="12"/>
        <v>0</v>
      </c>
      <c r="G36" s="15">
        <f t="shared" si="12"/>
        <v>0</v>
      </c>
      <c r="H36" s="15">
        <f t="shared" si="12"/>
        <v>0</v>
      </c>
      <c r="I36" s="15">
        <f t="shared" si="12"/>
        <v>0</v>
      </c>
      <c r="J36" s="15">
        <f t="shared" si="12"/>
        <v>0</v>
      </c>
      <c r="K36" s="15">
        <f t="shared" si="12"/>
        <v>0</v>
      </c>
      <c r="L36" s="15">
        <f t="shared" si="12"/>
        <v>0</v>
      </c>
      <c r="M36" s="15">
        <f t="shared" si="12"/>
        <v>0</v>
      </c>
      <c r="N36" s="15">
        <f t="shared" si="12"/>
        <v>0</v>
      </c>
      <c r="O36" s="15">
        <f t="shared" si="12"/>
        <v>0</v>
      </c>
      <c r="P36" s="29">
        <f>SUM(D36:O36)</f>
        <v>0</v>
      </c>
    </row>
    <row r="37" spans="1:16" x14ac:dyDescent="0.25">
      <c r="A37" s="21" t="s">
        <v>47</v>
      </c>
      <c r="B37" s="26">
        <f>B38</f>
        <v>0</v>
      </c>
      <c r="C37" s="26">
        <f t="shared" si="12"/>
        <v>135099457.92999998</v>
      </c>
      <c r="D37" s="26">
        <f t="shared" si="12"/>
        <v>0</v>
      </c>
      <c r="E37" s="26">
        <f t="shared" si="12"/>
        <v>0</v>
      </c>
      <c r="F37" s="26">
        <f t="shared" si="12"/>
        <v>0</v>
      </c>
      <c r="G37" s="26">
        <f t="shared" si="12"/>
        <v>0</v>
      </c>
      <c r="H37" s="26">
        <f t="shared" si="12"/>
        <v>0</v>
      </c>
      <c r="I37" s="26">
        <f t="shared" si="12"/>
        <v>0</v>
      </c>
      <c r="J37" s="26">
        <f t="shared" si="12"/>
        <v>0</v>
      </c>
      <c r="K37" s="26">
        <f t="shared" si="12"/>
        <v>0</v>
      </c>
      <c r="L37" s="26">
        <f t="shared" si="12"/>
        <v>0</v>
      </c>
      <c r="M37" s="26">
        <f t="shared" si="12"/>
        <v>0</v>
      </c>
      <c r="N37" s="26">
        <f t="shared" si="12"/>
        <v>0</v>
      </c>
      <c r="O37" s="26">
        <f t="shared" si="12"/>
        <v>0</v>
      </c>
      <c r="P37" s="30">
        <f>SUM(D37:O37)</f>
        <v>0</v>
      </c>
    </row>
    <row r="38" spans="1:16" x14ac:dyDescent="0.25">
      <c r="A38" s="32" t="s">
        <v>48</v>
      </c>
      <c r="B38" s="33">
        <v>0</v>
      </c>
      <c r="C38" s="33">
        <v>135099457.92999998</v>
      </c>
      <c r="D38" s="33">
        <v>0</v>
      </c>
      <c r="E38" s="33">
        <v>0</v>
      </c>
      <c r="F38" s="33">
        <v>0</v>
      </c>
      <c r="G38" s="33">
        <v>0</v>
      </c>
      <c r="H38" s="33">
        <v>0</v>
      </c>
      <c r="I38" s="33">
        <v>0</v>
      </c>
      <c r="J38" s="33">
        <v>0</v>
      </c>
      <c r="K38" s="33">
        <v>0</v>
      </c>
      <c r="L38" s="33">
        <v>0</v>
      </c>
      <c r="M38" s="33">
        <v>0</v>
      </c>
      <c r="N38" s="33">
        <v>0</v>
      </c>
      <c r="O38" s="33">
        <v>0</v>
      </c>
      <c r="P38" s="31">
        <f>SUM(D38:O38)</f>
        <v>0</v>
      </c>
    </row>
    <row r="39" spans="1:16" x14ac:dyDescent="0.25">
      <c r="A39" s="23" t="s">
        <v>49</v>
      </c>
      <c r="B39" s="27">
        <f>B33+B35</f>
        <v>50811878003</v>
      </c>
      <c r="C39" s="27">
        <f>C33+C35</f>
        <v>51020203527.93</v>
      </c>
      <c r="D39" s="24">
        <f t="shared" ref="D39:O39" si="13">D33+D35</f>
        <v>132672032.89999998</v>
      </c>
      <c r="E39" s="24">
        <f t="shared" si="13"/>
        <v>102545939.15000001</v>
      </c>
      <c r="F39" s="24">
        <f t="shared" si="13"/>
        <v>2707802110.7600002</v>
      </c>
      <c r="G39" s="24">
        <f t="shared" si="13"/>
        <v>1022040988.5899999</v>
      </c>
      <c r="H39" s="24">
        <f t="shared" si="13"/>
        <v>161441031.78999999</v>
      </c>
      <c r="I39" s="24">
        <f t="shared" si="13"/>
        <v>1838691837.04</v>
      </c>
      <c r="J39" s="24">
        <f t="shared" si="13"/>
        <v>127687086.65000001</v>
      </c>
      <c r="K39" s="24">
        <f t="shared" si="13"/>
        <v>1850957391.0099998</v>
      </c>
      <c r="L39" s="24">
        <f t="shared" si="13"/>
        <v>1103560039.53</v>
      </c>
      <c r="M39" s="24">
        <f t="shared" si="13"/>
        <v>296629290.32000005</v>
      </c>
      <c r="N39" s="24">
        <f t="shared" si="13"/>
        <v>1858343006.1499999</v>
      </c>
      <c r="O39" s="24">
        <f t="shared" si="13"/>
        <v>1028772868.3499999</v>
      </c>
      <c r="P39" s="24">
        <f>SUM(D39:O39)</f>
        <v>12231143622.24</v>
      </c>
    </row>
    <row r="40" spans="1:16" x14ac:dyDescent="0.25">
      <c r="A40" s="34" t="s">
        <v>38</v>
      </c>
    </row>
    <row r="41" spans="1:16" x14ac:dyDescent="0.25">
      <c r="A41" s="35" t="s">
        <v>39</v>
      </c>
    </row>
  </sheetData>
  <mergeCells count="8">
    <mergeCell ref="A3:P3"/>
    <mergeCell ref="A4:P4"/>
    <mergeCell ref="A5:P5"/>
    <mergeCell ref="A6:P6"/>
    <mergeCell ref="A10:A11"/>
    <mergeCell ref="B10:B11"/>
    <mergeCell ref="C10:C11"/>
    <mergeCell ref="D10:P10"/>
  </mergeCells>
  <pageMargins left="0.7" right="0.7" top="0.75" bottom="0.75" header="0.3" footer="0.3"/>
  <pageSetup orientation="portrait" r:id="rId1"/>
  <ignoredErrors>
    <ignoredError sqref="P38 P13:P24 P26:P32" formulaRange="1"/>
    <ignoredError sqref="P25" formula="1"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B1:Q42"/>
  <sheetViews>
    <sheetView showGridLines="0" topLeftCell="B1" zoomScale="90" zoomScaleNormal="90" workbookViewId="0">
      <selection activeCell="B9" sqref="B9:B10"/>
    </sheetView>
  </sheetViews>
  <sheetFormatPr defaultColWidth="11.42578125" defaultRowHeight="15" x14ac:dyDescent="0.25"/>
  <cols>
    <col min="1" max="1" width="6.140625" customWidth="1"/>
    <col min="2" max="2" width="69.42578125" customWidth="1"/>
    <col min="3" max="4" width="15.7109375" customWidth="1"/>
    <col min="5" max="17" width="13.42578125" customWidth="1"/>
  </cols>
  <sheetData>
    <row r="1" spans="2:17" x14ac:dyDescent="0.25">
      <c r="C1" s="1"/>
      <c r="D1" s="1"/>
      <c r="E1" s="2"/>
      <c r="F1" s="2"/>
      <c r="G1" s="2"/>
      <c r="H1" s="2"/>
      <c r="I1" s="2"/>
      <c r="J1" s="2"/>
      <c r="K1" s="2"/>
      <c r="L1" s="2"/>
      <c r="M1" s="2"/>
      <c r="O1" s="3"/>
      <c r="P1" s="3"/>
    </row>
    <row r="2" spans="2:17" x14ac:dyDescent="0.25">
      <c r="C2" s="1"/>
      <c r="D2" s="1"/>
      <c r="E2" s="2"/>
      <c r="F2" s="2"/>
      <c r="G2" s="2"/>
      <c r="H2" s="2"/>
      <c r="I2" s="2"/>
      <c r="J2" s="2"/>
      <c r="K2" s="2"/>
      <c r="L2" s="2"/>
      <c r="M2" s="2"/>
      <c r="O2" s="3"/>
      <c r="P2" s="3"/>
    </row>
    <row r="3" spans="2:17" ht="28.5" x14ac:dyDescent="0.25">
      <c r="B3" s="79" t="s">
        <v>0</v>
      </c>
      <c r="C3" s="79"/>
      <c r="D3" s="79"/>
      <c r="E3" s="79"/>
      <c r="F3" s="79"/>
      <c r="G3" s="79"/>
      <c r="H3" s="79"/>
      <c r="I3" s="79"/>
      <c r="J3" s="79"/>
      <c r="K3" s="79"/>
      <c r="L3" s="79"/>
      <c r="M3" s="79"/>
      <c r="N3" s="79"/>
      <c r="O3" s="79"/>
      <c r="P3" s="79"/>
      <c r="Q3" s="79"/>
    </row>
    <row r="4" spans="2:17" ht="21" x14ac:dyDescent="0.25">
      <c r="B4" s="80" t="s">
        <v>1</v>
      </c>
      <c r="C4" s="80"/>
      <c r="D4" s="80"/>
      <c r="E4" s="80"/>
      <c r="F4" s="80"/>
      <c r="G4" s="80"/>
      <c r="H4" s="80"/>
      <c r="I4" s="80"/>
      <c r="J4" s="80"/>
      <c r="K4" s="80"/>
      <c r="L4" s="80"/>
      <c r="M4" s="80"/>
      <c r="N4" s="80"/>
      <c r="O4" s="80"/>
      <c r="P4" s="80"/>
      <c r="Q4" s="80"/>
    </row>
    <row r="5" spans="2:17" ht="18.75" x14ac:dyDescent="0.25">
      <c r="B5" s="81" t="s">
        <v>2</v>
      </c>
      <c r="C5" s="81"/>
      <c r="D5" s="81"/>
      <c r="E5" s="81"/>
      <c r="F5" s="81"/>
      <c r="G5" s="81"/>
      <c r="H5" s="81"/>
      <c r="I5" s="81"/>
      <c r="J5" s="81"/>
      <c r="K5" s="81"/>
      <c r="L5" s="81"/>
      <c r="M5" s="81"/>
      <c r="N5" s="81"/>
      <c r="O5" s="81"/>
      <c r="P5" s="81"/>
      <c r="Q5" s="81"/>
    </row>
    <row r="6" spans="2:17" ht="15.75" x14ac:dyDescent="0.25">
      <c r="B6" s="82" t="s">
        <v>3</v>
      </c>
      <c r="C6" s="82"/>
      <c r="D6" s="82"/>
      <c r="E6" s="82"/>
      <c r="F6" s="82"/>
      <c r="G6" s="82"/>
      <c r="H6" s="82"/>
      <c r="I6" s="82"/>
      <c r="J6" s="82"/>
      <c r="K6" s="82"/>
      <c r="L6" s="82"/>
      <c r="M6" s="82"/>
      <c r="N6" s="82"/>
      <c r="O6" s="82"/>
      <c r="P6" s="82"/>
      <c r="Q6" s="82"/>
    </row>
    <row r="7" spans="2:17" x14ac:dyDescent="0.25">
      <c r="B7" s="4"/>
      <c r="C7" s="5"/>
      <c r="D7" s="5"/>
      <c r="E7" s="6"/>
      <c r="F7" s="6"/>
      <c r="G7" s="6"/>
      <c r="H7" s="6"/>
      <c r="I7" s="6"/>
      <c r="J7" s="6"/>
      <c r="K7" s="6"/>
      <c r="L7" s="6"/>
      <c r="M7" s="6"/>
      <c r="O7" s="3"/>
      <c r="P7" s="3"/>
    </row>
    <row r="8" spans="2:17" x14ac:dyDescent="0.25">
      <c r="B8" s="7" t="s">
        <v>57</v>
      </c>
      <c r="C8" s="8"/>
      <c r="D8" s="8"/>
      <c r="E8" s="9"/>
      <c r="F8" s="9"/>
      <c r="G8" s="9"/>
      <c r="H8" s="9"/>
      <c r="I8" s="9"/>
      <c r="J8" s="9"/>
      <c r="K8" s="9"/>
      <c r="L8" s="9"/>
      <c r="M8" s="9"/>
      <c r="O8" s="3"/>
      <c r="P8" s="3"/>
      <c r="Q8" s="10" t="s">
        <v>5</v>
      </c>
    </row>
    <row r="9" spans="2:17" x14ac:dyDescent="0.25">
      <c r="B9" s="89" t="s">
        <v>6</v>
      </c>
      <c r="C9" s="90" t="s">
        <v>58</v>
      </c>
      <c r="D9" s="90" t="s">
        <v>8</v>
      </c>
      <c r="E9" s="91" t="s">
        <v>59</v>
      </c>
      <c r="F9" s="91"/>
      <c r="G9" s="91"/>
      <c r="H9" s="91"/>
      <c r="I9" s="91"/>
      <c r="J9" s="91"/>
      <c r="K9" s="91"/>
      <c r="L9" s="91"/>
      <c r="M9" s="91"/>
      <c r="N9" s="91"/>
      <c r="O9" s="91"/>
      <c r="P9" s="91"/>
      <c r="Q9" s="91"/>
    </row>
    <row r="10" spans="2:17" x14ac:dyDescent="0.25">
      <c r="B10" s="84"/>
      <c r="C10" s="86"/>
      <c r="D10" s="86"/>
      <c r="E10" s="43" t="s">
        <v>10</v>
      </c>
      <c r="F10" s="43" t="s">
        <v>11</v>
      </c>
      <c r="G10" s="43" t="s">
        <v>12</v>
      </c>
      <c r="H10" s="43" t="s">
        <v>13</v>
      </c>
      <c r="I10" s="43" t="s">
        <v>14</v>
      </c>
      <c r="J10" s="43" t="s">
        <v>15</v>
      </c>
      <c r="K10" s="43" t="s">
        <v>16</v>
      </c>
      <c r="L10" s="43" t="s">
        <v>17</v>
      </c>
      <c r="M10" s="43" t="s">
        <v>18</v>
      </c>
      <c r="N10" s="43" t="s">
        <v>19</v>
      </c>
      <c r="O10" s="43" t="s">
        <v>20</v>
      </c>
      <c r="P10" s="43" t="s">
        <v>21</v>
      </c>
      <c r="Q10" s="54" t="s">
        <v>22</v>
      </c>
    </row>
    <row r="11" spans="2:17" x14ac:dyDescent="0.25">
      <c r="B11" s="14" t="s">
        <v>23</v>
      </c>
      <c r="C11" s="15">
        <f>C12+C16+C19+C21+C23</f>
        <v>52255836281</v>
      </c>
      <c r="D11" s="15">
        <f>D12+D16+D19+D21+D23</f>
        <v>52659461672.080002</v>
      </c>
      <c r="E11" s="15">
        <f t="shared" ref="E11:P11" si="0">E12+E16+E19+E21+E23</f>
        <v>103003321.51000001</v>
      </c>
      <c r="F11" s="15">
        <f t="shared" si="0"/>
        <v>1061810056</v>
      </c>
      <c r="G11" s="15">
        <f t="shared" si="0"/>
        <v>1139138283.47</v>
      </c>
      <c r="H11" s="15">
        <f t="shared" si="0"/>
        <v>180145294.86000001</v>
      </c>
      <c r="I11" s="15">
        <f t="shared" si="0"/>
        <v>94519486.75999999</v>
      </c>
      <c r="J11" s="15">
        <f t="shared" si="0"/>
        <v>3834188655.48</v>
      </c>
      <c r="K11" s="15">
        <f t="shared" si="0"/>
        <v>1137305833.29</v>
      </c>
      <c r="L11" s="15">
        <f t="shared" si="0"/>
        <v>1083150749.6400001</v>
      </c>
      <c r="M11" s="15">
        <f t="shared" si="0"/>
        <v>1094961674.6999998</v>
      </c>
      <c r="N11" s="15">
        <f t="shared" si="0"/>
        <v>154249132.16000003</v>
      </c>
      <c r="O11" s="15">
        <f t="shared" si="0"/>
        <v>2909718778.2799997</v>
      </c>
      <c r="P11" s="15">
        <f t="shared" si="0"/>
        <v>206862166.63</v>
      </c>
      <c r="Q11" s="15">
        <f>+Q12+Q16+Q19+Q21+Q23</f>
        <v>12999053432.780001</v>
      </c>
    </row>
    <row r="12" spans="2:17" x14ac:dyDescent="0.25">
      <c r="B12" s="16" t="s">
        <v>24</v>
      </c>
      <c r="C12" s="17">
        <f>C13+C14+C15</f>
        <v>1236415620</v>
      </c>
      <c r="D12" s="17">
        <f t="shared" ref="D12:P12" si="1">D13+D14+D15</f>
        <v>1573699511.0799999</v>
      </c>
      <c r="E12" s="17">
        <f t="shared" si="1"/>
        <v>25579268.579999998</v>
      </c>
      <c r="F12" s="17">
        <f t="shared" si="1"/>
        <v>33162514.41</v>
      </c>
      <c r="G12" s="17">
        <f t="shared" si="1"/>
        <v>93600184.530000001</v>
      </c>
      <c r="H12" s="17">
        <f t="shared" si="1"/>
        <v>56782114.290000007</v>
      </c>
      <c r="I12" s="17">
        <f t="shared" si="1"/>
        <v>58885456.929999992</v>
      </c>
      <c r="J12" s="17">
        <f t="shared" si="1"/>
        <v>58089083.140000001</v>
      </c>
      <c r="K12" s="17">
        <f t="shared" si="1"/>
        <v>61435765.059999995</v>
      </c>
      <c r="L12" s="17">
        <f t="shared" si="1"/>
        <v>63846330.25</v>
      </c>
      <c r="M12" s="17">
        <f t="shared" si="1"/>
        <v>102663584.77000001</v>
      </c>
      <c r="N12" s="17">
        <f t="shared" si="1"/>
        <v>73685408.950000003</v>
      </c>
      <c r="O12" s="17">
        <f t="shared" si="1"/>
        <v>58720355.029999994</v>
      </c>
      <c r="P12" s="17">
        <f t="shared" si="1"/>
        <v>62883379.030000001</v>
      </c>
      <c r="Q12" s="17">
        <f t="shared" ref="Q12:Q23" si="2">+SUM(E12:P12)</f>
        <v>749333444.97000003</v>
      </c>
    </row>
    <row r="13" spans="2:17" x14ac:dyDescent="0.25">
      <c r="B13" s="22" t="s">
        <v>25</v>
      </c>
      <c r="C13" s="19">
        <v>338948590</v>
      </c>
      <c r="D13" s="19">
        <v>338948590</v>
      </c>
      <c r="E13" s="19">
        <v>0</v>
      </c>
      <c r="F13" s="19">
        <v>0</v>
      </c>
      <c r="G13" s="19">
        <v>0</v>
      </c>
      <c r="H13" s="19">
        <v>0</v>
      </c>
      <c r="I13" s="19">
        <v>0</v>
      </c>
      <c r="J13" s="19">
        <v>0</v>
      </c>
      <c r="K13" s="19">
        <v>0</v>
      </c>
      <c r="L13" s="19">
        <v>0</v>
      </c>
      <c r="M13" s="19">
        <v>0</v>
      </c>
      <c r="N13" s="19">
        <v>0</v>
      </c>
      <c r="O13" s="19">
        <v>0</v>
      </c>
      <c r="P13" s="19">
        <v>0</v>
      </c>
      <c r="Q13" s="19">
        <f t="shared" si="2"/>
        <v>0</v>
      </c>
    </row>
    <row r="14" spans="2:17" x14ac:dyDescent="0.25">
      <c r="B14" s="22" t="s">
        <v>26</v>
      </c>
      <c r="C14" s="19">
        <v>897467030</v>
      </c>
      <c r="D14" s="19">
        <v>897467030</v>
      </c>
      <c r="E14" s="19">
        <v>25579268.579999998</v>
      </c>
      <c r="F14" s="19">
        <v>32810344.030000001</v>
      </c>
      <c r="G14" s="19">
        <v>26272907.09</v>
      </c>
      <c r="H14" s="19">
        <v>2381068.6</v>
      </c>
      <c r="I14" s="19">
        <v>3250939.75</v>
      </c>
      <c r="J14" s="19">
        <v>6693624.2699999996</v>
      </c>
      <c r="K14" s="19">
        <v>4858347.76</v>
      </c>
      <c r="L14" s="19">
        <v>6560638.9500000002</v>
      </c>
      <c r="M14" s="19">
        <v>45187366.609999999</v>
      </c>
      <c r="N14" s="19">
        <v>15068446.27</v>
      </c>
      <c r="O14" s="37">
        <v>0</v>
      </c>
      <c r="P14" s="19">
        <v>171055.64</v>
      </c>
      <c r="Q14" s="19">
        <f t="shared" si="2"/>
        <v>168834007.54999998</v>
      </c>
    </row>
    <row r="15" spans="2:17" x14ac:dyDescent="0.25">
      <c r="B15" s="22" t="s">
        <v>41</v>
      </c>
      <c r="C15" s="19">
        <v>0</v>
      </c>
      <c r="D15" s="19">
        <v>337283891.07999998</v>
      </c>
      <c r="E15" s="19">
        <v>0</v>
      </c>
      <c r="F15" s="19">
        <v>352170.38</v>
      </c>
      <c r="G15" s="19">
        <v>67327277.439999998</v>
      </c>
      <c r="H15" s="19">
        <v>54401045.690000005</v>
      </c>
      <c r="I15" s="19">
        <v>55634517.179999992</v>
      </c>
      <c r="J15" s="19">
        <v>51395458.869999997</v>
      </c>
      <c r="K15" s="19">
        <v>56577417.299999997</v>
      </c>
      <c r="L15" s="19">
        <v>57285691.299999997</v>
      </c>
      <c r="M15" s="19">
        <v>57476218.160000004</v>
      </c>
      <c r="N15" s="19">
        <v>58616962.680000007</v>
      </c>
      <c r="O15" s="19">
        <v>58720355.029999994</v>
      </c>
      <c r="P15" s="19">
        <v>62712323.390000001</v>
      </c>
      <c r="Q15" s="19">
        <f t="shared" si="2"/>
        <v>580499437.42000008</v>
      </c>
    </row>
    <row r="16" spans="2:17" x14ac:dyDescent="0.25">
      <c r="B16" s="16" t="s">
        <v>27</v>
      </c>
      <c r="C16" s="17">
        <f>C17+C18</f>
        <v>27010299999</v>
      </c>
      <c r="D16" s="17">
        <f t="shared" ref="D16:P16" si="3">D17+D18</f>
        <v>27010299999</v>
      </c>
      <c r="E16" s="17">
        <f t="shared" si="3"/>
        <v>10330243.870000001</v>
      </c>
      <c r="F16" s="17">
        <f t="shared" si="3"/>
        <v>5051604.21</v>
      </c>
      <c r="G16" s="17">
        <f t="shared" si="3"/>
        <v>3437955.42</v>
      </c>
      <c r="H16" s="17">
        <f t="shared" si="3"/>
        <v>1896190.84</v>
      </c>
      <c r="I16" s="17">
        <f t="shared" si="3"/>
        <v>1642399.6</v>
      </c>
      <c r="J16" s="17">
        <f t="shared" si="3"/>
        <v>2281045.16</v>
      </c>
      <c r="K16" s="17">
        <f t="shared" si="3"/>
        <v>4532836.1399999997</v>
      </c>
      <c r="L16" s="17">
        <f t="shared" si="3"/>
        <v>3294710.4</v>
      </c>
      <c r="M16" s="17">
        <f t="shared" si="3"/>
        <v>4552380.2</v>
      </c>
      <c r="N16" s="17">
        <f t="shared" si="3"/>
        <v>2957794.9400000004</v>
      </c>
      <c r="O16" s="17">
        <f t="shared" si="3"/>
        <v>2969860.8400000003</v>
      </c>
      <c r="P16" s="17">
        <f t="shared" si="3"/>
        <v>2718574.5</v>
      </c>
      <c r="Q16" s="25">
        <f t="shared" si="2"/>
        <v>45665596.120000005</v>
      </c>
    </row>
    <row r="17" spans="2:17" x14ac:dyDescent="0.25">
      <c r="B17" s="22" t="s">
        <v>28</v>
      </c>
      <c r="C17" s="19">
        <v>27010299999</v>
      </c>
      <c r="D17" s="19">
        <v>27010299999</v>
      </c>
      <c r="E17" s="19">
        <v>10330243.870000001</v>
      </c>
      <c r="F17" s="19">
        <v>5051604.21</v>
      </c>
      <c r="G17" s="19">
        <v>3437955.42</v>
      </c>
      <c r="H17" s="19">
        <v>1896190.84</v>
      </c>
      <c r="I17" s="19">
        <v>1642399.6</v>
      </c>
      <c r="J17" s="19">
        <v>2281045.16</v>
      </c>
      <c r="K17" s="19">
        <v>4532836.1399999997</v>
      </c>
      <c r="L17" s="19">
        <v>3294710.4</v>
      </c>
      <c r="M17" s="19">
        <v>4552380.2</v>
      </c>
      <c r="N17" s="19">
        <v>2957794.9400000004</v>
      </c>
      <c r="O17" s="19">
        <v>2969860.8400000003</v>
      </c>
      <c r="P17" s="19">
        <v>2718574.5</v>
      </c>
      <c r="Q17" s="19">
        <f t="shared" si="2"/>
        <v>45665596.120000005</v>
      </c>
    </row>
    <row r="18" spans="2:17" x14ac:dyDescent="0.25">
      <c r="B18" s="22" t="s">
        <v>42</v>
      </c>
      <c r="C18" s="19">
        <v>0</v>
      </c>
      <c r="D18" s="19">
        <v>0</v>
      </c>
      <c r="E18" s="19">
        <v>0</v>
      </c>
      <c r="F18" s="19">
        <v>0</v>
      </c>
      <c r="G18" s="19">
        <v>0</v>
      </c>
      <c r="H18" s="19">
        <v>0</v>
      </c>
      <c r="I18" s="19">
        <v>0</v>
      </c>
      <c r="J18" s="19">
        <v>0</v>
      </c>
      <c r="K18" s="19">
        <v>0</v>
      </c>
      <c r="L18" s="19">
        <v>0</v>
      </c>
      <c r="M18" s="19">
        <v>0</v>
      </c>
      <c r="N18" s="19">
        <v>0</v>
      </c>
      <c r="O18" s="19">
        <v>0</v>
      </c>
      <c r="P18" s="19">
        <v>0</v>
      </c>
      <c r="Q18" s="19">
        <f t="shared" si="2"/>
        <v>0</v>
      </c>
    </row>
    <row r="19" spans="2:17" x14ac:dyDescent="0.25">
      <c r="B19" s="16" t="s">
        <v>29</v>
      </c>
      <c r="C19" s="17">
        <f>C20</f>
        <v>600900000</v>
      </c>
      <c r="D19" s="17">
        <f>D20</f>
        <v>600900000</v>
      </c>
      <c r="E19" s="17">
        <f>E20</f>
        <v>0</v>
      </c>
      <c r="F19" s="17">
        <f t="shared" ref="F19:P19" si="4">F20</f>
        <v>0</v>
      </c>
      <c r="G19" s="17">
        <f t="shared" si="4"/>
        <v>0</v>
      </c>
      <c r="H19" s="17">
        <f t="shared" si="4"/>
        <v>0</v>
      </c>
      <c r="I19" s="17">
        <f t="shared" si="4"/>
        <v>0</v>
      </c>
      <c r="J19" s="17">
        <f t="shared" si="4"/>
        <v>0</v>
      </c>
      <c r="K19" s="17">
        <f t="shared" si="4"/>
        <v>0</v>
      </c>
      <c r="L19" s="17">
        <f t="shared" si="4"/>
        <v>0</v>
      </c>
      <c r="M19" s="17">
        <f t="shared" si="4"/>
        <v>0</v>
      </c>
      <c r="N19" s="17">
        <f t="shared" si="4"/>
        <v>0</v>
      </c>
      <c r="O19" s="17">
        <f t="shared" si="4"/>
        <v>0</v>
      </c>
      <c r="P19" s="17">
        <f t="shared" si="4"/>
        <v>0</v>
      </c>
      <c r="Q19" s="25">
        <f t="shared" si="2"/>
        <v>0</v>
      </c>
    </row>
    <row r="20" spans="2:17" x14ac:dyDescent="0.25">
      <c r="B20" s="22" t="s">
        <v>30</v>
      </c>
      <c r="C20" s="19">
        <v>600900000</v>
      </c>
      <c r="D20" s="19">
        <v>600900000</v>
      </c>
      <c r="E20" s="19">
        <v>0</v>
      </c>
      <c r="F20" s="19">
        <v>0</v>
      </c>
      <c r="G20" s="19">
        <v>0</v>
      </c>
      <c r="H20" s="19">
        <v>0</v>
      </c>
      <c r="I20" s="19">
        <v>0</v>
      </c>
      <c r="J20" s="19">
        <v>0</v>
      </c>
      <c r="K20" s="19">
        <v>0</v>
      </c>
      <c r="L20" s="19">
        <v>0</v>
      </c>
      <c r="M20" s="19">
        <v>0</v>
      </c>
      <c r="N20" s="19">
        <v>0</v>
      </c>
      <c r="O20" s="19">
        <v>0</v>
      </c>
      <c r="P20" s="19">
        <v>0</v>
      </c>
      <c r="Q20" s="19">
        <f t="shared" si="2"/>
        <v>0</v>
      </c>
    </row>
    <row r="21" spans="2:17" x14ac:dyDescent="0.25">
      <c r="B21" s="16" t="s">
        <v>31</v>
      </c>
      <c r="C21" s="17">
        <f>C22</f>
        <v>23386573845</v>
      </c>
      <c r="D21" s="17">
        <f>D22</f>
        <v>23446573845</v>
      </c>
      <c r="E21" s="17">
        <f>E22</f>
        <v>67093809.060000002</v>
      </c>
      <c r="F21" s="17">
        <f t="shared" ref="F21:P21" si="5">F22</f>
        <v>1023595937.38</v>
      </c>
      <c r="G21" s="17">
        <f t="shared" si="5"/>
        <v>1042100143.52</v>
      </c>
      <c r="H21" s="17">
        <f t="shared" si="5"/>
        <v>121466989.73</v>
      </c>
      <c r="I21" s="17">
        <f t="shared" si="5"/>
        <v>33991630.230000004</v>
      </c>
      <c r="J21" s="17">
        <f t="shared" si="5"/>
        <v>3773818527.1799998</v>
      </c>
      <c r="K21" s="17">
        <f t="shared" si="5"/>
        <v>1070785232.09</v>
      </c>
      <c r="L21" s="17">
        <f t="shared" si="5"/>
        <v>1015438208.9900001</v>
      </c>
      <c r="M21" s="17">
        <f t="shared" si="5"/>
        <v>987745709.7299999</v>
      </c>
      <c r="N21" s="17">
        <f t="shared" si="5"/>
        <v>77605928.270000011</v>
      </c>
      <c r="O21" s="17">
        <f t="shared" si="5"/>
        <v>2848028562.4099998</v>
      </c>
      <c r="P21" s="17">
        <f t="shared" si="5"/>
        <v>141260213.09999999</v>
      </c>
      <c r="Q21" s="25">
        <f t="shared" si="2"/>
        <v>12202930891.690001</v>
      </c>
    </row>
    <row r="22" spans="2:17" x14ac:dyDescent="0.25">
      <c r="B22" s="22" t="s">
        <v>32</v>
      </c>
      <c r="C22" s="19">
        <v>23386573845</v>
      </c>
      <c r="D22" s="19">
        <v>23446573845</v>
      </c>
      <c r="E22" s="19">
        <v>67093809.060000002</v>
      </c>
      <c r="F22" s="19">
        <v>1023595937.38</v>
      </c>
      <c r="G22" s="19">
        <v>1042100143.52</v>
      </c>
      <c r="H22" s="19">
        <v>121466989.73</v>
      </c>
      <c r="I22" s="19">
        <v>33991630.230000004</v>
      </c>
      <c r="J22" s="19">
        <v>3773818527.1799998</v>
      </c>
      <c r="K22" s="19">
        <v>1070785232.09</v>
      </c>
      <c r="L22" s="19">
        <v>1015438208.9900001</v>
      </c>
      <c r="M22" s="19">
        <v>987745709.7299999</v>
      </c>
      <c r="N22" s="19">
        <v>77605928.270000011</v>
      </c>
      <c r="O22" s="19">
        <v>2848028562.4099998</v>
      </c>
      <c r="P22" s="19">
        <v>141260213.09999999</v>
      </c>
      <c r="Q22" s="18">
        <f t="shared" si="2"/>
        <v>12202930891.690001</v>
      </c>
    </row>
    <row r="23" spans="2:17" x14ac:dyDescent="0.25">
      <c r="B23" s="16" t="s">
        <v>33</v>
      </c>
      <c r="C23" s="17">
        <v>21646817</v>
      </c>
      <c r="D23" s="17">
        <v>27988317</v>
      </c>
      <c r="E23" s="17">
        <v>0</v>
      </c>
      <c r="F23" s="17">
        <v>0</v>
      </c>
      <c r="G23" s="17">
        <v>0</v>
      </c>
      <c r="H23" s="17">
        <v>0</v>
      </c>
      <c r="I23" s="17">
        <v>0</v>
      </c>
      <c r="J23" s="17">
        <v>0</v>
      </c>
      <c r="K23" s="17">
        <v>552000</v>
      </c>
      <c r="L23" s="17">
        <v>571500</v>
      </c>
      <c r="M23" s="17">
        <v>0</v>
      </c>
      <c r="N23" s="17">
        <v>0</v>
      </c>
      <c r="O23" s="17">
        <v>0</v>
      </c>
      <c r="P23" s="17">
        <v>0</v>
      </c>
      <c r="Q23" s="25">
        <f t="shared" si="2"/>
        <v>1123500</v>
      </c>
    </row>
    <row r="24" spans="2:17" x14ac:dyDescent="0.25">
      <c r="B24" s="14" t="s">
        <v>34</v>
      </c>
      <c r="C24" s="15">
        <f>C25+C30+C28</f>
        <v>54079925</v>
      </c>
      <c r="D24" s="15">
        <f t="shared" ref="D24:P24" si="6">D25+D30+D28</f>
        <v>54079925</v>
      </c>
      <c r="E24" s="15">
        <f t="shared" si="6"/>
        <v>0</v>
      </c>
      <c r="F24" s="15">
        <f t="shared" si="6"/>
        <v>0</v>
      </c>
      <c r="G24" s="15">
        <f t="shared" si="6"/>
        <v>0</v>
      </c>
      <c r="H24" s="15">
        <f t="shared" si="6"/>
        <v>0</v>
      </c>
      <c r="I24" s="15">
        <f t="shared" si="6"/>
        <v>0</v>
      </c>
      <c r="J24" s="15">
        <f t="shared" si="6"/>
        <v>0</v>
      </c>
      <c r="K24" s="15">
        <f t="shared" si="6"/>
        <v>0</v>
      </c>
      <c r="L24" s="15">
        <f t="shared" si="6"/>
        <v>0</v>
      </c>
      <c r="M24" s="15">
        <f t="shared" si="6"/>
        <v>0</v>
      </c>
      <c r="N24" s="15">
        <f t="shared" si="6"/>
        <v>0</v>
      </c>
      <c r="O24" s="15">
        <f t="shared" si="6"/>
        <v>0</v>
      </c>
      <c r="P24" s="15">
        <f t="shared" si="6"/>
        <v>0</v>
      </c>
      <c r="Q24" s="15">
        <f>Q25</f>
        <v>0</v>
      </c>
    </row>
    <row r="25" spans="2:17" x14ac:dyDescent="0.25">
      <c r="B25" s="16" t="s">
        <v>35</v>
      </c>
      <c r="C25" s="26">
        <f>C26+C27</f>
        <v>29747942</v>
      </c>
      <c r="D25" s="26">
        <f t="shared" ref="D25:P25" si="7">D26+D27</f>
        <v>29747942</v>
      </c>
      <c r="E25" s="26">
        <f t="shared" si="7"/>
        <v>0</v>
      </c>
      <c r="F25" s="26">
        <f t="shared" si="7"/>
        <v>0</v>
      </c>
      <c r="G25" s="26">
        <f t="shared" si="7"/>
        <v>0</v>
      </c>
      <c r="H25" s="26">
        <f t="shared" si="7"/>
        <v>0</v>
      </c>
      <c r="I25" s="26">
        <f t="shared" si="7"/>
        <v>0</v>
      </c>
      <c r="J25" s="26">
        <f t="shared" si="7"/>
        <v>0</v>
      </c>
      <c r="K25" s="26">
        <f t="shared" si="7"/>
        <v>0</v>
      </c>
      <c r="L25" s="26">
        <f t="shared" si="7"/>
        <v>0</v>
      </c>
      <c r="M25" s="26">
        <f t="shared" si="7"/>
        <v>0</v>
      </c>
      <c r="N25" s="26">
        <f t="shared" si="7"/>
        <v>0</v>
      </c>
      <c r="O25" s="26">
        <f t="shared" si="7"/>
        <v>0</v>
      </c>
      <c r="P25" s="26">
        <f t="shared" si="7"/>
        <v>0</v>
      </c>
      <c r="Q25" s="25">
        <f t="shared" ref="Q25:Q31" si="8">+SUM(E25:P25)</f>
        <v>0</v>
      </c>
    </row>
    <row r="26" spans="2:17" x14ac:dyDescent="0.25">
      <c r="B26" s="22" t="s">
        <v>52</v>
      </c>
      <c r="C26" s="20">
        <v>25800000</v>
      </c>
      <c r="D26" s="20">
        <v>25800000</v>
      </c>
      <c r="E26" s="20">
        <v>0</v>
      </c>
      <c r="F26" s="20">
        <v>0</v>
      </c>
      <c r="G26" s="20">
        <v>0</v>
      </c>
      <c r="H26" s="20">
        <v>0</v>
      </c>
      <c r="I26" s="20">
        <v>0</v>
      </c>
      <c r="J26" s="20">
        <v>0</v>
      </c>
      <c r="K26" s="20">
        <v>0</v>
      </c>
      <c r="L26" s="20">
        <v>0</v>
      </c>
      <c r="M26" s="20">
        <v>0</v>
      </c>
      <c r="N26" s="20">
        <v>0</v>
      </c>
      <c r="O26" s="20">
        <v>0</v>
      </c>
      <c r="P26" s="20">
        <v>0</v>
      </c>
      <c r="Q26" s="18">
        <f t="shared" si="8"/>
        <v>0</v>
      </c>
    </row>
    <row r="27" spans="2:17" x14ac:dyDescent="0.25">
      <c r="B27" s="22" t="s">
        <v>36</v>
      </c>
      <c r="C27" s="20">
        <v>3947942</v>
      </c>
      <c r="D27" s="20">
        <v>3947942</v>
      </c>
      <c r="E27" s="20">
        <v>0</v>
      </c>
      <c r="F27" s="20">
        <v>0</v>
      </c>
      <c r="G27" s="20">
        <v>0</v>
      </c>
      <c r="H27" s="20">
        <v>0</v>
      </c>
      <c r="I27" s="20">
        <v>0</v>
      </c>
      <c r="J27" s="20">
        <v>0</v>
      </c>
      <c r="K27" s="20">
        <v>0</v>
      </c>
      <c r="L27" s="20">
        <v>0</v>
      </c>
      <c r="M27" s="20">
        <v>0</v>
      </c>
      <c r="N27" s="20">
        <v>0</v>
      </c>
      <c r="O27" s="20">
        <v>0</v>
      </c>
      <c r="P27" s="20">
        <v>0</v>
      </c>
      <c r="Q27" s="18">
        <f t="shared" si="8"/>
        <v>0</v>
      </c>
    </row>
    <row r="28" spans="2:17" x14ac:dyDescent="0.25">
      <c r="B28" s="16" t="s">
        <v>54</v>
      </c>
      <c r="C28" s="26">
        <f>C29</f>
        <v>0</v>
      </c>
      <c r="D28" s="26">
        <f t="shared" ref="D28:P28" si="9">D29</f>
        <v>0</v>
      </c>
      <c r="E28" s="26">
        <f t="shared" si="9"/>
        <v>0</v>
      </c>
      <c r="F28" s="26">
        <f t="shared" si="9"/>
        <v>0</v>
      </c>
      <c r="G28" s="26">
        <f t="shared" si="9"/>
        <v>0</v>
      </c>
      <c r="H28" s="26">
        <f t="shared" si="9"/>
        <v>0</v>
      </c>
      <c r="I28" s="26">
        <f t="shared" si="9"/>
        <v>0</v>
      </c>
      <c r="J28" s="26">
        <f t="shared" si="9"/>
        <v>0</v>
      </c>
      <c r="K28" s="26">
        <f t="shared" si="9"/>
        <v>0</v>
      </c>
      <c r="L28" s="26">
        <f t="shared" si="9"/>
        <v>0</v>
      </c>
      <c r="M28" s="26">
        <f t="shared" si="9"/>
        <v>0</v>
      </c>
      <c r="N28" s="26">
        <f t="shared" si="9"/>
        <v>0</v>
      </c>
      <c r="O28" s="26">
        <f t="shared" si="9"/>
        <v>0</v>
      </c>
      <c r="P28" s="26">
        <f t="shared" si="9"/>
        <v>0</v>
      </c>
      <c r="Q28" s="25">
        <f t="shared" si="8"/>
        <v>0</v>
      </c>
    </row>
    <row r="29" spans="2:17" x14ac:dyDescent="0.25">
      <c r="B29" s="22" t="s">
        <v>55</v>
      </c>
      <c r="C29" s="20">
        <v>0</v>
      </c>
      <c r="D29" s="20">
        <v>0</v>
      </c>
      <c r="E29" s="20">
        <v>0</v>
      </c>
      <c r="F29" s="20">
        <v>0</v>
      </c>
      <c r="G29" s="20">
        <v>0</v>
      </c>
      <c r="H29" s="20">
        <v>0</v>
      </c>
      <c r="I29" s="20">
        <v>0</v>
      </c>
      <c r="J29" s="20">
        <v>0</v>
      </c>
      <c r="K29" s="20">
        <v>0</v>
      </c>
      <c r="L29" s="20">
        <v>0</v>
      </c>
      <c r="M29" s="20">
        <v>0</v>
      </c>
      <c r="N29" s="20">
        <v>0</v>
      </c>
      <c r="O29" s="20">
        <v>0</v>
      </c>
      <c r="P29" s="20">
        <v>0</v>
      </c>
      <c r="Q29" s="18">
        <f t="shared" si="8"/>
        <v>0</v>
      </c>
    </row>
    <row r="30" spans="2:17" x14ac:dyDescent="0.25">
      <c r="B30" s="16" t="s">
        <v>43</v>
      </c>
      <c r="C30" s="26">
        <f>C31</f>
        <v>24331983</v>
      </c>
      <c r="D30" s="26">
        <f t="shared" ref="D30:P30" si="10">D31</f>
        <v>24331983</v>
      </c>
      <c r="E30" s="26">
        <f t="shared" si="10"/>
        <v>0</v>
      </c>
      <c r="F30" s="26">
        <f t="shared" si="10"/>
        <v>0</v>
      </c>
      <c r="G30" s="26">
        <f t="shared" si="10"/>
        <v>0</v>
      </c>
      <c r="H30" s="26">
        <f t="shared" si="10"/>
        <v>0</v>
      </c>
      <c r="I30" s="26">
        <f t="shared" si="10"/>
        <v>0</v>
      </c>
      <c r="J30" s="26">
        <f t="shared" si="10"/>
        <v>0</v>
      </c>
      <c r="K30" s="26">
        <f t="shared" si="10"/>
        <v>0</v>
      </c>
      <c r="L30" s="26">
        <f t="shared" si="10"/>
        <v>0</v>
      </c>
      <c r="M30" s="26">
        <f t="shared" si="10"/>
        <v>0</v>
      </c>
      <c r="N30" s="26">
        <f t="shared" si="10"/>
        <v>0</v>
      </c>
      <c r="O30" s="26">
        <f t="shared" si="10"/>
        <v>0</v>
      </c>
      <c r="P30" s="26">
        <f t="shared" si="10"/>
        <v>0</v>
      </c>
      <c r="Q30" s="25">
        <f t="shared" si="8"/>
        <v>0</v>
      </c>
    </row>
    <row r="31" spans="2:17" x14ac:dyDescent="0.25">
      <c r="B31" s="22" t="s">
        <v>44</v>
      </c>
      <c r="C31" s="20">
        <v>24331983</v>
      </c>
      <c r="D31" s="20">
        <v>24331983</v>
      </c>
      <c r="E31" s="20">
        <v>0</v>
      </c>
      <c r="F31" s="20">
        <v>0</v>
      </c>
      <c r="G31" s="20">
        <v>0</v>
      </c>
      <c r="H31" s="20">
        <v>0</v>
      </c>
      <c r="I31" s="20">
        <v>0</v>
      </c>
      <c r="J31" s="20">
        <v>0</v>
      </c>
      <c r="K31" s="20">
        <v>0</v>
      </c>
      <c r="L31" s="20">
        <v>0</v>
      </c>
      <c r="M31" s="20">
        <v>0</v>
      </c>
      <c r="N31" s="20">
        <v>0</v>
      </c>
      <c r="O31" s="20">
        <v>0</v>
      </c>
      <c r="P31" s="20">
        <v>0</v>
      </c>
      <c r="Q31" s="18">
        <f t="shared" si="8"/>
        <v>0</v>
      </c>
    </row>
    <row r="32" spans="2:17" x14ac:dyDescent="0.25">
      <c r="B32" s="23" t="s">
        <v>37</v>
      </c>
      <c r="C32" s="27">
        <f t="shared" ref="C32:P32" si="11">+C11+C24</f>
        <v>52309916206</v>
      </c>
      <c r="D32" s="27">
        <f t="shared" si="11"/>
        <v>52713541597.080002</v>
      </c>
      <c r="E32" s="24">
        <f t="shared" si="11"/>
        <v>103003321.51000001</v>
      </c>
      <c r="F32" s="24">
        <f t="shared" si="11"/>
        <v>1061810056</v>
      </c>
      <c r="G32" s="24">
        <f t="shared" si="11"/>
        <v>1139138283.47</v>
      </c>
      <c r="H32" s="24">
        <f t="shared" si="11"/>
        <v>180145294.86000001</v>
      </c>
      <c r="I32" s="24">
        <f t="shared" si="11"/>
        <v>94519486.75999999</v>
      </c>
      <c r="J32" s="24">
        <f t="shared" si="11"/>
        <v>3834188655.48</v>
      </c>
      <c r="K32" s="24">
        <f t="shared" si="11"/>
        <v>1137305833.29</v>
      </c>
      <c r="L32" s="24">
        <f t="shared" si="11"/>
        <v>1083150749.6400001</v>
      </c>
      <c r="M32" s="24">
        <f t="shared" si="11"/>
        <v>1094961674.6999998</v>
      </c>
      <c r="N32" s="24">
        <f t="shared" si="11"/>
        <v>154249132.16000003</v>
      </c>
      <c r="O32" s="24">
        <f t="shared" si="11"/>
        <v>2909718778.2799997</v>
      </c>
      <c r="P32" s="24">
        <f t="shared" si="11"/>
        <v>206862166.63</v>
      </c>
      <c r="Q32" s="24">
        <f>SUM(E32:P32)</f>
        <v>12999053432.779997</v>
      </c>
    </row>
    <row r="33" spans="2:17" x14ac:dyDescent="0.25">
      <c r="B33" s="34"/>
    </row>
    <row r="34" spans="2:17" x14ac:dyDescent="0.25">
      <c r="B34" s="23" t="s">
        <v>45</v>
      </c>
      <c r="C34" s="27">
        <f>C35</f>
        <v>0</v>
      </c>
      <c r="D34" s="27">
        <f t="shared" ref="D34:P36" si="12">D35</f>
        <v>129979850.44</v>
      </c>
      <c r="E34" s="24">
        <f t="shared" si="12"/>
        <v>0</v>
      </c>
      <c r="F34" s="24">
        <f t="shared" si="12"/>
        <v>0</v>
      </c>
      <c r="G34" s="24">
        <f t="shared" si="12"/>
        <v>0</v>
      </c>
      <c r="H34" s="24">
        <f t="shared" si="12"/>
        <v>0</v>
      </c>
      <c r="I34" s="24">
        <f t="shared" si="12"/>
        <v>0</v>
      </c>
      <c r="J34" s="24">
        <f t="shared" si="12"/>
        <v>0</v>
      </c>
      <c r="K34" s="24">
        <f t="shared" si="12"/>
        <v>0</v>
      </c>
      <c r="L34" s="24">
        <f t="shared" si="12"/>
        <v>0</v>
      </c>
      <c r="M34" s="24">
        <f t="shared" si="12"/>
        <v>0</v>
      </c>
      <c r="N34" s="24">
        <f t="shared" si="12"/>
        <v>0</v>
      </c>
      <c r="O34" s="24">
        <f t="shared" si="12"/>
        <v>0</v>
      </c>
      <c r="P34" s="24">
        <f t="shared" si="12"/>
        <v>0</v>
      </c>
      <c r="Q34" s="24">
        <f>SUM(E34:P34)</f>
        <v>0</v>
      </c>
    </row>
    <row r="35" spans="2:17" x14ac:dyDescent="0.25">
      <c r="B35" s="28" t="s">
        <v>46</v>
      </c>
      <c r="C35" s="15">
        <f>C36</f>
        <v>0</v>
      </c>
      <c r="D35" s="15">
        <f t="shared" si="12"/>
        <v>129979850.44</v>
      </c>
      <c r="E35" s="15">
        <f t="shared" si="12"/>
        <v>0</v>
      </c>
      <c r="F35" s="15">
        <f t="shared" si="12"/>
        <v>0</v>
      </c>
      <c r="G35" s="15">
        <f t="shared" si="12"/>
        <v>0</v>
      </c>
      <c r="H35" s="15">
        <f t="shared" si="12"/>
        <v>0</v>
      </c>
      <c r="I35" s="15">
        <f t="shared" si="12"/>
        <v>0</v>
      </c>
      <c r="J35" s="15">
        <f t="shared" si="12"/>
        <v>0</v>
      </c>
      <c r="K35" s="15">
        <f t="shared" si="12"/>
        <v>0</v>
      </c>
      <c r="L35" s="15">
        <f t="shared" si="12"/>
        <v>0</v>
      </c>
      <c r="M35" s="15">
        <f t="shared" si="12"/>
        <v>0</v>
      </c>
      <c r="N35" s="15">
        <f t="shared" si="12"/>
        <v>0</v>
      </c>
      <c r="O35" s="15">
        <f t="shared" si="12"/>
        <v>0</v>
      </c>
      <c r="P35" s="15">
        <f t="shared" si="12"/>
        <v>0</v>
      </c>
      <c r="Q35" s="29">
        <f>SUM(E35:P35)</f>
        <v>0</v>
      </c>
    </row>
    <row r="36" spans="2:17" x14ac:dyDescent="0.25">
      <c r="B36" s="21" t="s">
        <v>47</v>
      </c>
      <c r="C36" s="26">
        <f>C37</f>
        <v>0</v>
      </c>
      <c r="D36" s="26">
        <f t="shared" si="12"/>
        <v>129979850.44</v>
      </c>
      <c r="E36" s="26">
        <f t="shared" si="12"/>
        <v>0</v>
      </c>
      <c r="F36" s="26">
        <f t="shared" si="12"/>
        <v>0</v>
      </c>
      <c r="G36" s="26">
        <f t="shared" si="12"/>
        <v>0</v>
      </c>
      <c r="H36" s="26">
        <f t="shared" si="12"/>
        <v>0</v>
      </c>
      <c r="I36" s="26">
        <f t="shared" si="12"/>
        <v>0</v>
      </c>
      <c r="J36" s="26">
        <f t="shared" si="12"/>
        <v>0</v>
      </c>
      <c r="K36" s="26">
        <f t="shared" si="12"/>
        <v>0</v>
      </c>
      <c r="L36" s="26">
        <f t="shared" si="12"/>
        <v>0</v>
      </c>
      <c r="M36" s="26">
        <f t="shared" si="12"/>
        <v>0</v>
      </c>
      <c r="N36" s="26">
        <f t="shared" si="12"/>
        <v>0</v>
      </c>
      <c r="O36" s="26">
        <f t="shared" si="12"/>
        <v>0</v>
      </c>
      <c r="P36" s="26">
        <f t="shared" si="12"/>
        <v>0</v>
      </c>
      <c r="Q36" s="30">
        <f>SUM(E36:P36)</f>
        <v>0</v>
      </c>
    </row>
    <row r="37" spans="2:17" x14ac:dyDescent="0.25">
      <c r="B37" s="32" t="s">
        <v>48</v>
      </c>
      <c r="C37" s="33">
        <v>0</v>
      </c>
      <c r="D37" s="33">
        <v>129979850.44</v>
      </c>
      <c r="E37" s="33">
        <v>0</v>
      </c>
      <c r="F37" s="33">
        <v>0</v>
      </c>
      <c r="G37" s="33">
        <v>0</v>
      </c>
      <c r="H37" s="33">
        <v>0</v>
      </c>
      <c r="I37" s="33">
        <v>0</v>
      </c>
      <c r="J37" s="33">
        <v>0</v>
      </c>
      <c r="K37" s="33">
        <v>0</v>
      </c>
      <c r="L37" s="33">
        <v>0</v>
      </c>
      <c r="M37" s="33">
        <v>0</v>
      </c>
      <c r="N37" s="33">
        <v>0</v>
      </c>
      <c r="O37" s="33">
        <v>0</v>
      </c>
      <c r="P37" s="33">
        <v>0</v>
      </c>
      <c r="Q37" s="31">
        <f>SUM(E37:P37)</f>
        <v>0</v>
      </c>
    </row>
    <row r="38" spans="2:17" x14ac:dyDescent="0.25">
      <c r="B38" s="23" t="s">
        <v>60</v>
      </c>
      <c r="C38" s="27">
        <f>C32+C34</f>
        <v>52309916206</v>
      </c>
      <c r="D38" s="27">
        <f>D32+D34</f>
        <v>52843521447.520004</v>
      </c>
      <c r="E38" s="24">
        <f t="shared" ref="E38:P38" si="13">E32+E34</f>
        <v>103003321.51000001</v>
      </c>
      <c r="F38" s="24">
        <f t="shared" si="13"/>
        <v>1061810056</v>
      </c>
      <c r="G38" s="24">
        <f t="shared" si="13"/>
        <v>1139138283.47</v>
      </c>
      <c r="H38" s="24">
        <f t="shared" si="13"/>
        <v>180145294.86000001</v>
      </c>
      <c r="I38" s="24">
        <f t="shared" si="13"/>
        <v>94519486.75999999</v>
      </c>
      <c r="J38" s="24">
        <f t="shared" si="13"/>
        <v>3834188655.48</v>
      </c>
      <c r="K38" s="24">
        <f t="shared" si="13"/>
        <v>1137305833.29</v>
      </c>
      <c r="L38" s="24">
        <f t="shared" si="13"/>
        <v>1083150749.6400001</v>
      </c>
      <c r="M38" s="24">
        <f t="shared" si="13"/>
        <v>1094961674.6999998</v>
      </c>
      <c r="N38" s="24">
        <f t="shared" si="13"/>
        <v>154249132.16000003</v>
      </c>
      <c r="O38" s="24">
        <f t="shared" si="13"/>
        <v>2909718778.2799997</v>
      </c>
      <c r="P38" s="24">
        <f t="shared" si="13"/>
        <v>206862166.63</v>
      </c>
      <c r="Q38" s="24">
        <f>SUM(E38:P38)</f>
        <v>12999053432.779997</v>
      </c>
    </row>
    <row r="39" spans="2:17" x14ac:dyDescent="0.25">
      <c r="B39" s="36" t="s">
        <v>61</v>
      </c>
    </row>
    <row r="40" spans="2:17" x14ac:dyDescent="0.25">
      <c r="B40" s="34" t="s">
        <v>38</v>
      </c>
    </row>
    <row r="41" spans="2:17" x14ac:dyDescent="0.25">
      <c r="B41" s="35" t="s">
        <v>39</v>
      </c>
    </row>
    <row r="42" spans="2:17" x14ac:dyDescent="0.25">
      <c r="B42" s="34" t="s">
        <v>62</v>
      </c>
    </row>
  </sheetData>
  <mergeCells count="8">
    <mergeCell ref="B3:Q3"/>
    <mergeCell ref="B4:Q4"/>
    <mergeCell ref="B5:Q5"/>
    <mergeCell ref="B6:Q6"/>
    <mergeCell ref="B9:B10"/>
    <mergeCell ref="C9:C10"/>
    <mergeCell ref="D9:D10"/>
    <mergeCell ref="E9:Q9"/>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DDAC1-9788-470E-A1BC-D365E2166588}">
  <sheetPr codeName="Hoja11">
    <pageSetUpPr autoPageBreaks="0"/>
  </sheetPr>
  <dimension ref="A1:Q67"/>
  <sheetViews>
    <sheetView showGridLines="0" zoomScale="80" zoomScaleNormal="80" workbookViewId="0">
      <selection activeCell="B9" sqref="B9:B10"/>
    </sheetView>
  </sheetViews>
  <sheetFormatPr defaultColWidth="11.42578125" defaultRowHeight="15" x14ac:dyDescent="0.25"/>
  <cols>
    <col min="1" max="1" width="7.42578125" customWidth="1"/>
    <col min="2" max="2" width="84.42578125" customWidth="1"/>
    <col min="3" max="3" width="17" customWidth="1"/>
    <col min="4" max="4" width="14.42578125" bestFit="1" customWidth="1"/>
    <col min="5" max="10" width="16.140625" bestFit="1" customWidth="1"/>
    <col min="11" max="11" width="15.42578125" customWidth="1"/>
    <col min="12" max="12" width="15.28515625" customWidth="1"/>
    <col min="13" max="13" width="14.85546875" customWidth="1"/>
    <col min="14" max="14" width="13.7109375" bestFit="1" customWidth="1"/>
    <col min="15" max="15" width="12.7109375" customWidth="1"/>
    <col min="16" max="16" width="15.140625" bestFit="1" customWidth="1"/>
    <col min="17" max="17" width="17.5703125" bestFit="1" customWidth="1"/>
    <col min="18" max="18" width="12" bestFit="1" customWidth="1"/>
    <col min="19" max="19" width="17.140625" bestFit="1" customWidth="1"/>
  </cols>
  <sheetData>
    <row r="1" spans="1:17" x14ac:dyDescent="0.25">
      <c r="C1" s="1"/>
      <c r="D1" s="2"/>
      <c r="E1" s="2"/>
      <c r="F1" s="2"/>
      <c r="G1" s="2"/>
      <c r="H1" s="2"/>
      <c r="I1" s="2"/>
      <c r="J1" s="2"/>
      <c r="K1" s="2"/>
      <c r="L1" s="2"/>
      <c r="N1" s="3"/>
      <c r="O1" s="3"/>
    </row>
    <row r="2" spans="1:17" x14ac:dyDescent="0.25">
      <c r="C2" s="1"/>
      <c r="D2" s="2"/>
      <c r="E2" s="2"/>
      <c r="F2" s="2"/>
      <c r="G2" s="2"/>
      <c r="H2" s="2"/>
      <c r="I2" s="2"/>
      <c r="J2" s="2"/>
      <c r="K2" s="2"/>
      <c r="L2" s="2"/>
      <c r="N2" s="3"/>
      <c r="O2" s="3"/>
    </row>
    <row r="3" spans="1:17" ht="28.5" x14ac:dyDescent="0.25">
      <c r="B3" s="79" t="s">
        <v>0</v>
      </c>
      <c r="C3" s="79"/>
      <c r="D3" s="79"/>
      <c r="E3" s="79"/>
      <c r="F3" s="79"/>
      <c r="G3" s="79"/>
      <c r="H3" s="79"/>
      <c r="I3" s="79"/>
      <c r="J3" s="79"/>
      <c r="K3" s="79"/>
      <c r="L3" s="79"/>
      <c r="M3" s="79"/>
      <c r="N3" s="79"/>
      <c r="O3" s="79"/>
      <c r="P3" s="79"/>
    </row>
    <row r="4" spans="1:17" ht="21" x14ac:dyDescent="0.25">
      <c r="B4" s="80" t="s">
        <v>1</v>
      </c>
      <c r="C4" s="80"/>
      <c r="D4" s="80"/>
      <c r="E4" s="80"/>
      <c r="F4" s="80"/>
      <c r="G4" s="80"/>
      <c r="H4" s="80"/>
      <c r="I4" s="80"/>
      <c r="J4" s="80"/>
      <c r="K4" s="80"/>
      <c r="L4" s="80"/>
      <c r="M4" s="80"/>
      <c r="N4" s="80"/>
      <c r="O4" s="80"/>
      <c r="P4" s="80"/>
    </row>
    <row r="5" spans="1:17" ht="18.75" x14ac:dyDescent="0.25">
      <c r="B5" s="81" t="s">
        <v>2</v>
      </c>
      <c r="C5" s="81"/>
      <c r="D5" s="81"/>
      <c r="E5" s="81"/>
      <c r="F5" s="81"/>
      <c r="G5" s="81"/>
      <c r="H5" s="81"/>
      <c r="I5" s="81"/>
      <c r="J5" s="81"/>
      <c r="K5" s="81"/>
      <c r="L5" s="81"/>
      <c r="M5" s="81"/>
      <c r="N5" s="81"/>
      <c r="O5" s="81"/>
      <c r="P5" s="81"/>
    </row>
    <row r="6" spans="1:17" ht="15.75" x14ac:dyDescent="0.25">
      <c r="B6" s="82" t="s">
        <v>3</v>
      </c>
      <c r="C6" s="82"/>
      <c r="D6" s="82"/>
      <c r="E6" s="82"/>
      <c r="F6" s="82"/>
      <c r="G6" s="82"/>
      <c r="H6" s="82"/>
      <c r="I6" s="82"/>
      <c r="J6" s="82"/>
      <c r="K6" s="82"/>
      <c r="L6" s="82"/>
      <c r="M6" s="82"/>
      <c r="N6" s="82"/>
      <c r="O6" s="82"/>
      <c r="P6" s="82"/>
    </row>
    <row r="7" spans="1:17" x14ac:dyDescent="0.25">
      <c r="B7" s="4"/>
      <c r="C7" s="5"/>
      <c r="D7" s="6"/>
      <c r="E7" s="6"/>
      <c r="F7" s="6"/>
      <c r="G7" s="6"/>
      <c r="H7" s="6"/>
      <c r="I7" s="6"/>
      <c r="J7" s="6"/>
      <c r="K7" s="6"/>
      <c r="L7" s="6"/>
      <c r="N7" s="3"/>
      <c r="O7" s="3"/>
    </row>
    <row r="8" spans="1:17" x14ac:dyDescent="0.25">
      <c r="B8" s="7" t="s">
        <v>63</v>
      </c>
      <c r="C8" s="8"/>
      <c r="D8" s="40"/>
      <c r="E8" s="40"/>
      <c r="F8" s="40"/>
      <c r="G8" s="40"/>
      <c r="H8" s="40"/>
      <c r="I8" s="40"/>
      <c r="J8" s="40"/>
      <c r="K8" s="40"/>
      <c r="L8" s="40"/>
      <c r="M8" s="39"/>
      <c r="N8" s="41"/>
      <c r="O8" s="41"/>
      <c r="P8" s="42" t="s">
        <v>5</v>
      </c>
    </row>
    <row r="9" spans="1:17" x14ac:dyDescent="0.25">
      <c r="B9" s="83" t="s">
        <v>6</v>
      </c>
      <c r="C9" s="56" t="s">
        <v>64</v>
      </c>
      <c r="D9" s="56" t="s">
        <v>65</v>
      </c>
      <c r="E9" s="87" t="s">
        <v>59</v>
      </c>
      <c r="F9" s="88"/>
      <c r="G9" s="88"/>
      <c r="H9" s="88"/>
      <c r="I9" s="88"/>
      <c r="J9" s="88"/>
      <c r="K9" s="88"/>
      <c r="L9" s="88"/>
      <c r="M9" s="88"/>
      <c r="N9" s="88"/>
      <c r="O9" s="88"/>
      <c r="P9" s="88"/>
      <c r="Q9" s="88"/>
    </row>
    <row r="10" spans="1:17" x14ac:dyDescent="0.25">
      <c r="B10" s="84"/>
      <c r="C10" s="55" t="s">
        <v>66</v>
      </c>
      <c r="D10" s="55" t="s">
        <v>67</v>
      </c>
      <c r="E10" s="13" t="s">
        <v>10</v>
      </c>
      <c r="F10" s="13" t="s">
        <v>11</v>
      </c>
      <c r="G10" s="13" t="s">
        <v>12</v>
      </c>
      <c r="H10" s="13" t="s">
        <v>13</v>
      </c>
      <c r="I10" s="13" t="s">
        <v>14</v>
      </c>
      <c r="J10" s="13" t="s">
        <v>15</v>
      </c>
      <c r="K10" s="13" t="s">
        <v>16</v>
      </c>
      <c r="L10" s="13" t="s">
        <v>17</v>
      </c>
      <c r="M10" s="13" t="s">
        <v>18</v>
      </c>
      <c r="N10" s="13" t="s">
        <v>19</v>
      </c>
      <c r="O10" s="13" t="s">
        <v>20</v>
      </c>
      <c r="P10" s="13" t="s">
        <v>21</v>
      </c>
      <c r="Q10" s="13" t="s">
        <v>22</v>
      </c>
    </row>
    <row r="11" spans="1:17" x14ac:dyDescent="0.25">
      <c r="B11" s="14" t="s">
        <v>23</v>
      </c>
      <c r="C11" s="63">
        <f t="shared" ref="C11:P11" si="0">C12+C25+C30+C35+C42</f>
        <v>57767738499</v>
      </c>
      <c r="D11" s="63">
        <f t="shared" ref="D11" si="1">D12+D25+D30+D35+D42</f>
        <v>57584883024.660004</v>
      </c>
      <c r="E11" s="63">
        <f>E12+E25+E30+E35+E42</f>
        <v>263490296.14000002</v>
      </c>
      <c r="F11" s="63">
        <f t="shared" si="0"/>
        <v>1590459152.5</v>
      </c>
      <c r="G11" s="63">
        <f t="shared" si="0"/>
        <v>2814893846.3799996</v>
      </c>
      <c r="H11" s="63">
        <f t="shared" si="0"/>
        <v>3114741546.4000001</v>
      </c>
      <c r="I11" s="63">
        <f t="shared" si="0"/>
        <v>1556249245.6100001</v>
      </c>
      <c r="J11" s="63">
        <f t="shared" si="0"/>
        <v>1598127294.8899999</v>
      </c>
      <c r="K11" s="63">
        <f t="shared" si="0"/>
        <v>1566746899.1499999</v>
      </c>
      <c r="L11" s="63">
        <f t="shared" si="0"/>
        <v>1566403582.0599999</v>
      </c>
      <c r="M11" s="63">
        <f t="shared" si="0"/>
        <v>135612436.40000001</v>
      </c>
      <c r="N11" s="63">
        <f t="shared" si="0"/>
        <v>3022530096.8700004</v>
      </c>
      <c r="O11" s="63">
        <f t="shared" si="0"/>
        <v>162206222.73000002</v>
      </c>
      <c r="P11" s="44">
        <f t="shared" si="0"/>
        <v>1621303066.1000001</v>
      </c>
      <c r="Q11" s="44">
        <f>SUM(E11:P11)</f>
        <v>19012763685.229996</v>
      </c>
    </row>
    <row r="12" spans="1:17" x14ac:dyDescent="0.25">
      <c r="A12" s="39"/>
      <c r="B12" s="16" t="s">
        <v>24</v>
      </c>
      <c r="C12" s="45">
        <f t="shared" ref="C12:D12" si="2">C13+C16+C22</f>
        <v>2990484318</v>
      </c>
      <c r="D12" s="45">
        <f t="shared" si="2"/>
        <v>2990484318</v>
      </c>
      <c r="E12" s="46">
        <f>E13+E16+E22</f>
        <v>61181946.830000006</v>
      </c>
      <c r="F12" s="46">
        <f t="shared" ref="F12:P12" si="3">F13+F16+F22</f>
        <v>89928457.430000007</v>
      </c>
      <c r="G12" s="46">
        <f t="shared" si="3"/>
        <v>66490609.370000005</v>
      </c>
      <c r="H12" s="46">
        <f t="shared" si="3"/>
        <v>232615552.48999998</v>
      </c>
      <c r="I12" s="46">
        <f t="shared" si="3"/>
        <v>83476420.920000002</v>
      </c>
      <c r="J12" s="46">
        <f t="shared" si="3"/>
        <v>99854109.929999992</v>
      </c>
      <c r="K12" s="46">
        <f t="shared" si="3"/>
        <v>86106042.969999999</v>
      </c>
      <c r="L12" s="46">
        <f t="shared" si="3"/>
        <v>71069629.00999999</v>
      </c>
      <c r="M12" s="46">
        <f t="shared" si="3"/>
        <v>90332236.590000004</v>
      </c>
      <c r="N12" s="46">
        <f t="shared" si="3"/>
        <v>97036650.799999997</v>
      </c>
      <c r="O12" s="46">
        <f t="shared" si="3"/>
        <v>75400286.590000004</v>
      </c>
      <c r="P12" s="46">
        <f t="shared" si="3"/>
        <v>123915490.39999999</v>
      </c>
      <c r="Q12" s="45">
        <f>SUM(E12:P12)</f>
        <v>1177407433.3300002</v>
      </c>
    </row>
    <row r="13" spans="1:17" x14ac:dyDescent="0.25">
      <c r="A13" s="39"/>
      <c r="B13" s="21" t="s">
        <v>25</v>
      </c>
      <c r="C13" s="45">
        <f>C14</f>
        <v>224449071</v>
      </c>
      <c r="D13" s="45">
        <f t="shared" ref="D13:D14" si="4">D14</f>
        <v>224449071</v>
      </c>
      <c r="E13" s="45">
        <f>E14</f>
        <v>0</v>
      </c>
      <c r="F13" s="45">
        <f t="shared" ref="F13:P14" si="5">F14</f>
        <v>0</v>
      </c>
      <c r="G13" s="45">
        <f t="shared" si="5"/>
        <v>0</v>
      </c>
      <c r="H13" s="45">
        <f t="shared" si="5"/>
        <v>0</v>
      </c>
      <c r="I13" s="45">
        <f t="shared" si="5"/>
        <v>0</v>
      </c>
      <c r="J13" s="45">
        <f t="shared" si="5"/>
        <v>0</v>
      </c>
      <c r="K13" s="45">
        <f t="shared" si="5"/>
        <v>0</v>
      </c>
      <c r="L13" s="45">
        <f t="shared" si="5"/>
        <v>0</v>
      </c>
      <c r="M13" s="45">
        <f t="shared" si="5"/>
        <v>0</v>
      </c>
      <c r="N13" s="45">
        <f t="shared" si="5"/>
        <v>0</v>
      </c>
      <c r="O13" s="45">
        <f t="shared" si="5"/>
        <v>0</v>
      </c>
      <c r="P13" s="45">
        <f t="shared" si="5"/>
        <v>0</v>
      </c>
      <c r="Q13" s="45">
        <f t="shared" ref="Q13:Q45" si="6">SUM(E13:P13)</f>
        <v>0</v>
      </c>
    </row>
    <row r="14" spans="1:17" x14ac:dyDescent="0.25">
      <c r="A14" s="39"/>
      <c r="B14" s="32" t="s">
        <v>68</v>
      </c>
      <c r="C14" s="46">
        <f>C15</f>
        <v>224449071</v>
      </c>
      <c r="D14" s="46">
        <f t="shared" si="4"/>
        <v>224449071</v>
      </c>
      <c r="E14" s="45">
        <f>E15</f>
        <v>0</v>
      </c>
      <c r="F14" s="45">
        <f t="shared" si="5"/>
        <v>0</v>
      </c>
      <c r="G14" s="45">
        <f t="shared" si="5"/>
        <v>0</v>
      </c>
      <c r="H14" s="45">
        <f t="shared" si="5"/>
        <v>0</v>
      </c>
      <c r="I14" s="45">
        <v>0</v>
      </c>
      <c r="J14" s="45">
        <v>0</v>
      </c>
      <c r="K14" s="45">
        <v>0</v>
      </c>
      <c r="L14" s="45">
        <v>0</v>
      </c>
      <c r="M14" s="45">
        <v>0</v>
      </c>
      <c r="N14" s="45">
        <v>0</v>
      </c>
      <c r="O14" s="45">
        <v>0</v>
      </c>
      <c r="P14" s="45">
        <v>0</v>
      </c>
      <c r="Q14" s="45">
        <f t="shared" si="6"/>
        <v>0</v>
      </c>
    </row>
    <row r="15" spans="1:17" x14ac:dyDescent="0.25">
      <c r="A15" s="39"/>
      <c r="B15" s="64" t="s">
        <v>69</v>
      </c>
      <c r="C15" s="46">
        <v>224449071</v>
      </c>
      <c r="D15" s="46">
        <v>224449071</v>
      </c>
      <c r="E15" s="67">
        <v>0</v>
      </c>
      <c r="F15" s="67">
        <v>0</v>
      </c>
      <c r="G15" s="67">
        <v>0</v>
      </c>
      <c r="H15" s="67">
        <v>0</v>
      </c>
      <c r="I15" s="67">
        <v>0</v>
      </c>
      <c r="J15" s="67">
        <v>0</v>
      </c>
      <c r="K15" s="67">
        <v>0</v>
      </c>
      <c r="L15" s="67">
        <v>0</v>
      </c>
      <c r="M15" s="67">
        <v>0</v>
      </c>
      <c r="N15" s="67">
        <v>0</v>
      </c>
      <c r="O15" s="45">
        <v>0</v>
      </c>
      <c r="P15" s="45">
        <v>0</v>
      </c>
      <c r="Q15" s="45">
        <f t="shared" si="6"/>
        <v>0</v>
      </c>
    </row>
    <row r="16" spans="1:17" x14ac:dyDescent="0.25">
      <c r="A16" s="39"/>
      <c r="B16" s="21" t="s">
        <v>26</v>
      </c>
      <c r="C16" s="45">
        <f>C17+C19</f>
        <v>2013152927</v>
      </c>
      <c r="D16" s="45">
        <f t="shared" ref="D16" si="7">D17+D19</f>
        <v>2013152927</v>
      </c>
      <c r="E16" s="45">
        <f>E17+E19</f>
        <v>1400162.17</v>
      </c>
      <c r="F16" s="45">
        <f t="shared" ref="F16:P16" si="8">F17+F19</f>
        <v>27261794.559999999</v>
      </c>
      <c r="G16" s="45">
        <f t="shared" si="8"/>
        <v>408614.7</v>
      </c>
      <c r="H16" s="45">
        <f t="shared" si="8"/>
        <v>168359667.57999998</v>
      </c>
      <c r="I16" s="45">
        <f t="shared" si="8"/>
        <v>16999456.66</v>
      </c>
      <c r="J16" s="45">
        <f t="shared" si="8"/>
        <v>32617988.800000001</v>
      </c>
      <c r="K16" s="45">
        <f t="shared" si="8"/>
        <v>16550501</v>
      </c>
      <c r="L16" s="45">
        <f t="shared" si="8"/>
        <v>0</v>
      </c>
      <c r="M16" s="45">
        <f t="shared" si="8"/>
        <v>16099064.91</v>
      </c>
      <c r="N16" s="45">
        <f t="shared" si="8"/>
        <v>22744540.59</v>
      </c>
      <c r="O16" s="45">
        <f t="shared" si="8"/>
        <v>787022.92</v>
      </c>
      <c r="P16" s="45">
        <f t="shared" si="8"/>
        <v>41842480.799999997</v>
      </c>
      <c r="Q16" s="45">
        <f t="shared" si="6"/>
        <v>345071294.69</v>
      </c>
    </row>
    <row r="17" spans="2:17" x14ac:dyDescent="0.25">
      <c r="B17" s="65" t="s">
        <v>70</v>
      </c>
      <c r="C17" s="46">
        <f>C18</f>
        <v>307642929</v>
      </c>
      <c r="D17" s="46">
        <f t="shared" ref="D17" si="9">D18</f>
        <v>307642929</v>
      </c>
      <c r="E17" s="45">
        <f>E18</f>
        <v>1400162.17</v>
      </c>
      <c r="F17" s="45">
        <f t="shared" ref="F17:P17" si="10">F18</f>
        <v>0</v>
      </c>
      <c r="G17" s="45">
        <f t="shared" si="10"/>
        <v>408614.7</v>
      </c>
      <c r="H17" s="45">
        <f t="shared" si="10"/>
        <v>0</v>
      </c>
      <c r="I17" s="45">
        <f t="shared" si="10"/>
        <v>27963.09</v>
      </c>
      <c r="J17" s="45">
        <f t="shared" si="10"/>
        <v>27444.799999999999</v>
      </c>
      <c r="K17" s="45">
        <f t="shared" si="10"/>
        <v>0</v>
      </c>
      <c r="L17" s="45">
        <f t="shared" si="10"/>
        <v>0</v>
      </c>
      <c r="M17" s="45">
        <f t="shared" si="10"/>
        <v>4282.91</v>
      </c>
      <c r="N17" s="45">
        <f t="shared" si="10"/>
        <v>334482.15000000002</v>
      </c>
      <c r="O17" s="45">
        <f t="shared" si="10"/>
        <v>787022.92</v>
      </c>
      <c r="P17" s="45">
        <f t="shared" si="10"/>
        <v>50492.47</v>
      </c>
      <c r="Q17" s="45">
        <f t="shared" si="6"/>
        <v>3040465.21</v>
      </c>
    </row>
    <row r="18" spans="2:17" x14ac:dyDescent="0.25">
      <c r="B18" s="64" t="s">
        <v>71</v>
      </c>
      <c r="C18" s="46">
        <v>307642929</v>
      </c>
      <c r="D18" s="46">
        <v>307642929</v>
      </c>
      <c r="E18" s="46">
        <v>1400162.17</v>
      </c>
      <c r="F18" s="46"/>
      <c r="G18" s="46">
        <v>408614.7</v>
      </c>
      <c r="H18" s="46"/>
      <c r="I18" s="46">
        <v>27963.09</v>
      </c>
      <c r="J18" s="46">
        <v>27444.799999999999</v>
      </c>
      <c r="K18" s="46"/>
      <c r="L18" s="46"/>
      <c r="M18" s="46">
        <v>4282.91</v>
      </c>
      <c r="N18" s="46">
        <v>334482.15000000002</v>
      </c>
      <c r="O18" s="46">
        <v>787022.92</v>
      </c>
      <c r="P18" s="46">
        <v>50492.47</v>
      </c>
      <c r="Q18" s="46">
        <f t="shared" si="6"/>
        <v>3040465.21</v>
      </c>
    </row>
    <row r="19" spans="2:17" x14ac:dyDescent="0.25">
      <c r="B19" s="65" t="s">
        <v>72</v>
      </c>
      <c r="C19" s="45">
        <f t="shared" ref="C19:D19" si="11">C20+C21</f>
        <v>1705509998</v>
      </c>
      <c r="D19" s="45">
        <f t="shared" si="11"/>
        <v>1705509998</v>
      </c>
      <c r="E19" s="45">
        <f>E20</f>
        <v>0</v>
      </c>
      <c r="F19" s="45">
        <f t="shared" ref="F19:P19" si="12">F20</f>
        <v>27261794.559999999</v>
      </c>
      <c r="G19" s="45">
        <f t="shared" si="12"/>
        <v>0</v>
      </c>
      <c r="H19" s="45">
        <f t="shared" si="12"/>
        <v>168359667.57999998</v>
      </c>
      <c r="I19" s="45">
        <f t="shared" si="12"/>
        <v>16971493.57</v>
      </c>
      <c r="J19" s="45">
        <f t="shared" si="12"/>
        <v>32590544</v>
      </c>
      <c r="K19" s="45">
        <f t="shared" si="12"/>
        <v>16550501</v>
      </c>
      <c r="L19" s="45">
        <f t="shared" si="12"/>
        <v>0</v>
      </c>
      <c r="M19" s="45">
        <f t="shared" si="12"/>
        <v>16094782</v>
      </c>
      <c r="N19" s="45">
        <f t="shared" si="12"/>
        <v>22410058.440000001</v>
      </c>
      <c r="O19" s="45">
        <f t="shared" si="12"/>
        <v>0</v>
      </c>
      <c r="P19" s="45">
        <f t="shared" si="12"/>
        <v>41791988.329999998</v>
      </c>
      <c r="Q19" s="45">
        <f t="shared" si="6"/>
        <v>342030829.47999996</v>
      </c>
    </row>
    <row r="20" spans="2:17" x14ac:dyDescent="0.25">
      <c r="B20" s="64" t="s">
        <v>73</v>
      </c>
      <c r="C20" s="46">
        <v>1034743998</v>
      </c>
      <c r="D20" s="46">
        <v>1034743998</v>
      </c>
      <c r="E20" s="46">
        <v>0</v>
      </c>
      <c r="F20" s="46">
        <v>27261794.559999999</v>
      </c>
      <c r="G20" s="46"/>
      <c r="H20" s="46">
        <v>168359667.57999998</v>
      </c>
      <c r="I20" s="46">
        <v>16971493.57</v>
      </c>
      <c r="J20" s="46">
        <v>32590544</v>
      </c>
      <c r="K20" s="46">
        <v>16550501</v>
      </c>
      <c r="L20" s="46"/>
      <c r="M20" s="46">
        <v>16094782</v>
      </c>
      <c r="N20" s="46">
        <v>22410058.440000001</v>
      </c>
      <c r="O20" s="46"/>
      <c r="P20" s="46">
        <v>41791988.329999998</v>
      </c>
      <c r="Q20" s="46">
        <f t="shared" si="6"/>
        <v>342030829.47999996</v>
      </c>
    </row>
    <row r="21" spans="2:17" x14ac:dyDescent="0.25">
      <c r="B21" s="64" t="s">
        <v>74</v>
      </c>
      <c r="C21" s="46">
        <v>670766000</v>
      </c>
      <c r="D21" s="46">
        <v>670766000</v>
      </c>
      <c r="E21" s="46">
        <v>0</v>
      </c>
      <c r="F21" s="46">
        <v>0</v>
      </c>
      <c r="G21" s="46">
        <v>0</v>
      </c>
      <c r="H21" s="46">
        <v>0</v>
      </c>
      <c r="I21" s="46">
        <v>0</v>
      </c>
      <c r="J21" s="46">
        <v>0</v>
      </c>
      <c r="K21" s="46">
        <v>0</v>
      </c>
      <c r="L21" s="46">
        <v>0</v>
      </c>
      <c r="M21" s="46">
        <v>0</v>
      </c>
      <c r="N21" s="46">
        <v>0</v>
      </c>
      <c r="O21" s="46">
        <v>0</v>
      </c>
      <c r="P21" s="46">
        <v>0</v>
      </c>
      <c r="Q21" s="46">
        <f t="shared" si="6"/>
        <v>0</v>
      </c>
    </row>
    <row r="22" spans="2:17" x14ac:dyDescent="0.25">
      <c r="B22" s="21" t="s">
        <v>41</v>
      </c>
      <c r="C22" s="45">
        <f t="shared" ref="C22:D22" si="13">C23+C24</f>
        <v>752882320</v>
      </c>
      <c r="D22" s="45">
        <f t="shared" si="13"/>
        <v>752882320</v>
      </c>
      <c r="E22" s="45">
        <f>E23+E24</f>
        <v>59781784.660000004</v>
      </c>
      <c r="F22" s="45">
        <f t="shared" ref="F22:P22" si="14">F23+F24</f>
        <v>62666662.870000005</v>
      </c>
      <c r="G22" s="45">
        <f t="shared" si="14"/>
        <v>66081994.670000002</v>
      </c>
      <c r="H22" s="45">
        <f t="shared" si="14"/>
        <v>64255884.909999996</v>
      </c>
      <c r="I22" s="45">
        <f t="shared" si="14"/>
        <v>66476964.260000005</v>
      </c>
      <c r="J22" s="45">
        <f t="shared" si="14"/>
        <v>67236121.129999995</v>
      </c>
      <c r="K22" s="45">
        <f t="shared" si="14"/>
        <v>69555541.969999999</v>
      </c>
      <c r="L22" s="45">
        <f t="shared" si="14"/>
        <v>71069629.00999999</v>
      </c>
      <c r="M22" s="45">
        <f t="shared" si="14"/>
        <v>74233171.680000007</v>
      </c>
      <c r="N22" s="45">
        <f t="shared" si="14"/>
        <v>74292110.209999993</v>
      </c>
      <c r="O22" s="45">
        <f t="shared" si="14"/>
        <v>74613263.670000002</v>
      </c>
      <c r="P22" s="45">
        <f t="shared" si="14"/>
        <v>82073009.599999994</v>
      </c>
      <c r="Q22" s="45">
        <f t="shared" si="6"/>
        <v>832336138.6400001</v>
      </c>
    </row>
    <row r="23" spans="2:17" x14ac:dyDescent="0.25">
      <c r="B23" s="64" t="s">
        <v>75</v>
      </c>
      <c r="C23" s="46">
        <v>480000000</v>
      </c>
      <c r="D23" s="46">
        <v>480000000</v>
      </c>
      <c r="E23" s="46">
        <v>39947105.370000005</v>
      </c>
      <c r="F23" s="46">
        <v>41783084.57</v>
      </c>
      <c r="G23" s="46">
        <v>44047121.25</v>
      </c>
      <c r="H23" s="46">
        <v>42836212.759999998</v>
      </c>
      <c r="I23" s="46">
        <v>44316923.289999999</v>
      </c>
      <c r="J23" s="46">
        <v>44822986.789999999</v>
      </c>
      <c r="K23" s="46">
        <v>46369474.719999999</v>
      </c>
      <c r="L23" s="46">
        <v>47379157.219999999</v>
      </c>
      <c r="M23" s="46">
        <v>49488628.640000001</v>
      </c>
      <c r="N23" s="46">
        <v>49527959.779999994</v>
      </c>
      <c r="O23" s="46">
        <v>49742035.600000001</v>
      </c>
      <c r="P23" s="46">
        <v>54715018.090000004</v>
      </c>
      <c r="Q23" s="46">
        <f t="shared" si="6"/>
        <v>554975708.08000004</v>
      </c>
    </row>
    <row r="24" spans="2:17" x14ac:dyDescent="0.25">
      <c r="B24" s="64" t="s">
        <v>76</v>
      </c>
      <c r="C24" s="46">
        <v>272882320</v>
      </c>
      <c r="D24" s="46">
        <v>272882320</v>
      </c>
      <c r="E24" s="46">
        <v>19834679.289999999</v>
      </c>
      <c r="F24" s="46">
        <v>20883578.300000001</v>
      </c>
      <c r="G24" s="46">
        <v>22034873.419999998</v>
      </c>
      <c r="H24" s="46">
        <v>21419672.149999999</v>
      </c>
      <c r="I24" s="46">
        <v>22160040.970000003</v>
      </c>
      <c r="J24" s="46">
        <v>22413134.34</v>
      </c>
      <c r="K24" s="46">
        <v>23186067.25</v>
      </c>
      <c r="L24" s="46">
        <v>23690471.789999999</v>
      </c>
      <c r="M24" s="46">
        <v>24744543.039999999</v>
      </c>
      <c r="N24" s="46">
        <v>24764150.43</v>
      </c>
      <c r="O24" s="46">
        <v>24871228.069999997</v>
      </c>
      <c r="P24" s="46">
        <v>27357991.509999998</v>
      </c>
      <c r="Q24" s="46">
        <f t="shared" si="6"/>
        <v>277360430.56</v>
      </c>
    </row>
    <row r="25" spans="2:17" x14ac:dyDescent="0.25">
      <c r="B25" s="16" t="s">
        <v>27</v>
      </c>
      <c r="C25" s="45">
        <f t="shared" ref="C25:P25" si="15">C26</f>
        <v>19222077765</v>
      </c>
      <c r="D25" s="45">
        <f t="shared" si="15"/>
        <v>19222077765</v>
      </c>
      <c r="E25" s="45">
        <f t="shared" si="15"/>
        <v>1263965</v>
      </c>
      <c r="F25" s="45">
        <f t="shared" si="15"/>
        <v>29292277</v>
      </c>
      <c r="G25" s="45">
        <f t="shared" si="15"/>
        <v>1712306.5</v>
      </c>
      <c r="H25" s="45">
        <f t="shared" si="15"/>
        <v>5332325.5</v>
      </c>
      <c r="I25" s="45">
        <f t="shared" si="15"/>
        <v>1306608</v>
      </c>
      <c r="J25" s="45">
        <f t="shared" si="15"/>
        <v>26688305.039999999</v>
      </c>
      <c r="K25" s="45">
        <f t="shared" si="15"/>
        <v>9228585.7599999998</v>
      </c>
      <c r="L25" s="45">
        <f t="shared" si="15"/>
        <v>23904906.640000001</v>
      </c>
      <c r="M25" s="45">
        <f t="shared" si="15"/>
        <v>3930733.2399999998</v>
      </c>
      <c r="N25" s="45">
        <f t="shared" si="15"/>
        <v>23950167.600000001</v>
      </c>
      <c r="O25" s="45">
        <f t="shared" si="15"/>
        <v>4790671.1999999993</v>
      </c>
      <c r="P25" s="45">
        <f t="shared" si="15"/>
        <v>4484331.68</v>
      </c>
      <c r="Q25" s="47">
        <f t="shared" si="6"/>
        <v>135885183.16</v>
      </c>
    </row>
    <row r="26" spans="2:17" x14ac:dyDescent="0.25">
      <c r="B26" s="21" t="s">
        <v>28</v>
      </c>
      <c r="C26" s="45">
        <f t="shared" ref="C26:D26" si="16">+SUM(C27:C29)</f>
        <v>19222077765</v>
      </c>
      <c r="D26" s="45">
        <f t="shared" si="16"/>
        <v>19222077765</v>
      </c>
      <c r="E26" s="45">
        <f>E27+E28+E29</f>
        <v>1263965</v>
      </c>
      <c r="F26" s="45">
        <f t="shared" ref="F26:P26" si="17">F27+F28+F29</f>
        <v>29292277</v>
      </c>
      <c r="G26" s="45">
        <f t="shared" si="17"/>
        <v>1712306.5</v>
      </c>
      <c r="H26" s="45">
        <f t="shared" si="17"/>
        <v>5332325.5</v>
      </c>
      <c r="I26" s="45">
        <f t="shared" si="17"/>
        <v>1306608</v>
      </c>
      <c r="J26" s="45">
        <f t="shared" si="17"/>
        <v>26688305.039999999</v>
      </c>
      <c r="K26" s="45">
        <f t="shared" si="17"/>
        <v>9228585.7599999998</v>
      </c>
      <c r="L26" s="45">
        <f t="shared" si="17"/>
        <v>23904906.640000001</v>
      </c>
      <c r="M26" s="45">
        <f t="shared" si="17"/>
        <v>3930733.2399999998</v>
      </c>
      <c r="N26" s="45">
        <f t="shared" si="17"/>
        <v>23950167.600000001</v>
      </c>
      <c r="O26" s="45">
        <f t="shared" si="17"/>
        <v>4790671.1999999993</v>
      </c>
      <c r="P26" s="45">
        <f t="shared" si="17"/>
        <v>4484331.68</v>
      </c>
      <c r="Q26" s="45">
        <f t="shared" si="6"/>
        <v>135885183.16</v>
      </c>
    </row>
    <row r="27" spans="2:17" x14ac:dyDescent="0.25">
      <c r="B27" s="32" t="s">
        <v>77</v>
      </c>
      <c r="C27" s="46">
        <v>92331238</v>
      </c>
      <c r="D27" s="46">
        <v>92331238</v>
      </c>
      <c r="E27" s="46">
        <v>0</v>
      </c>
      <c r="F27" s="46">
        <v>0</v>
      </c>
      <c r="G27" s="46">
        <v>0</v>
      </c>
      <c r="H27" s="46">
        <v>0</v>
      </c>
      <c r="I27" s="46">
        <v>0</v>
      </c>
      <c r="J27" s="46">
        <v>0</v>
      </c>
      <c r="K27" s="46">
        <v>0</v>
      </c>
      <c r="L27" s="46">
        <v>0</v>
      </c>
      <c r="M27" s="46">
        <v>0</v>
      </c>
      <c r="N27" s="46">
        <v>0</v>
      </c>
      <c r="O27" s="46">
        <v>0</v>
      </c>
      <c r="P27" s="46">
        <v>0</v>
      </c>
      <c r="Q27" s="46">
        <f t="shared" si="6"/>
        <v>0</v>
      </c>
    </row>
    <row r="28" spans="2:17" x14ac:dyDescent="0.25">
      <c r="B28" s="32" t="s">
        <v>78</v>
      </c>
      <c r="C28" s="46">
        <v>0</v>
      </c>
      <c r="D28" s="46">
        <v>0</v>
      </c>
      <c r="E28" s="46">
        <v>1263965</v>
      </c>
      <c r="F28" s="46">
        <v>29292277</v>
      </c>
      <c r="G28" s="46">
        <v>1712306.5</v>
      </c>
      <c r="H28" s="46">
        <v>5332325.5</v>
      </c>
      <c r="I28" s="46">
        <v>1306608</v>
      </c>
      <c r="J28" s="46">
        <v>26688305.039999999</v>
      </c>
      <c r="K28" s="46">
        <v>9228585.7599999998</v>
      </c>
      <c r="L28" s="46">
        <v>23904906.640000001</v>
      </c>
      <c r="M28" s="46">
        <v>3930733.2399999998</v>
      </c>
      <c r="N28" s="46">
        <v>23950167.600000001</v>
      </c>
      <c r="O28" s="46">
        <v>4790671.1999999993</v>
      </c>
      <c r="P28" s="46">
        <v>4484331.68</v>
      </c>
      <c r="Q28" s="46">
        <f t="shared" si="6"/>
        <v>135885183.16</v>
      </c>
    </row>
    <row r="29" spans="2:17" x14ac:dyDescent="0.25">
      <c r="B29" s="32" t="s">
        <v>79</v>
      </c>
      <c r="C29" s="46">
        <v>19129746527</v>
      </c>
      <c r="D29" s="46">
        <v>19129746527</v>
      </c>
      <c r="E29" s="46">
        <v>0</v>
      </c>
      <c r="F29" s="46">
        <v>0</v>
      </c>
      <c r="G29" s="46">
        <v>0</v>
      </c>
      <c r="H29" s="46">
        <v>0</v>
      </c>
      <c r="I29" s="46">
        <v>0</v>
      </c>
      <c r="J29" s="46">
        <v>0</v>
      </c>
      <c r="K29" s="46">
        <v>0</v>
      </c>
      <c r="L29" s="46">
        <v>0</v>
      </c>
      <c r="M29" s="46">
        <v>0</v>
      </c>
      <c r="N29" s="46">
        <v>0</v>
      </c>
      <c r="O29" s="46">
        <v>0</v>
      </c>
      <c r="P29" s="46">
        <v>0</v>
      </c>
      <c r="Q29" s="46">
        <f t="shared" si="6"/>
        <v>0</v>
      </c>
    </row>
    <row r="30" spans="2:17" x14ac:dyDescent="0.25">
      <c r="B30" s="16" t="s">
        <v>29</v>
      </c>
      <c r="C30" s="45">
        <f>C31</f>
        <v>604600000</v>
      </c>
      <c r="D30" s="45">
        <f t="shared" ref="D30:D31" si="18">D31</f>
        <v>604600000</v>
      </c>
      <c r="E30" s="45">
        <f>E31</f>
        <v>0</v>
      </c>
      <c r="F30" s="45">
        <f t="shared" ref="F30:P31" si="19">F31</f>
        <v>0</v>
      </c>
      <c r="G30" s="45">
        <f t="shared" si="19"/>
        <v>0</v>
      </c>
      <c r="H30" s="45">
        <f t="shared" si="19"/>
        <v>0</v>
      </c>
      <c r="I30" s="45">
        <f t="shared" si="19"/>
        <v>0</v>
      </c>
      <c r="J30" s="45">
        <f t="shared" si="19"/>
        <v>0</v>
      </c>
      <c r="K30" s="45">
        <f t="shared" si="19"/>
        <v>0</v>
      </c>
      <c r="L30" s="45">
        <f t="shared" si="19"/>
        <v>0</v>
      </c>
      <c r="M30" s="45">
        <f t="shared" si="19"/>
        <v>0</v>
      </c>
      <c r="N30" s="45">
        <f t="shared" si="19"/>
        <v>0</v>
      </c>
      <c r="O30" s="45">
        <f t="shared" si="19"/>
        <v>0</v>
      </c>
      <c r="P30" s="45">
        <f t="shared" si="19"/>
        <v>0</v>
      </c>
      <c r="Q30" s="47">
        <f t="shared" si="6"/>
        <v>0</v>
      </c>
    </row>
    <row r="31" spans="2:17" x14ac:dyDescent="0.25">
      <c r="B31" s="21" t="s">
        <v>30</v>
      </c>
      <c r="C31" s="46">
        <f>C32</f>
        <v>604600000</v>
      </c>
      <c r="D31" s="46">
        <f t="shared" si="18"/>
        <v>604600000</v>
      </c>
      <c r="E31" s="46">
        <f>E32</f>
        <v>0</v>
      </c>
      <c r="F31" s="46">
        <f t="shared" si="19"/>
        <v>0</v>
      </c>
      <c r="G31" s="46">
        <f t="shared" si="19"/>
        <v>0</v>
      </c>
      <c r="H31" s="46">
        <f t="shared" si="19"/>
        <v>0</v>
      </c>
      <c r="I31" s="46">
        <f t="shared" si="19"/>
        <v>0</v>
      </c>
      <c r="J31" s="46">
        <f t="shared" si="19"/>
        <v>0</v>
      </c>
      <c r="K31" s="46">
        <f t="shared" si="19"/>
        <v>0</v>
      </c>
      <c r="L31" s="46">
        <f t="shared" si="19"/>
        <v>0</v>
      </c>
      <c r="M31" s="46">
        <f t="shared" si="19"/>
        <v>0</v>
      </c>
      <c r="N31" s="46">
        <f t="shared" si="19"/>
        <v>0</v>
      </c>
      <c r="O31" s="46">
        <f t="shared" si="19"/>
        <v>0</v>
      </c>
      <c r="P31" s="46">
        <f t="shared" si="19"/>
        <v>0</v>
      </c>
      <c r="Q31" s="46">
        <f t="shared" si="6"/>
        <v>0</v>
      </c>
    </row>
    <row r="32" spans="2:17" x14ac:dyDescent="0.25">
      <c r="B32" s="65" t="s">
        <v>80</v>
      </c>
      <c r="C32" s="46">
        <f>+SUM(C33:C34)</f>
        <v>604600000</v>
      </c>
      <c r="D32" s="46">
        <f t="shared" ref="D32" si="20">+SUM(D33:D34)</f>
        <v>604600000</v>
      </c>
      <c r="E32" s="46">
        <f>+SUM(E33:E34)</f>
        <v>0</v>
      </c>
      <c r="F32" s="46">
        <f t="shared" ref="F32:J32" si="21">+SUM(F33:F34)</f>
        <v>0</v>
      </c>
      <c r="G32" s="46">
        <f t="shared" si="21"/>
        <v>0</v>
      </c>
      <c r="H32" s="46">
        <f t="shared" si="21"/>
        <v>0</v>
      </c>
      <c r="I32" s="46">
        <f t="shared" si="21"/>
        <v>0</v>
      </c>
      <c r="J32" s="46">
        <f t="shared" si="21"/>
        <v>0</v>
      </c>
      <c r="K32" s="46">
        <f>+SUM(K33:K34)</f>
        <v>0</v>
      </c>
      <c r="L32" s="46">
        <f>+SUM(L33:L34)</f>
        <v>0</v>
      </c>
      <c r="M32" s="46">
        <f t="shared" ref="M32:P32" si="22">+SUM(M33:M34)</f>
        <v>0</v>
      </c>
      <c r="N32" s="46">
        <f t="shared" si="22"/>
        <v>0</v>
      </c>
      <c r="O32" s="46">
        <f t="shared" si="22"/>
        <v>0</v>
      </c>
      <c r="P32" s="46">
        <f t="shared" si="22"/>
        <v>0</v>
      </c>
      <c r="Q32" s="46">
        <f t="shared" si="6"/>
        <v>0</v>
      </c>
    </row>
    <row r="33" spans="2:17" x14ac:dyDescent="0.25">
      <c r="B33" s="22" t="s">
        <v>81</v>
      </c>
      <c r="C33" s="46">
        <v>600000000</v>
      </c>
      <c r="D33" s="46">
        <v>600000000</v>
      </c>
      <c r="E33" s="46">
        <v>0</v>
      </c>
      <c r="F33" s="46">
        <v>0</v>
      </c>
      <c r="G33" s="46">
        <v>0</v>
      </c>
      <c r="H33" s="46">
        <v>0</v>
      </c>
      <c r="I33" s="46">
        <v>0</v>
      </c>
      <c r="J33" s="46">
        <v>0</v>
      </c>
      <c r="K33" s="46">
        <v>0</v>
      </c>
      <c r="L33" s="46">
        <v>0</v>
      </c>
      <c r="M33" s="46">
        <v>0</v>
      </c>
      <c r="N33" s="46">
        <v>0</v>
      </c>
      <c r="O33" s="46">
        <v>0</v>
      </c>
      <c r="P33" s="46">
        <v>0</v>
      </c>
      <c r="Q33" s="46">
        <f t="shared" si="6"/>
        <v>0</v>
      </c>
    </row>
    <row r="34" spans="2:17" x14ac:dyDescent="0.25">
      <c r="B34" s="22" t="s">
        <v>82</v>
      </c>
      <c r="C34" s="46">
        <v>4600000</v>
      </c>
      <c r="D34" s="46">
        <v>4600000</v>
      </c>
      <c r="E34" s="46">
        <v>0</v>
      </c>
      <c r="F34" s="46">
        <v>0</v>
      </c>
      <c r="G34" s="46">
        <v>0</v>
      </c>
      <c r="H34" s="46">
        <v>0</v>
      </c>
      <c r="I34" s="46">
        <v>0</v>
      </c>
      <c r="J34" s="46">
        <v>0</v>
      </c>
      <c r="K34" s="46">
        <v>0</v>
      </c>
      <c r="L34" s="46">
        <v>0</v>
      </c>
      <c r="M34" s="46">
        <v>0</v>
      </c>
      <c r="N34" s="46">
        <v>0</v>
      </c>
      <c r="O34" s="46">
        <v>0</v>
      </c>
      <c r="P34" s="46">
        <v>0</v>
      </c>
      <c r="Q34" s="46">
        <f t="shared" si="6"/>
        <v>0</v>
      </c>
    </row>
    <row r="35" spans="2:17" x14ac:dyDescent="0.25">
      <c r="B35" s="16" t="s">
        <v>31</v>
      </c>
      <c r="C35" s="45">
        <f t="shared" ref="C35:P36" si="23">C36</f>
        <v>34946676416</v>
      </c>
      <c r="D35" s="45">
        <f t="shared" si="23"/>
        <v>34763820941.660004</v>
      </c>
      <c r="E35" s="45">
        <f>E36</f>
        <v>201044384.31</v>
      </c>
      <c r="F35" s="45">
        <f t="shared" si="23"/>
        <v>1471204392.0699999</v>
      </c>
      <c r="G35" s="45">
        <f t="shared" si="23"/>
        <v>2746681856.9099998</v>
      </c>
      <c r="H35" s="45">
        <f t="shared" si="23"/>
        <v>2876793668.4100003</v>
      </c>
      <c r="I35" s="45">
        <f t="shared" si="23"/>
        <v>1471466216.6900001</v>
      </c>
      <c r="J35" s="45">
        <f t="shared" si="23"/>
        <v>1471584879.9199998</v>
      </c>
      <c r="K35" s="45">
        <f t="shared" si="23"/>
        <v>1471412270.4199998</v>
      </c>
      <c r="L35" s="45">
        <f t="shared" si="23"/>
        <v>1471429046.4099998</v>
      </c>
      <c r="M35" s="45">
        <f t="shared" si="23"/>
        <v>41349466.57</v>
      </c>
      <c r="N35" s="45">
        <f t="shared" si="23"/>
        <v>2901543278.4700003</v>
      </c>
      <c r="O35" s="45">
        <f t="shared" si="23"/>
        <v>82015264.939999998</v>
      </c>
      <c r="P35" s="45">
        <f t="shared" si="23"/>
        <v>1492903244.0200002</v>
      </c>
      <c r="Q35" s="47">
        <f t="shared" si="6"/>
        <v>17699427969.139999</v>
      </c>
    </row>
    <row r="36" spans="2:17" x14ac:dyDescent="0.25">
      <c r="B36" s="21" t="s">
        <v>32</v>
      </c>
      <c r="C36" s="45">
        <f t="shared" si="23"/>
        <v>34946676416</v>
      </c>
      <c r="D36" s="45">
        <f t="shared" si="23"/>
        <v>34763820941.660004</v>
      </c>
      <c r="E36" s="45">
        <f>E37</f>
        <v>201044384.31</v>
      </c>
      <c r="F36" s="45">
        <f t="shared" si="23"/>
        <v>1471204392.0699999</v>
      </c>
      <c r="G36" s="45">
        <f t="shared" si="23"/>
        <v>2746681856.9099998</v>
      </c>
      <c r="H36" s="45">
        <f t="shared" si="23"/>
        <v>2876793668.4100003</v>
      </c>
      <c r="I36" s="45">
        <f t="shared" si="23"/>
        <v>1471466216.6900001</v>
      </c>
      <c r="J36" s="45">
        <f t="shared" si="23"/>
        <v>1471584879.9199998</v>
      </c>
      <c r="K36" s="45">
        <f t="shared" si="23"/>
        <v>1471412270.4199998</v>
      </c>
      <c r="L36" s="45">
        <f t="shared" si="23"/>
        <v>1471429046.4099998</v>
      </c>
      <c r="M36" s="45">
        <f t="shared" si="23"/>
        <v>41349466.57</v>
      </c>
      <c r="N36" s="45">
        <f t="shared" si="23"/>
        <v>2901543278.4700003</v>
      </c>
      <c r="O36" s="45">
        <f t="shared" si="23"/>
        <v>82015264.939999998</v>
      </c>
      <c r="P36" s="45">
        <f t="shared" si="23"/>
        <v>1492903244.0200002</v>
      </c>
      <c r="Q36" s="45">
        <f t="shared" si="6"/>
        <v>17699427969.139999</v>
      </c>
    </row>
    <row r="37" spans="2:17" x14ac:dyDescent="0.25">
      <c r="B37" s="65" t="s">
        <v>83</v>
      </c>
      <c r="C37" s="45">
        <f>C38+C40</f>
        <v>34946676416</v>
      </c>
      <c r="D37" s="45">
        <f t="shared" ref="D37" si="24">D38+D40</f>
        <v>34763820941.660004</v>
      </c>
      <c r="E37" s="45">
        <f>E38+E40</f>
        <v>201044384.31</v>
      </c>
      <c r="F37" s="45">
        <f t="shared" ref="F37:P37" si="25">F38+F40</f>
        <v>1471204392.0699999</v>
      </c>
      <c r="G37" s="45">
        <f t="shared" si="25"/>
        <v>2746681856.9099998</v>
      </c>
      <c r="H37" s="45">
        <f t="shared" si="25"/>
        <v>2876793668.4100003</v>
      </c>
      <c r="I37" s="45">
        <f t="shared" si="25"/>
        <v>1471466216.6900001</v>
      </c>
      <c r="J37" s="45">
        <f t="shared" si="25"/>
        <v>1471584879.9199998</v>
      </c>
      <c r="K37" s="45">
        <f t="shared" si="25"/>
        <v>1471412270.4199998</v>
      </c>
      <c r="L37" s="45">
        <f t="shared" si="25"/>
        <v>1471429046.4099998</v>
      </c>
      <c r="M37" s="45">
        <f t="shared" si="25"/>
        <v>41349466.57</v>
      </c>
      <c r="N37" s="45">
        <f t="shared" si="25"/>
        <v>2901543278.4700003</v>
      </c>
      <c r="O37" s="45">
        <f t="shared" si="25"/>
        <v>82015264.939999998</v>
      </c>
      <c r="P37" s="45">
        <f t="shared" si="25"/>
        <v>1492903244.0200002</v>
      </c>
      <c r="Q37" s="47">
        <f t="shared" si="6"/>
        <v>17699427969.139999</v>
      </c>
    </row>
    <row r="38" spans="2:17" x14ac:dyDescent="0.25">
      <c r="B38" s="64" t="s">
        <v>84</v>
      </c>
      <c r="C38" s="46">
        <f>C39</f>
        <v>18086144416</v>
      </c>
      <c r="D38" s="46">
        <f t="shared" ref="D38" si="26">D39</f>
        <v>17903288941.66</v>
      </c>
      <c r="E38" s="46">
        <f>E39</f>
        <v>201044384.31</v>
      </c>
      <c r="F38" s="46">
        <f t="shared" ref="F38:P38" si="27">F39</f>
        <v>1471204392.0699999</v>
      </c>
      <c r="G38" s="46">
        <f t="shared" si="27"/>
        <v>2746681856.9099998</v>
      </c>
      <c r="H38" s="46">
        <f t="shared" si="27"/>
        <v>2876793668.4100003</v>
      </c>
      <c r="I38" s="46">
        <f t="shared" si="27"/>
        <v>1471466216.6900001</v>
      </c>
      <c r="J38" s="46">
        <f t="shared" si="27"/>
        <v>1471584879.9199998</v>
      </c>
      <c r="K38" s="46">
        <f t="shared" si="27"/>
        <v>1471412270.4199998</v>
      </c>
      <c r="L38" s="46">
        <f t="shared" si="27"/>
        <v>1471429046.4099998</v>
      </c>
      <c r="M38" s="46">
        <f t="shared" si="27"/>
        <v>41349466.57</v>
      </c>
      <c r="N38" s="46">
        <f t="shared" si="27"/>
        <v>2901543278.4700003</v>
      </c>
      <c r="O38" s="46">
        <f t="shared" si="27"/>
        <v>82015264.939999998</v>
      </c>
      <c r="P38" s="46">
        <f t="shared" si="27"/>
        <v>1492903244.0200002</v>
      </c>
      <c r="Q38" s="48">
        <f t="shared" si="6"/>
        <v>17699427969.139999</v>
      </c>
    </row>
    <row r="39" spans="2:17" x14ac:dyDescent="0.25">
      <c r="B39" s="38" t="s">
        <v>85</v>
      </c>
      <c r="C39" s="46">
        <v>18086144416</v>
      </c>
      <c r="D39" s="46">
        <v>17903288941.66</v>
      </c>
      <c r="E39" s="46">
        <v>201044384.31</v>
      </c>
      <c r="F39" s="46">
        <v>1471204392.0699999</v>
      </c>
      <c r="G39" s="46">
        <v>2746681856.9099998</v>
      </c>
      <c r="H39" s="46">
        <v>2876793668.4100003</v>
      </c>
      <c r="I39" s="46">
        <v>1471466216.6900001</v>
      </c>
      <c r="J39" s="46">
        <v>1471584879.9199998</v>
      </c>
      <c r="K39" s="46">
        <v>1471412270.4199998</v>
      </c>
      <c r="L39" s="46">
        <v>1471429046.4099998</v>
      </c>
      <c r="M39" s="46">
        <v>41349466.57</v>
      </c>
      <c r="N39" s="46">
        <v>2901543278.4700003</v>
      </c>
      <c r="O39" s="46">
        <v>82015264.939999998</v>
      </c>
      <c r="P39" s="46">
        <v>1492903244.0200002</v>
      </c>
      <c r="Q39" s="48">
        <f t="shared" si="6"/>
        <v>17699427969.139999</v>
      </c>
    </row>
    <row r="40" spans="2:17" x14ac:dyDescent="0.25">
      <c r="B40" s="64" t="s">
        <v>86</v>
      </c>
      <c r="C40" s="46">
        <f>C41</f>
        <v>16860532000</v>
      </c>
      <c r="D40" s="46">
        <f t="shared" ref="D40" si="28">D41</f>
        <v>16860532000</v>
      </c>
      <c r="E40" s="46">
        <f>E41</f>
        <v>0</v>
      </c>
      <c r="F40" s="46">
        <f t="shared" ref="F40:P40" si="29">F41</f>
        <v>0</v>
      </c>
      <c r="G40" s="46">
        <f t="shared" si="29"/>
        <v>0</v>
      </c>
      <c r="H40" s="46">
        <v>0</v>
      </c>
      <c r="I40" s="46">
        <v>0</v>
      </c>
      <c r="J40" s="46">
        <v>0</v>
      </c>
      <c r="K40" s="46">
        <f t="shared" si="29"/>
        <v>0</v>
      </c>
      <c r="L40" s="46">
        <f t="shared" si="29"/>
        <v>0</v>
      </c>
      <c r="M40" s="46">
        <f t="shared" si="29"/>
        <v>0</v>
      </c>
      <c r="N40" s="46">
        <f t="shared" si="29"/>
        <v>0</v>
      </c>
      <c r="O40" s="46">
        <f t="shared" si="29"/>
        <v>0</v>
      </c>
      <c r="P40" s="46">
        <f t="shared" si="29"/>
        <v>0</v>
      </c>
      <c r="Q40" s="48">
        <f t="shared" si="6"/>
        <v>0</v>
      </c>
    </row>
    <row r="41" spans="2:17" x14ac:dyDescent="0.25">
      <c r="B41" s="38" t="s">
        <v>87</v>
      </c>
      <c r="C41" s="46">
        <v>16860532000</v>
      </c>
      <c r="D41" s="46">
        <v>16860532000</v>
      </c>
      <c r="E41" s="46">
        <v>0</v>
      </c>
      <c r="F41" s="46">
        <v>0</v>
      </c>
      <c r="G41" s="46">
        <v>0</v>
      </c>
      <c r="H41" s="46">
        <v>0</v>
      </c>
      <c r="I41" s="46">
        <v>0</v>
      </c>
      <c r="J41" s="46">
        <v>0</v>
      </c>
      <c r="K41" s="46">
        <v>0</v>
      </c>
      <c r="L41" s="46">
        <v>0</v>
      </c>
      <c r="M41" s="46">
        <v>0</v>
      </c>
      <c r="N41" s="46">
        <v>0</v>
      </c>
      <c r="O41" s="46">
        <v>0</v>
      </c>
      <c r="P41" s="46">
        <v>0</v>
      </c>
      <c r="Q41" s="48">
        <f t="shared" si="6"/>
        <v>0</v>
      </c>
    </row>
    <row r="42" spans="2:17" x14ac:dyDescent="0.25">
      <c r="B42" s="16" t="s">
        <v>33</v>
      </c>
      <c r="C42" s="45">
        <f t="shared" ref="C42:D42" si="30">C43+C45</f>
        <v>3900000</v>
      </c>
      <c r="D42" s="45">
        <f t="shared" si="30"/>
        <v>3900000</v>
      </c>
      <c r="E42" s="45">
        <f>E43+E45+E44</f>
        <v>0</v>
      </c>
      <c r="F42" s="45">
        <f t="shared" ref="F42:P42" si="31">F43+F45+F44</f>
        <v>34026</v>
      </c>
      <c r="G42" s="45">
        <f t="shared" si="31"/>
        <v>9073.6</v>
      </c>
      <c r="H42" s="45">
        <f t="shared" si="31"/>
        <v>0</v>
      </c>
      <c r="I42" s="45">
        <f t="shared" si="31"/>
        <v>0</v>
      </c>
      <c r="J42" s="45">
        <f t="shared" si="31"/>
        <v>0</v>
      </c>
      <c r="K42" s="45">
        <f t="shared" si="31"/>
        <v>0</v>
      </c>
      <c r="L42" s="45">
        <f t="shared" si="31"/>
        <v>0</v>
      </c>
      <c r="M42" s="45">
        <f t="shared" si="31"/>
        <v>0</v>
      </c>
      <c r="N42" s="45">
        <f t="shared" si="31"/>
        <v>0</v>
      </c>
      <c r="O42" s="45">
        <f t="shared" si="31"/>
        <v>0</v>
      </c>
      <c r="P42" s="45">
        <f t="shared" si="31"/>
        <v>0</v>
      </c>
      <c r="Q42" s="47">
        <f t="shared" si="6"/>
        <v>43099.6</v>
      </c>
    </row>
    <row r="43" spans="2:17" x14ac:dyDescent="0.25">
      <c r="B43" s="38" t="s">
        <v>88</v>
      </c>
      <c r="C43" s="46">
        <v>1500000</v>
      </c>
      <c r="D43" s="46">
        <v>1500000</v>
      </c>
      <c r="E43" s="46">
        <v>0</v>
      </c>
      <c r="F43" s="46">
        <v>0</v>
      </c>
      <c r="G43" s="46">
        <v>0</v>
      </c>
      <c r="H43" s="46">
        <v>0</v>
      </c>
      <c r="I43" s="46">
        <v>0</v>
      </c>
      <c r="J43" s="46">
        <v>0</v>
      </c>
      <c r="K43" s="46">
        <v>0</v>
      </c>
      <c r="L43" s="46">
        <v>0</v>
      </c>
      <c r="M43" s="46">
        <v>0</v>
      </c>
      <c r="N43" s="46">
        <v>0</v>
      </c>
      <c r="O43" s="46">
        <v>0</v>
      </c>
      <c r="P43" s="46">
        <v>0</v>
      </c>
      <c r="Q43" s="48">
        <f t="shared" si="6"/>
        <v>0</v>
      </c>
    </row>
    <row r="44" spans="2:17" x14ac:dyDescent="0.25">
      <c r="B44" s="38" t="s">
        <v>89</v>
      </c>
      <c r="C44" s="46">
        <v>0</v>
      </c>
      <c r="D44" s="46">
        <v>0</v>
      </c>
      <c r="E44" s="46">
        <v>0</v>
      </c>
      <c r="F44" s="46">
        <v>0</v>
      </c>
      <c r="G44" s="46">
        <v>0</v>
      </c>
      <c r="H44" s="46">
        <v>0</v>
      </c>
      <c r="I44" s="46">
        <v>0</v>
      </c>
      <c r="J44" s="46">
        <v>0</v>
      </c>
      <c r="K44" s="46">
        <v>0</v>
      </c>
      <c r="L44" s="46">
        <v>0</v>
      </c>
      <c r="M44" s="46">
        <v>0</v>
      </c>
      <c r="N44" s="46">
        <v>0</v>
      </c>
      <c r="O44" s="46">
        <v>0</v>
      </c>
      <c r="P44" s="46">
        <v>0</v>
      </c>
      <c r="Q44" s="46">
        <f t="shared" si="6"/>
        <v>0</v>
      </c>
    </row>
    <row r="45" spans="2:17" x14ac:dyDescent="0.25">
      <c r="B45" s="38" t="s">
        <v>90</v>
      </c>
      <c r="C45" s="46">
        <v>2400000</v>
      </c>
      <c r="D45" s="46">
        <v>2400000</v>
      </c>
      <c r="E45" s="46">
        <v>0</v>
      </c>
      <c r="F45" s="46">
        <v>34026</v>
      </c>
      <c r="G45" s="46">
        <v>9073.6</v>
      </c>
      <c r="H45" s="46">
        <v>0</v>
      </c>
      <c r="I45" s="46">
        <v>0</v>
      </c>
      <c r="J45" s="46">
        <v>0</v>
      </c>
      <c r="K45" s="46">
        <v>0</v>
      </c>
      <c r="L45" s="46">
        <v>0</v>
      </c>
      <c r="M45" s="46">
        <v>0</v>
      </c>
      <c r="N45" s="46">
        <v>0</v>
      </c>
      <c r="O45" s="46">
        <v>0</v>
      </c>
      <c r="P45" s="46">
        <v>0</v>
      </c>
      <c r="Q45" s="48">
        <f t="shared" si="6"/>
        <v>43099.6</v>
      </c>
    </row>
    <row r="46" spans="2:17" x14ac:dyDescent="0.25">
      <c r="B46" s="14" t="s">
        <v>34</v>
      </c>
      <c r="C46" s="63">
        <f>+C47+C52+C54</f>
        <v>14763762</v>
      </c>
      <c r="D46" s="63">
        <f t="shared" ref="D46" si="32">+D47+D52+D54</f>
        <v>14763762</v>
      </c>
      <c r="E46" s="63">
        <f>+E47+E52+E54</f>
        <v>0</v>
      </c>
      <c r="F46" s="63">
        <f t="shared" ref="F46:P46" si="33">F47+F54+F52</f>
        <v>0</v>
      </c>
      <c r="G46" s="63">
        <f t="shared" si="33"/>
        <v>0</v>
      </c>
      <c r="H46" s="63">
        <f t="shared" si="33"/>
        <v>0</v>
      </c>
      <c r="I46" s="63">
        <f t="shared" si="33"/>
        <v>0</v>
      </c>
      <c r="J46" s="63">
        <f t="shared" si="33"/>
        <v>0</v>
      </c>
      <c r="K46" s="63">
        <f t="shared" si="33"/>
        <v>0</v>
      </c>
      <c r="L46" s="63">
        <f t="shared" si="33"/>
        <v>0</v>
      </c>
      <c r="M46" s="63">
        <f t="shared" si="33"/>
        <v>0</v>
      </c>
      <c r="N46" s="63">
        <f t="shared" si="33"/>
        <v>0</v>
      </c>
      <c r="O46" s="63">
        <f t="shared" si="33"/>
        <v>0</v>
      </c>
      <c r="P46" s="63">
        <f t="shared" si="33"/>
        <v>0</v>
      </c>
      <c r="Q46" s="44">
        <f t="shared" ref="Q46:Q56" si="34">SUM(E46:P46)</f>
        <v>0</v>
      </c>
    </row>
    <row r="47" spans="2:17" x14ac:dyDescent="0.25">
      <c r="B47" s="16" t="s">
        <v>35</v>
      </c>
      <c r="C47" s="52">
        <f>C48+C50</f>
        <v>3947942</v>
      </c>
      <c r="D47" s="52">
        <f t="shared" ref="D47" si="35">D48+D50</f>
        <v>3947942</v>
      </c>
      <c r="E47" s="52">
        <f>E48+E50</f>
        <v>0</v>
      </c>
      <c r="F47" s="52">
        <v>0</v>
      </c>
      <c r="G47" s="52">
        <v>0</v>
      </c>
      <c r="H47" s="52">
        <v>0</v>
      </c>
      <c r="I47" s="52">
        <v>0</v>
      </c>
      <c r="J47" s="52">
        <v>0</v>
      </c>
      <c r="K47" s="52">
        <v>0</v>
      </c>
      <c r="L47" s="52">
        <v>0</v>
      </c>
      <c r="M47" s="52">
        <v>0</v>
      </c>
      <c r="N47" s="52">
        <v>0</v>
      </c>
      <c r="O47" s="52">
        <v>0</v>
      </c>
      <c r="P47" s="52">
        <v>0</v>
      </c>
      <c r="Q47" s="47">
        <f t="shared" si="34"/>
        <v>0</v>
      </c>
    </row>
    <row r="48" spans="2:17" x14ac:dyDescent="0.25">
      <c r="B48" s="22" t="s">
        <v>52</v>
      </c>
      <c r="C48" s="66">
        <f>C49</f>
        <v>1447942</v>
      </c>
      <c r="D48" s="66">
        <f t="shared" ref="D48" si="36">D49</f>
        <v>1447942</v>
      </c>
      <c r="E48" s="53">
        <f>E49</f>
        <v>0</v>
      </c>
      <c r="F48" s="53">
        <v>0</v>
      </c>
      <c r="G48" s="53">
        <v>0</v>
      </c>
      <c r="H48" s="53">
        <v>0</v>
      </c>
      <c r="I48" s="53">
        <v>0</v>
      </c>
      <c r="J48" s="53">
        <v>0</v>
      </c>
      <c r="K48" s="53">
        <v>0</v>
      </c>
      <c r="L48" s="53">
        <v>0</v>
      </c>
      <c r="M48" s="53">
        <v>0</v>
      </c>
      <c r="N48" s="53">
        <v>0</v>
      </c>
      <c r="O48" s="53">
        <v>0</v>
      </c>
      <c r="P48" s="53">
        <v>0</v>
      </c>
      <c r="Q48" s="48">
        <f t="shared" si="34"/>
        <v>0</v>
      </c>
    </row>
    <row r="49" spans="2:17" x14ac:dyDescent="0.25">
      <c r="B49" s="38" t="s">
        <v>91</v>
      </c>
      <c r="C49" s="66">
        <v>1447942</v>
      </c>
      <c r="D49" s="66">
        <v>1447942</v>
      </c>
      <c r="E49" s="53">
        <v>0</v>
      </c>
      <c r="F49" s="53">
        <v>0</v>
      </c>
      <c r="G49" s="53">
        <v>0</v>
      </c>
      <c r="H49" s="53">
        <v>0</v>
      </c>
      <c r="I49" s="53">
        <v>0</v>
      </c>
      <c r="J49" s="53">
        <v>0</v>
      </c>
      <c r="K49" s="53">
        <v>0</v>
      </c>
      <c r="L49" s="53">
        <v>0</v>
      </c>
      <c r="M49" s="53">
        <v>0</v>
      </c>
      <c r="N49" s="53">
        <v>0</v>
      </c>
      <c r="O49" s="53">
        <v>0</v>
      </c>
      <c r="P49" s="50">
        <v>0</v>
      </c>
      <c r="Q49" s="48">
        <f t="shared" si="34"/>
        <v>0</v>
      </c>
    </row>
    <row r="50" spans="2:17" x14ac:dyDescent="0.25">
      <c r="B50" s="22" t="s">
        <v>36</v>
      </c>
      <c r="C50" s="53">
        <f>C51</f>
        <v>2500000</v>
      </c>
      <c r="D50" s="53">
        <f t="shared" ref="D50" si="37">D51</f>
        <v>2500000</v>
      </c>
      <c r="E50" s="50">
        <f>E51</f>
        <v>0</v>
      </c>
      <c r="F50" s="50">
        <v>0</v>
      </c>
      <c r="G50" s="50">
        <v>0</v>
      </c>
      <c r="H50" s="50">
        <v>0</v>
      </c>
      <c r="I50" s="50">
        <v>0</v>
      </c>
      <c r="J50" s="50">
        <v>0</v>
      </c>
      <c r="K50" s="50">
        <v>0</v>
      </c>
      <c r="L50" s="50">
        <v>0</v>
      </c>
      <c r="M50" s="50">
        <v>0</v>
      </c>
      <c r="N50" s="50">
        <v>0</v>
      </c>
      <c r="O50" s="50">
        <v>0</v>
      </c>
      <c r="P50" s="50">
        <v>0</v>
      </c>
      <c r="Q50" s="48">
        <f t="shared" si="34"/>
        <v>0</v>
      </c>
    </row>
    <row r="51" spans="2:17" x14ac:dyDescent="0.25">
      <c r="B51" s="38" t="s">
        <v>92</v>
      </c>
      <c r="C51" s="53">
        <v>2500000</v>
      </c>
      <c r="D51" s="53">
        <v>2500000</v>
      </c>
      <c r="E51" s="50">
        <v>0</v>
      </c>
      <c r="F51" s="50">
        <v>0</v>
      </c>
      <c r="G51" s="50">
        <v>0</v>
      </c>
      <c r="H51" s="50">
        <v>0</v>
      </c>
      <c r="I51" s="50">
        <v>0</v>
      </c>
      <c r="J51" s="50">
        <v>0</v>
      </c>
      <c r="K51" s="50">
        <v>0</v>
      </c>
      <c r="L51" s="50">
        <v>0</v>
      </c>
      <c r="M51" s="50">
        <v>0</v>
      </c>
      <c r="N51" s="50">
        <v>0</v>
      </c>
      <c r="O51" s="50">
        <v>0</v>
      </c>
      <c r="P51" s="50">
        <v>0</v>
      </c>
      <c r="Q51" s="48">
        <f t="shared" si="34"/>
        <v>0</v>
      </c>
    </row>
    <row r="52" spans="2:17" x14ac:dyDescent="0.25">
      <c r="B52" s="16" t="s">
        <v>54</v>
      </c>
      <c r="C52" s="52">
        <v>0</v>
      </c>
      <c r="D52" s="52">
        <v>0</v>
      </c>
      <c r="E52" s="49">
        <v>0</v>
      </c>
      <c r="F52" s="49">
        <v>0</v>
      </c>
      <c r="G52" s="49">
        <v>0</v>
      </c>
      <c r="H52" s="49">
        <v>0</v>
      </c>
      <c r="I52" s="49">
        <v>0</v>
      </c>
      <c r="J52" s="49">
        <v>0</v>
      </c>
      <c r="K52" s="49">
        <v>0</v>
      </c>
      <c r="L52" s="49">
        <v>0</v>
      </c>
      <c r="M52" s="49">
        <v>0</v>
      </c>
      <c r="N52" s="49">
        <v>0</v>
      </c>
      <c r="O52" s="49">
        <v>0</v>
      </c>
      <c r="P52" s="49">
        <v>0</v>
      </c>
      <c r="Q52" s="47">
        <f t="shared" si="34"/>
        <v>0</v>
      </c>
    </row>
    <row r="53" spans="2:17" x14ac:dyDescent="0.25">
      <c r="B53" s="22" t="s">
        <v>55</v>
      </c>
      <c r="C53" s="53">
        <v>0</v>
      </c>
      <c r="D53" s="53">
        <v>0</v>
      </c>
      <c r="E53" s="50">
        <v>0</v>
      </c>
      <c r="F53" s="50">
        <v>0</v>
      </c>
      <c r="G53" s="50">
        <v>0</v>
      </c>
      <c r="H53" s="50">
        <v>0</v>
      </c>
      <c r="I53" s="50">
        <v>0</v>
      </c>
      <c r="J53" s="50">
        <v>0</v>
      </c>
      <c r="K53" s="50">
        <v>0</v>
      </c>
      <c r="L53" s="50">
        <v>0</v>
      </c>
      <c r="M53" s="50">
        <v>0</v>
      </c>
      <c r="N53" s="50">
        <v>0</v>
      </c>
      <c r="O53" s="50">
        <v>0</v>
      </c>
      <c r="P53" s="50">
        <v>0</v>
      </c>
      <c r="Q53" s="48">
        <f t="shared" si="34"/>
        <v>0</v>
      </c>
    </row>
    <row r="54" spans="2:17" x14ac:dyDescent="0.25">
      <c r="B54" s="16" t="s">
        <v>43</v>
      </c>
      <c r="C54" s="52">
        <f>C55</f>
        <v>10815820</v>
      </c>
      <c r="D54" s="52">
        <f t="shared" ref="D54:D55" si="38">D55</f>
        <v>10815820</v>
      </c>
      <c r="E54" s="49">
        <f>E55</f>
        <v>0</v>
      </c>
      <c r="F54" s="49">
        <v>0</v>
      </c>
      <c r="G54" s="49">
        <v>0</v>
      </c>
      <c r="H54" s="49">
        <v>0</v>
      </c>
      <c r="I54" s="49">
        <v>0</v>
      </c>
      <c r="J54" s="49">
        <v>0</v>
      </c>
      <c r="K54" s="49">
        <v>0</v>
      </c>
      <c r="L54" s="49">
        <v>0</v>
      </c>
      <c r="M54" s="49">
        <v>0</v>
      </c>
      <c r="N54" s="49">
        <v>0</v>
      </c>
      <c r="O54" s="49">
        <v>0</v>
      </c>
      <c r="P54" s="49">
        <v>0</v>
      </c>
      <c r="Q54" s="47">
        <f t="shared" si="34"/>
        <v>0</v>
      </c>
    </row>
    <row r="55" spans="2:17" x14ac:dyDescent="0.25">
      <c r="B55" s="22" t="s">
        <v>44</v>
      </c>
      <c r="C55" s="53">
        <f>C56</f>
        <v>10815820</v>
      </c>
      <c r="D55" s="53">
        <f t="shared" si="38"/>
        <v>10815820</v>
      </c>
      <c r="E55" s="50">
        <f>E56</f>
        <v>0</v>
      </c>
      <c r="F55" s="50">
        <v>0</v>
      </c>
      <c r="G55" s="50">
        <v>0</v>
      </c>
      <c r="H55" s="50">
        <v>0</v>
      </c>
      <c r="I55" s="50">
        <v>0</v>
      </c>
      <c r="J55" s="50">
        <v>0</v>
      </c>
      <c r="K55" s="50">
        <v>0</v>
      </c>
      <c r="L55" s="50">
        <v>0</v>
      </c>
      <c r="M55" s="50">
        <v>0</v>
      </c>
      <c r="N55" s="50">
        <v>0</v>
      </c>
      <c r="O55" s="50">
        <v>0</v>
      </c>
      <c r="P55" s="50">
        <v>0</v>
      </c>
      <c r="Q55" s="48">
        <f t="shared" si="34"/>
        <v>0</v>
      </c>
    </row>
    <row r="56" spans="2:17" x14ac:dyDescent="0.25">
      <c r="B56" s="22" t="s">
        <v>93</v>
      </c>
      <c r="C56" s="50">
        <v>10815820</v>
      </c>
      <c r="D56" s="50">
        <v>10815820</v>
      </c>
      <c r="E56" s="50">
        <v>0</v>
      </c>
      <c r="F56" s="50">
        <v>0</v>
      </c>
      <c r="G56" s="50">
        <v>0</v>
      </c>
      <c r="H56" s="50">
        <v>0</v>
      </c>
      <c r="I56" s="50">
        <v>0</v>
      </c>
      <c r="J56" s="50">
        <v>0</v>
      </c>
      <c r="K56" s="50">
        <v>0</v>
      </c>
      <c r="L56" s="50">
        <v>0</v>
      </c>
      <c r="M56" s="50">
        <v>0</v>
      </c>
      <c r="N56" s="50">
        <v>0</v>
      </c>
      <c r="O56" s="50">
        <v>0</v>
      </c>
      <c r="P56" s="50">
        <v>0</v>
      </c>
      <c r="Q56" s="48">
        <f t="shared" si="34"/>
        <v>0</v>
      </c>
    </row>
    <row r="57" spans="2:17" x14ac:dyDescent="0.25">
      <c r="B57" s="23" t="s">
        <v>37</v>
      </c>
      <c r="C57" s="27">
        <f>+C11+C46</f>
        <v>57782502261</v>
      </c>
      <c r="D57" s="27">
        <f t="shared" ref="D57" si="39">+D11+D46</f>
        <v>57599646786.660004</v>
      </c>
      <c r="E57" s="24">
        <f>+E11+E46</f>
        <v>263490296.14000002</v>
      </c>
      <c r="F57" s="24">
        <f t="shared" ref="F57:P57" si="40">+F11+F46</f>
        <v>1590459152.5</v>
      </c>
      <c r="G57" s="24">
        <f t="shared" si="40"/>
        <v>2814893846.3799996</v>
      </c>
      <c r="H57" s="24">
        <f t="shared" si="40"/>
        <v>3114741546.4000001</v>
      </c>
      <c r="I57" s="24">
        <f t="shared" si="40"/>
        <v>1556249245.6100001</v>
      </c>
      <c r="J57" s="24">
        <f t="shared" si="40"/>
        <v>1598127294.8899999</v>
      </c>
      <c r="K57" s="24">
        <f t="shared" si="40"/>
        <v>1566746899.1499999</v>
      </c>
      <c r="L57" s="24">
        <f t="shared" si="40"/>
        <v>1566403582.0599999</v>
      </c>
      <c r="M57" s="24">
        <f>+M11+M46</f>
        <v>135612436.40000001</v>
      </c>
      <c r="N57" s="24">
        <f t="shared" si="40"/>
        <v>3022530096.8700004</v>
      </c>
      <c r="O57" s="24">
        <f t="shared" si="40"/>
        <v>162206222.73000002</v>
      </c>
      <c r="P57" s="24">
        <f t="shared" si="40"/>
        <v>1621303066.1000001</v>
      </c>
      <c r="Q57" s="24">
        <f>SUM(E57:P57)</f>
        <v>19012763685.229996</v>
      </c>
    </row>
    <row r="58" spans="2:17" x14ac:dyDescent="0.25">
      <c r="B58" s="34"/>
      <c r="C58" s="10"/>
      <c r="D58" s="10"/>
      <c r="E58" s="10"/>
      <c r="F58" s="10"/>
      <c r="G58" s="10"/>
      <c r="H58" s="10"/>
      <c r="I58" s="10"/>
      <c r="J58" s="10"/>
      <c r="K58" s="10"/>
      <c r="L58" s="10"/>
      <c r="M58" s="10"/>
      <c r="N58" s="10"/>
      <c r="O58" s="10"/>
      <c r="P58" s="10"/>
    </row>
    <row r="59" spans="2:17" x14ac:dyDescent="0.25">
      <c r="B59" s="23" t="s">
        <v>45</v>
      </c>
      <c r="C59" s="27">
        <f t="shared" ref="C59:E60" si="41">C60</f>
        <v>0</v>
      </c>
      <c r="D59" s="27">
        <f t="shared" si="41"/>
        <v>763544949.05000007</v>
      </c>
      <c r="E59" s="24">
        <f t="shared" si="41"/>
        <v>0</v>
      </c>
      <c r="F59" s="24">
        <f t="shared" ref="F59:P61" si="42">F60</f>
        <v>0</v>
      </c>
      <c r="G59" s="24">
        <f t="shared" si="42"/>
        <v>0</v>
      </c>
      <c r="H59" s="24">
        <f t="shared" si="42"/>
        <v>0</v>
      </c>
      <c r="I59" s="24">
        <f t="shared" si="42"/>
        <v>0</v>
      </c>
      <c r="J59" s="24">
        <f t="shared" si="42"/>
        <v>0</v>
      </c>
      <c r="K59" s="24">
        <f t="shared" si="42"/>
        <v>0</v>
      </c>
      <c r="L59" s="24">
        <f t="shared" si="42"/>
        <v>0</v>
      </c>
      <c r="M59" s="24">
        <f t="shared" si="42"/>
        <v>0</v>
      </c>
      <c r="N59" s="24">
        <f t="shared" si="42"/>
        <v>0</v>
      </c>
      <c r="O59" s="24">
        <f t="shared" si="42"/>
        <v>0</v>
      </c>
      <c r="P59" s="24">
        <f t="shared" si="42"/>
        <v>0</v>
      </c>
      <c r="Q59" s="24">
        <f>SUM(E59:P59)</f>
        <v>0</v>
      </c>
    </row>
    <row r="60" spans="2:17" x14ac:dyDescent="0.25">
      <c r="B60" s="28" t="s">
        <v>46</v>
      </c>
      <c r="C60" s="44">
        <f t="shared" si="41"/>
        <v>0</v>
      </c>
      <c r="D60" s="44">
        <f>D61</f>
        <v>763544949.05000007</v>
      </c>
      <c r="E60" s="44">
        <f t="shared" si="41"/>
        <v>0</v>
      </c>
      <c r="F60" s="44">
        <f t="shared" si="42"/>
        <v>0</v>
      </c>
      <c r="G60" s="44">
        <f t="shared" si="42"/>
        <v>0</v>
      </c>
      <c r="H60" s="44">
        <f t="shared" si="42"/>
        <v>0</v>
      </c>
      <c r="I60" s="44">
        <f t="shared" si="42"/>
        <v>0</v>
      </c>
      <c r="J60" s="44">
        <f t="shared" si="42"/>
        <v>0</v>
      </c>
      <c r="K60" s="44">
        <f t="shared" si="42"/>
        <v>0</v>
      </c>
      <c r="L60" s="44">
        <f t="shared" si="42"/>
        <v>0</v>
      </c>
      <c r="M60" s="44">
        <f t="shared" si="42"/>
        <v>0</v>
      </c>
      <c r="N60" s="44">
        <f t="shared" si="42"/>
        <v>0</v>
      </c>
      <c r="O60" s="44">
        <f t="shared" si="42"/>
        <v>0</v>
      </c>
      <c r="P60" s="44">
        <f t="shared" si="42"/>
        <v>0</v>
      </c>
      <c r="Q60" s="51">
        <f>SUM(E60:P60)</f>
        <v>0</v>
      </c>
    </row>
    <row r="61" spans="2:17" x14ac:dyDescent="0.25">
      <c r="B61" s="21" t="s">
        <v>47</v>
      </c>
      <c r="C61" s="49">
        <v>0</v>
      </c>
      <c r="D61" s="49">
        <v>763544949.05000007</v>
      </c>
      <c r="E61" s="49">
        <v>0</v>
      </c>
      <c r="F61" s="49">
        <f t="shared" si="42"/>
        <v>0</v>
      </c>
      <c r="G61" s="49">
        <f t="shared" si="42"/>
        <v>0</v>
      </c>
      <c r="H61" s="49">
        <f t="shared" si="42"/>
        <v>0</v>
      </c>
      <c r="I61" s="49">
        <f t="shared" si="42"/>
        <v>0</v>
      </c>
      <c r="J61" s="49">
        <f t="shared" si="42"/>
        <v>0</v>
      </c>
      <c r="K61" s="49">
        <f t="shared" si="42"/>
        <v>0</v>
      </c>
      <c r="L61" s="49">
        <f t="shared" si="42"/>
        <v>0</v>
      </c>
      <c r="M61" s="49">
        <f t="shared" si="42"/>
        <v>0</v>
      </c>
      <c r="N61" s="49">
        <f t="shared" si="42"/>
        <v>0</v>
      </c>
      <c r="O61" s="49">
        <f t="shared" si="42"/>
        <v>0</v>
      </c>
      <c r="P61" s="49">
        <f t="shared" si="42"/>
        <v>0</v>
      </c>
      <c r="Q61" s="52">
        <f>SUM(E61:P61)</f>
        <v>0</v>
      </c>
    </row>
    <row r="62" spans="2:17" x14ac:dyDescent="0.25">
      <c r="B62" s="32" t="s">
        <v>48</v>
      </c>
      <c r="C62" s="53">
        <v>0</v>
      </c>
      <c r="D62" s="53">
        <v>763544949.05000007</v>
      </c>
      <c r="E62" s="53">
        <v>0</v>
      </c>
      <c r="F62" s="53">
        <v>0</v>
      </c>
      <c r="G62" s="53">
        <v>0</v>
      </c>
      <c r="H62" s="53">
        <v>0</v>
      </c>
      <c r="I62" s="53">
        <v>0</v>
      </c>
      <c r="J62" s="53">
        <v>0</v>
      </c>
      <c r="K62" s="53">
        <v>0</v>
      </c>
      <c r="L62" s="53">
        <v>0</v>
      </c>
      <c r="M62" s="53">
        <v>0</v>
      </c>
      <c r="N62" s="53">
        <v>0</v>
      </c>
      <c r="O62" s="53">
        <v>0</v>
      </c>
      <c r="P62" s="53">
        <v>0</v>
      </c>
      <c r="Q62" s="53">
        <f>SUM(E62:P62)</f>
        <v>0</v>
      </c>
    </row>
    <row r="63" spans="2:17" x14ac:dyDescent="0.25">
      <c r="B63" s="23" t="s">
        <v>60</v>
      </c>
      <c r="C63" s="27">
        <f t="shared" ref="C63:P63" si="43">C57+C59</f>
        <v>57782502261</v>
      </c>
      <c r="D63" s="27">
        <f t="shared" si="43"/>
        <v>58363191735.710007</v>
      </c>
      <c r="E63" s="24">
        <f t="shared" si="43"/>
        <v>263490296.14000002</v>
      </c>
      <c r="F63" s="24">
        <f t="shared" si="43"/>
        <v>1590459152.5</v>
      </c>
      <c r="G63" s="24">
        <f t="shared" si="43"/>
        <v>2814893846.3799996</v>
      </c>
      <c r="H63" s="24">
        <f t="shared" si="43"/>
        <v>3114741546.4000001</v>
      </c>
      <c r="I63" s="24">
        <f t="shared" si="43"/>
        <v>1556249245.6100001</v>
      </c>
      <c r="J63" s="24">
        <f t="shared" si="43"/>
        <v>1598127294.8899999</v>
      </c>
      <c r="K63" s="24">
        <f t="shared" si="43"/>
        <v>1566746899.1499999</v>
      </c>
      <c r="L63" s="24">
        <f t="shared" si="43"/>
        <v>1566403582.0599999</v>
      </c>
      <c r="M63" s="24">
        <f t="shared" si="43"/>
        <v>135612436.40000001</v>
      </c>
      <c r="N63" s="24">
        <f t="shared" si="43"/>
        <v>3022530096.8700004</v>
      </c>
      <c r="O63" s="24">
        <f t="shared" si="43"/>
        <v>162206222.73000002</v>
      </c>
      <c r="P63" s="24">
        <f t="shared" si="43"/>
        <v>1621303066.1000001</v>
      </c>
      <c r="Q63" s="24">
        <f>SUM(E63:P63)</f>
        <v>19012763685.229996</v>
      </c>
    </row>
    <row r="64" spans="2:17" x14ac:dyDescent="0.25">
      <c r="B64" s="58" t="s">
        <v>94</v>
      </c>
    </row>
    <row r="65" spans="2:17" x14ac:dyDescent="0.25">
      <c r="B65" s="59" t="s">
        <v>95</v>
      </c>
      <c r="C65" s="61"/>
      <c r="D65" s="61"/>
      <c r="E65" s="61"/>
      <c r="F65" s="61"/>
      <c r="G65" s="61"/>
      <c r="H65" s="61"/>
      <c r="I65" s="61"/>
      <c r="J65" s="61"/>
      <c r="K65" s="61"/>
      <c r="L65" s="61"/>
      <c r="M65" s="57"/>
      <c r="N65" s="57"/>
      <c r="O65" s="57"/>
      <c r="P65" s="61"/>
    </row>
    <row r="66" spans="2:17" x14ac:dyDescent="0.25">
      <c r="B66" s="59" t="s">
        <v>39</v>
      </c>
      <c r="D66" s="57"/>
      <c r="E66" s="57"/>
      <c r="F66" s="57"/>
      <c r="G66" s="57"/>
      <c r="H66" s="57"/>
      <c r="I66" s="57"/>
      <c r="J66" s="57"/>
      <c r="K66" s="57"/>
      <c r="L66" s="57"/>
      <c r="M66" s="57"/>
      <c r="N66" s="57"/>
    </row>
    <row r="67" spans="2:17" x14ac:dyDescent="0.25">
      <c r="B67" s="59" t="s">
        <v>38</v>
      </c>
      <c r="E67" s="57"/>
      <c r="F67" s="57"/>
      <c r="G67" s="57"/>
      <c r="H67" s="57"/>
      <c r="I67" s="57"/>
      <c r="J67" s="57"/>
      <c r="K67" s="57"/>
      <c r="L67" s="57"/>
      <c r="M67" s="57"/>
      <c r="N67" s="57"/>
      <c r="O67" s="57"/>
      <c r="P67" s="57"/>
      <c r="Q67" s="57"/>
    </row>
  </sheetData>
  <mergeCells count="6">
    <mergeCell ref="B3:P3"/>
    <mergeCell ref="B4:P4"/>
    <mergeCell ref="B5:P5"/>
    <mergeCell ref="B6:P6"/>
    <mergeCell ref="B9:B10"/>
    <mergeCell ref="E9:Q9"/>
  </mergeCells>
  <pageMargins left="0.7" right="0.7" top="0.75" bottom="0.75" header="0.3" footer="0.3"/>
  <pageSetup orientation="portrait" r:id="rId1"/>
  <ignoredErrors>
    <ignoredError sqref="Q15:Q45 Q62 Q49:Q56" formulaRange="1"/>
    <ignoredError sqref="C37:P37" 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57AE1-F9EE-457B-9F08-0969C93AEB32}">
  <sheetPr codeName="Hoja10">
    <pageSetUpPr autoPageBreaks="0"/>
  </sheetPr>
  <dimension ref="A1:T69"/>
  <sheetViews>
    <sheetView showGridLines="0" zoomScale="80" zoomScaleNormal="80" workbookViewId="0">
      <selection activeCell="B9" sqref="B9:B10"/>
    </sheetView>
  </sheetViews>
  <sheetFormatPr defaultColWidth="11.42578125" defaultRowHeight="15" x14ac:dyDescent="0.25"/>
  <cols>
    <col min="1" max="1" width="7.42578125" customWidth="1"/>
    <col min="2" max="2" width="84.42578125" customWidth="1"/>
    <col min="3" max="4" width="17" customWidth="1"/>
    <col min="5" max="5" width="14.42578125" bestFit="1" customWidth="1"/>
    <col min="6" max="11" width="16.140625" bestFit="1" customWidth="1"/>
    <col min="12" max="12" width="15.42578125" customWidth="1"/>
    <col min="13" max="13" width="15.28515625" customWidth="1"/>
    <col min="14" max="14" width="14.85546875" customWidth="1"/>
    <col min="15" max="15" width="13.7109375" bestFit="1" customWidth="1"/>
    <col min="16" max="16" width="16" customWidth="1"/>
    <col min="17" max="17" width="15.140625" bestFit="1" customWidth="1"/>
    <col min="18" max="18" width="17.5703125" bestFit="1" customWidth="1"/>
    <col min="19" max="19" width="12" bestFit="1" customWidth="1"/>
    <col min="20" max="20" width="17.140625" bestFit="1" customWidth="1"/>
  </cols>
  <sheetData>
    <row r="1" spans="1:17" x14ac:dyDescent="0.25">
      <c r="C1" s="1"/>
      <c r="D1" s="1"/>
      <c r="E1" s="2"/>
      <c r="F1" s="2"/>
      <c r="G1" s="2"/>
      <c r="H1" s="2"/>
      <c r="I1" s="2"/>
      <c r="J1" s="2"/>
      <c r="K1" s="2"/>
      <c r="L1" s="2"/>
      <c r="M1" s="2"/>
      <c r="O1" s="3"/>
      <c r="P1" s="3"/>
    </row>
    <row r="2" spans="1:17" x14ac:dyDescent="0.25">
      <c r="C2" s="1"/>
      <c r="D2" s="1"/>
      <c r="E2" s="2"/>
      <c r="F2" s="2"/>
      <c r="G2" s="2"/>
      <c r="H2" s="2"/>
      <c r="I2" s="2"/>
      <c r="J2" s="2"/>
      <c r="K2" s="2"/>
      <c r="L2" s="2"/>
      <c r="M2" s="2"/>
      <c r="O2" s="3"/>
      <c r="P2" s="3"/>
    </row>
    <row r="3" spans="1:17" ht="28.5" x14ac:dyDescent="0.25">
      <c r="B3" s="79" t="s">
        <v>0</v>
      </c>
      <c r="C3" s="79"/>
      <c r="D3" s="79"/>
      <c r="E3" s="79"/>
      <c r="F3" s="79"/>
      <c r="G3" s="79"/>
      <c r="H3" s="79"/>
      <c r="I3" s="79"/>
      <c r="J3" s="79"/>
      <c r="K3" s="79"/>
      <c r="L3" s="79"/>
      <c r="M3" s="79"/>
      <c r="N3" s="79"/>
      <c r="O3" s="79"/>
      <c r="P3" s="79"/>
      <c r="Q3" s="79"/>
    </row>
    <row r="4" spans="1:17" ht="21" x14ac:dyDescent="0.25">
      <c r="B4" s="80" t="s">
        <v>1</v>
      </c>
      <c r="C4" s="80"/>
      <c r="D4" s="80"/>
      <c r="E4" s="80"/>
      <c r="F4" s="80"/>
      <c r="G4" s="80"/>
      <c r="H4" s="80"/>
      <c r="I4" s="80"/>
      <c r="J4" s="80"/>
      <c r="K4" s="80"/>
      <c r="L4" s="80"/>
      <c r="M4" s="80"/>
      <c r="N4" s="80"/>
      <c r="O4" s="80"/>
      <c r="P4" s="80"/>
      <c r="Q4" s="80"/>
    </row>
    <row r="5" spans="1:17" ht="18.75" x14ac:dyDescent="0.25">
      <c r="B5" s="81" t="s">
        <v>2</v>
      </c>
      <c r="C5" s="81"/>
      <c r="D5" s="81"/>
      <c r="E5" s="81"/>
      <c r="F5" s="81"/>
      <c r="G5" s="81"/>
      <c r="H5" s="81"/>
      <c r="I5" s="81"/>
      <c r="J5" s="81"/>
      <c r="K5" s="81"/>
      <c r="L5" s="81"/>
      <c r="M5" s="81"/>
      <c r="N5" s="81"/>
      <c r="O5" s="81"/>
      <c r="P5" s="81"/>
      <c r="Q5" s="81"/>
    </row>
    <row r="6" spans="1:17" ht="15.75" x14ac:dyDescent="0.25">
      <c r="B6" s="82" t="s">
        <v>3</v>
      </c>
      <c r="C6" s="82"/>
      <c r="D6" s="82"/>
      <c r="E6" s="82"/>
      <c r="F6" s="82"/>
      <c r="G6" s="82"/>
      <c r="H6" s="82"/>
      <c r="I6" s="82"/>
      <c r="J6" s="82"/>
      <c r="K6" s="82"/>
      <c r="L6" s="82"/>
      <c r="M6" s="82"/>
      <c r="N6" s="82"/>
      <c r="O6" s="82"/>
      <c r="P6" s="82"/>
      <c r="Q6" s="82"/>
    </row>
    <row r="7" spans="1:17" x14ac:dyDescent="0.25">
      <c r="B7" s="4"/>
      <c r="C7" s="5"/>
      <c r="D7" s="5"/>
      <c r="E7" s="6"/>
      <c r="F7" s="6"/>
      <c r="G7" s="6"/>
      <c r="H7" s="6"/>
      <c r="I7" s="6"/>
      <c r="J7" s="6"/>
      <c r="K7" s="6"/>
      <c r="L7" s="6"/>
      <c r="M7" s="6"/>
      <c r="O7" s="3"/>
      <c r="P7" s="3"/>
    </row>
    <row r="8" spans="1:17" x14ac:dyDescent="0.25">
      <c r="B8" s="7" t="s">
        <v>96</v>
      </c>
      <c r="C8" s="8"/>
      <c r="D8" s="8"/>
      <c r="E8" s="40"/>
      <c r="F8" s="40"/>
      <c r="G8" s="40"/>
      <c r="H8" s="40"/>
      <c r="I8" s="40"/>
      <c r="J8" s="40"/>
      <c r="K8" s="40"/>
      <c r="L8" s="40"/>
      <c r="M8" s="40"/>
      <c r="N8" s="39"/>
      <c r="O8" s="41"/>
      <c r="P8" s="41"/>
      <c r="Q8" s="42" t="s">
        <v>5</v>
      </c>
    </row>
    <row r="9" spans="1:17" x14ac:dyDescent="0.25">
      <c r="B9" s="83" t="s">
        <v>6</v>
      </c>
      <c r="C9" s="56" t="s">
        <v>64</v>
      </c>
      <c r="D9" s="85" t="s">
        <v>97</v>
      </c>
      <c r="E9" s="87" t="s">
        <v>59</v>
      </c>
      <c r="F9" s="88"/>
      <c r="G9" s="88"/>
      <c r="H9" s="88"/>
      <c r="I9" s="88"/>
      <c r="J9" s="88"/>
      <c r="K9" s="88"/>
      <c r="L9" s="88"/>
      <c r="M9" s="88"/>
      <c r="N9" s="88"/>
      <c r="O9" s="88"/>
      <c r="P9" s="88"/>
      <c r="Q9" s="88"/>
    </row>
    <row r="10" spans="1:17" x14ac:dyDescent="0.25">
      <c r="B10" s="84"/>
      <c r="C10" s="55" t="s">
        <v>98</v>
      </c>
      <c r="D10" s="86"/>
      <c r="E10" s="13" t="s">
        <v>10</v>
      </c>
      <c r="F10" s="13" t="s">
        <v>11</v>
      </c>
      <c r="G10" s="13" t="s">
        <v>12</v>
      </c>
      <c r="H10" s="13" t="s">
        <v>13</v>
      </c>
      <c r="I10" s="13" t="s">
        <v>14</v>
      </c>
      <c r="J10" s="13" t="s">
        <v>15</v>
      </c>
      <c r="K10" s="13" t="s">
        <v>16</v>
      </c>
      <c r="L10" s="13" t="s">
        <v>17</v>
      </c>
      <c r="M10" s="13" t="s">
        <v>18</v>
      </c>
      <c r="N10" s="13" t="s">
        <v>19</v>
      </c>
      <c r="O10" s="13" t="s">
        <v>20</v>
      </c>
      <c r="P10" s="13" t="s">
        <v>21</v>
      </c>
      <c r="Q10" s="13" t="s">
        <v>22</v>
      </c>
    </row>
    <row r="11" spans="1:17" x14ac:dyDescent="0.25">
      <c r="B11" s="14" t="s">
        <v>23</v>
      </c>
      <c r="C11" s="63">
        <v>59122416009</v>
      </c>
      <c r="D11" s="63">
        <v>62697050150.259995</v>
      </c>
      <c r="E11" s="63">
        <v>141968874.27999997</v>
      </c>
      <c r="F11" s="63">
        <v>2961636147.0700002</v>
      </c>
      <c r="G11" s="63">
        <v>1536384014.1199999</v>
      </c>
      <c r="H11" s="63">
        <v>1772651759.0900002</v>
      </c>
      <c r="I11" s="63">
        <v>1634277960.48</v>
      </c>
      <c r="J11" s="63">
        <v>1630120917.27</v>
      </c>
      <c r="K11" s="63">
        <v>1666780853.95</v>
      </c>
      <c r="L11" s="63">
        <v>1644441257.75</v>
      </c>
      <c r="M11" s="63">
        <v>1636258993.0699999</v>
      </c>
      <c r="N11" s="63">
        <v>1621801947.03</v>
      </c>
      <c r="O11" s="63">
        <v>3176896232.7800002</v>
      </c>
      <c r="P11" s="44">
        <v>1658204309.04</v>
      </c>
      <c r="Q11" s="44">
        <v>21081423265.930004</v>
      </c>
    </row>
    <row r="12" spans="1:17" x14ac:dyDescent="0.25">
      <c r="A12" s="39"/>
      <c r="B12" s="16" t="s">
        <v>24</v>
      </c>
      <c r="C12" s="45">
        <v>2598128402</v>
      </c>
      <c r="D12" s="45">
        <v>3102217736.5900002</v>
      </c>
      <c r="E12" s="46">
        <v>97202137.809999987</v>
      </c>
      <c r="F12" s="46">
        <v>102532446.15000001</v>
      </c>
      <c r="G12" s="46">
        <v>106368630.69999999</v>
      </c>
      <c r="H12" s="46">
        <v>120959802.58000001</v>
      </c>
      <c r="I12" s="46">
        <v>150300617.11000001</v>
      </c>
      <c r="J12" s="46">
        <v>124153946.21000001</v>
      </c>
      <c r="K12" s="46">
        <v>107493079.41000001</v>
      </c>
      <c r="L12" s="46">
        <v>125543426.91999999</v>
      </c>
      <c r="M12" s="46">
        <v>123135759.53</v>
      </c>
      <c r="N12" s="46">
        <v>123687392.98</v>
      </c>
      <c r="O12" s="46">
        <v>124210546.21000001</v>
      </c>
      <c r="P12" s="45">
        <v>123607696.75</v>
      </c>
      <c r="Q12" s="45">
        <v>1429195482.3599999</v>
      </c>
    </row>
    <row r="13" spans="1:17" x14ac:dyDescent="0.25">
      <c r="A13" s="39"/>
      <c r="B13" s="21" t="s">
        <v>25</v>
      </c>
      <c r="C13" s="45">
        <v>236265797</v>
      </c>
      <c r="D13" s="45">
        <v>236265797</v>
      </c>
      <c r="E13" s="45">
        <v>0</v>
      </c>
      <c r="F13" s="45">
        <v>0</v>
      </c>
      <c r="G13" s="45">
        <v>0</v>
      </c>
      <c r="H13" s="45">
        <v>0</v>
      </c>
      <c r="I13" s="45">
        <v>0</v>
      </c>
      <c r="J13" s="45">
        <v>0</v>
      </c>
      <c r="K13" s="45">
        <v>0</v>
      </c>
      <c r="L13" s="45">
        <v>0</v>
      </c>
      <c r="M13" s="45">
        <v>0</v>
      </c>
      <c r="N13" s="45">
        <v>0</v>
      </c>
      <c r="O13" s="45">
        <v>0</v>
      </c>
      <c r="P13" s="45">
        <v>0</v>
      </c>
      <c r="Q13" s="45">
        <v>0</v>
      </c>
    </row>
    <row r="14" spans="1:17" x14ac:dyDescent="0.25">
      <c r="A14" s="39"/>
      <c r="B14" s="38" t="s">
        <v>68</v>
      </c>
      <c r="C14" s="46">
        <v>236265797</v>
      </c>
      <c r="D14" s="46">
        <v>236265797</v>
      </c>
      <c r="E14" s="45">
        <v>0</v>
      </c>
      <c r="F14" s="45">
        <v>0</v>
      </c>
      <c r="G14" s="45">
        <v>0</v>
      </c>
      <c r="H14" s="45">
        <v>0</v>
      </c>
      <c r="I14" s="45">
        <v>0</v>
      </c>
      <c r="J14" s="45">
        <v>0</v>
      </c>
      <c r="K14" s="45">
        <v>0</v>
      </c>
      <c r="L14" s="45">
        <v>0</v>
      </c>
      <c r="M14" s="45">
        <v>0</v>
      </c>
      <c r="N14" s="45">
        <v>0</v>
      </c>
      <c r="O14" s="45">
        <v>0</v>
      </c>
      <c r="P14" s="45">
        <v>0</v>
      </c>
      <c r="Q14" s="45">
        <v>0</v>
      </c>
    </row>
    <row r="15" spans="1:17" x14ac:dyDescent="0.25">
      <c r="A15" s="39"/>
      <c r="B15" s="21" t="s">
        <v>26</v>
      </c>
      <c r="C15" s="45">
        <v>1553884659</v>
      </c>
      <c r="D15" s="45">
        <v>1553884659</v>
      </c>
      <c r="E15" s="45">
        <v>23617142.129999999</v>
      </c>
      <c r="F15" s="45">
        <v>23906833.18</v>
      </c>
      <c r="G15" s="45">
        <v>24124872.890000001</v>
      </c>
      <c r="H15" s="45">
        <v>39681684.960000001</v>
      </c>
      <c r="I15" s="45">
        <v>68430902.200000003</v>
      </c>
      <c r="J15" s="45">
        <v>41658796.439999998</v>
      </c>
      <c r="K15" s="45">
        <v>25102426.050000001</v>
      </c>
      <c r="L15" s="45">
        <v>41109244.93</v>
      </c>
      <c r="M15" s="45">
        <v>39134376.82</v>
      </c>
      <c r="N15" s="45">
        <v>38194471.879999995</v>
      </c>
      <c r="O15" s="45">
        <v>39201387.810000002</v>
      </c>
      <c r="P15" s="45">
        <v>33723832.659999996</v>
      </c>
      <c r="Q15" s="45">
        <v>437885971.95000005</v>
      </c>
    </row>
    <row r="16" spans="1:17" x14ac:dyDescent="0.25">
      <c r="B16" s="65" t="s">
        <v>70</v>
      </c>
      <c r="C16" s="46">
        <v>324734203</v>
      </c>
      <c r="D16" s="46">
        <v>324734203</v>
      </c>
      <c r="E16" s="45">
        <v>396227.84000000003</v>
      </c>
      <c r="F16" s="45">
        <v>0</v>
      </c>
      <c r="G16" s="45">
        <v>0</v>
      </c>
      <c r="H16" s="45">
        <v>526826.25</v>
      </c>
      <c r="I16" s="45">
        <v>1006245.25</v>
      </c>
      <c r="J16" s="45">
        <v>615621.67000000004</v>
      </c>
      <c r="K16" s="45">
        <v>730422.94</v>
      </c>
      <c r="L16" s="45">
        <v>3049063.18</v>
      </c>
      <c r="M16" s="45">
        <v>1523747.2</v>
      </c>
      <c r="N16" s="45">
        <v>1080583.94</v>
      </c>
      <c r="O16" s="45">
        <v>2228692.67</v>
      </c>
      <c r="P16" s="45">
        <v>4105497.87</v>
      </c>
      <c r="Q16" s="45">
        <v>15262928.810000002</v>
      </c>
    </row>
    <row r="17" spans="2:17" x14ac:dyDescent="0.25">
      <c r="B17" s="38" t="s">
        <v>71</v>
      </c>
      <c r="C17" s="46">
        <v>324734203</v>
      </c>
      <c r="D17" s="46">
        <v>324734203</v>
      </c>
      <c r="E17" s="46">
        <v>396227.84000000003</v>
      </c>
      <c r="F17" s="46"/>
      <c r="G17" s="46"/>
      <c r="H17" s="46">
        <v>526826.25</v>
      </c>
      <c r="I17" s="46">
        <v>1006245.25</v>
      </c>
      <c r="J17" s="46">
        <v>615621.67000000004</v>
      </c>
      <c r="K17" s="46">
        <v>730422.94</v>
      </c>
      <c r="L17" s="46">
        <v>3049063.18</v>
      </c>
      <c r="M17" s="46">
        <v>1523747.2</v>
      </c>
      <c r="N17" s="46">
        <v>1080583.94</v>
      </c>
      <c r="O17" s="46">
        <v>2228692.67</v>
      </c>
      <c r="P17" s="46">
        <v>4105497.87</v>
      </c>
      <c r="Q17" s="46">
        <v>15262928.810000002</v>
      </c>
    </row>
    <row r="18" spans="2:17" x14ac:dyDescent="0.25">
      <c r="B18" s="65" t="s">
        <v>72</v>
      </c>
      <c r="C18" s="45">
        <v>1229150456</v>
      </c>
      <c r="D18" s="45">
        <v>1229150456</v>
      </c>
      <c r="E18" s="45">
        <v>23220914.289999999</v>
      </c>
      <c r="F18" s="45">
        <v>23906833.18</v>
      </c>
      <c r="G18" s="45">
        <v>24124872.890000001</v>
      </c>
      <c r="H18" s="45">
        <v>39154858.710000001</v>
      </c>
      <c r="I18" s="45">
        <v>67424656.950000003</v>
      </c>
      <c r="J18" s="45">
        <v>41043174.769999996</v>
      </c>
      <c r="K18" s="45">
        <v>24372003.109999999</v>
      </c>
      <c r="L18" s="45">
        <v>38060181.75</v>
      </c>
      <c r="M18" s="45">
        <v>37610629.619999997</v>
      </c>
      <c r="N18" s="45">
        <v>37113887.939999998</v>
      </c>
      <c r="O18" s="45">
        <v>36972695.140000001</v>
      </c>
      <c r="P18" s="45">
        <v>29618334.789999999</v>
      </c>
      <c r="Q18" s="45">
        <v>422623043.13999999</v>
      </c>
    </row>
    <row r="19" spans="2:17" x14ac:dyDescent="0.25">
      <c r="B19" s="38" t="s">
        <v>73</v>
      </c>
      <c r="C19" s="46">
        <v>1229150456</v>
      </c>
      <c r="D19" s="46">
        <v>1229150456</v>
      </c>
      <c r="E19" s="46">
        <v>23220914.289999999</v>
      </c>
      <c r="F19" s="46">
        <v>23906833.18</v>
      </c>
      <c r="G19" s="46">
        <v>24124872.890000001</v>
      </c>
      <c r="H19" s="46">
        <v>39154858.710000001</v>
      </c>
      <c r="I19" s="46">
        <v>67424656.950000003</v>
      </c>
      <c r="J19" s="46">
        <v>41043174.769999996</v>
      </c>
      <c r="K19" s="46">
        <v>24372003.109999999</v>
      </c>
      <c r="L19" s="46">
        <v>38060181.75</v>
      </c>
      <c r="M19" s="46">
        <v>37610629.619999997</v>
      </c>
      <c r="N19" s="46">
        <v>37113887.939999998</v>
      </c>
      <c r="O19" s="46">
        <v>36972695.140000001</v>
      </c>
      <c r="P19" s="46">
        <v>29618334.789999999</v>
      </c>
      <c r="Q19" s="46">
        <v>422623043.13999999</v>
      </c>
    </row>
    <row r="20" spans="2:17" x14ac:dyDescent="0.25">
      <c r="B20" s="38" t="s">
        <v>74</v>
      </c>
      <c r="C20" s="46">
        <v>0</v>
      </c>
      <c r="D20" s="46"/>
      <c r="E20" s="46">
        <v>0</v>
      </c>
      <c r="F20" s="46">
        <v>0</v>
      </c>
      <c r="G20" s="46">
        <v>0</v>
      </c>
      <c r="H20" s="46">
        <v>0</v>
      </c>
      <c r="I20" s="46">
        <v>0</v>
      </c>
      <c r="J20" s="46">
        <v>0</v>
      </c>
      <c r="K20" s="46">
        <v>0</v>
      </c>
      <c r="L20" s="46">
        <v>0</v>
      </c>
      <c r="M20" s="46">
        <v>0</v>
      </c>
      <c r="N20" s="46">
        <v>0</v>
      </c>
      <c r="O20" s="46">
        <v>0</v>
      </c>
      <c r="P20" s="46">
        <v>0</v>
      </c>
      <c r="Q20" s="46">
        <v>0</v>
      </c>
    </row>
    <row r="21" spans="2:17" x14ac:dyDescent="0.25">
      <c r="B21" s="21" t="s">
        <v>41</v>
      </c>
      <c r="C21" s="45">
        <v>807977946</v>
      </c>
      <c r="D21" s="45">
        <v>1312067280.5900002</v>
      </c>
      <c r="E21" s="45">
        <v>73584995.679999992</v>
      </c>
      <c r="F21" s="45">
        <v>78625612.969999999</v>
      </c>
      <c r="G21" s="45">
        <v>82243757.810000002</v>
      </c>
      <c r="H21" s="45">
        <v>81278117.620000005</v>
      </c>
      <c r="I21" s="45">
        <v>81869714.909999996</v>
      </c>
      <c r="J21" s="45">
        <v>82495149.769999996</v>
      </c>
      <c r="K21" s="45">
        <v>82390653.359999999</v>
      </c>
      <c r="L21" s="45">
        <v>84434181.989999995</v>
      </c>
      <c r="M21" s="45">
        <v>84001382.709999993</v>
      </c>
      <c r="N21" s="45">
        <v>85492921.100000009</v>
      </c>
      <c r="O21" s="45">
        <v>85009158.400000006</v>
      </c>
      <c r="P21" s="45">
        <v>89883864.090000004</v>
      </c>
      <c r="Q21" s="45">
        <v>991309510.41000009</v>
      </c>
    </row>
    <row r="22" spans="2:17" x14ac:dyDescent="0.25">
      <c r="B22" s="38" t="s">
        <v>75</v>
      </c>
      <c r="C22" s="46">
        <v>535095626</v>
      </c>
      <c r="D22" s="46">
        <v>790234416.70000005</v>
      </c>
      <c r="E22" s="46">
        <v>49056425.349999994</v>
      </c>
      <c r="F22" s="46">
        <v>52416654.409999996</v>
      </c>
      <c r="G22" s="46">
        <v>54828755.960000001</v>
      </c>
      <c r="H22" s="46">
        <v>54184984.050000004</v>
      </c>
      <c r="I22" s="46">
        <v>54579321.789999999</v>
      </c>
      <c r="J22" s="46">
        <v>54996278.649999999</v>
      </c>
      <c r="K22" s="46">
        <v>54926611.210000001</v>
      </c>
      <c r="L22" s="46">
        <v>56289220.199999996</v>
      </c>
      <c r="M22" s="46">
        <v>56000441.829999998</v>
      </c>
      <c r="N22" s="46">
        <v>56994804.980000004</v>
      </c>
      <c r="O22" s="46">
        <v>56672292.230000004</v>
      </c>
      <c r="P22" s="46">
        <v>59922071.549999997</v>
      </c>
      <c r="Q22" s="46">
        <v>660867862.20999992</v>
      </c>
    </row>
    <row r="23" spans="2:17" x14ac:dyDescent="0.25">
      <c r="B23" s="38" t="s">
        <v>76</v>
      </c>
      <c r="C23" s="46">
        <v>272882320</v>
      </c>
      <c r="D23" s="46">
        <v>521832863.88999999</v>
      </c>
      <c r="E23" s="46">
        <v>24528570.329999998</v>
      </c>
      <c r="F23" s="46">
        <v>26208958.560000002</v>
      </c>
      <c r="G23" s="46">
        <v>27415001.850000001</v>
      </c>
      <c r="H23" s="46">
        <v>27093133.57</v>
      </c>
      <c r="I23" s="46">
        <v>27290393.120000001</v>
      </c>
      <c r="J23" s="46">
        <v>27498871.120000001</v>
      </c>
      <c r="K23" s="46">
        <v>27464042.150000002</v>
      </c>
      <c r="L23" s="46">
        <v>28144961.789999999</v>
      </c>
      <c r="M23" s="46">
        <v>28000940.879999999</v>
      </c>
      <c r="N23" s="46">
        <v>28498116.120000001</v>
      </c>
      <c r="O23" s="46">
        <v>28336866.169999998</v>
      </c>
      <c r="P23" s="46">
        <v>29961792.539999999</v>
      </c>
      <c r="Q23" s="46">
        <v>330441648.20000005</v>
      </c>
    </row>
    <row r="24" spans="2:17" x14ac:dyDescent="0.25">
      <c r="B24" s="16" t="s">
        <v>27</v>
      </c>
      <c r="C24" s="45">
        <v>21794328528</v>
      </c>
      <c r="D24" s="45">
        <v>21795511192.279999</v>
      </c>
      <c r="E24" s="45">
        <v>17745940.41</v>
      </c>
      <c r="F24" s="45">
        <v>25306760.310000002</v>
      </c>
      <c r="G24" s="45">
        <v>2035573.5</v>
      </c>
      <c r="H24" s="45">
        <v>19873593.530000001</v>
      </c>
      <c r="I24" s="45">
        <v>3873050.9799999995</v>
      </c>
      <c r="J24" s="45">
        <v>22711565.390000001</v>
      </c>
      <c r="K24" s="45">
        <v>37523743.240000002</v>
      </c>
      <c r="L24" s="45">
        <v>37523636</v>
      </c>
      <c r="M24" s="45">
        <v>17670659.100000001</v>
      </c>
      <c r="N24" s="45">
        <v>2502321.4500000002</v>
      </c>
      <c r="O24" s="45">
        <v>35578803.579999998</v>
      </c>
      <c r="P24" s="45">
        <v>41636560.060000002</v>
      </c>
      <c r="Q24" s="47">
        <v>263982207.55000001</v>
      </c>
    </row>
    <row r="25" spans="2:17" x14ac:dyDescent="0.25">
      <c r="B25" s="21" t="s">
        <v>28</v>
      </c>
      <c r="C25" s="45">
        <v>21794328528</v>
      </c>
      <c r="D25" s="45">
        <v>21795511192.279999</v>
      </c>
      <c r="E25" s="45">
        <v>17745940.41</v>
      </c>
      <c r="F25" s="45">
        <v>25306760.310000002</v>
      </c>
      <c r="G25" s="45">
        <v>2035573.5</v>
      </c>
      <c r="H25" s="45">
        <v>19873593.530000001</v>
      </c>
      <c r="I25" s="45">
        <v>3873050.9799999995</v>
      </c>
      <c r="J25" s="45">
        <v>22711565.390000001</v>
      </c>
      <c r="K25" s="45">
        <v>37523743.240000002</v>
      </c>
      <c r="L25" s="45">
        <v>37523636</v>
      </c>
      <c r="M25" s="45">
        <v>17670659.100000001</v>
      </c>
      <c r="N25" s="45">
        <v>2502321.4500000002</v>
      </c>
      <c r="O25" s="45">
        <v>35578803.579999998</v>
      </c>
      <c r="P25" s="45">
        <v>41636560.060000002</v>
      </c>
      <c r="Q25" s="45">
        <v>263982207.55000001</v>
      </c>
    </row>
    <row r="26" spans="2:17" x14ac:dyDescent="0.25">
      <c r="B26" s="38" t="s">
        <v>99</v>
      </c>
      <c r="C26" s="46">
        <v>95000000</v>
      </c>
      <c r="D26" s="46">
        <v>95000000</v>
      </c>
      <c r="E26" s="46">
        <v>0</v>
      </c>
      <c r="F26" s="46"/>
      <c r="G26" s="46"/>
      <c r="H26" s="46"/>
      <c r="I26" s="46"/>
      <c r="J26" s="46"/>
      <c r="K26" s="46"/>
      <c r="L26" s="46"/>
      <c r="M26" s="46"/>
      <c r="N26" s="46"/>
      <c r="O26" s="46"/>
      <c r="P26" s="46"/>
      <c r="Q26" s="46">
        <v>0</v>
      </c>
    </row>
    <row r="27" spans="2:17" x14ac:dyDescent="0.25">
      <c r="B27" s="38" t="s">
        <v>100</v>
      </c>
      <c r="C27" s="46">
        <v>4000000</v>
      </c>
      <c r="D27" s="46">
        <v>4000000</v>
      </c>
      <c r="E27" s="46">
        <v>0</v>
      </c>
      <c r="F27" s="46"/>
      <c r="G27" s="46"/>
      <c r="H27" s="46"/>
      <c r="I27" s="46"/>
      <c r="J27" s="46"/>
      <c r="K27" s="46"/>
      <c r="L27" s="46"/>
      <c r="M27" s="46"/>
      <c r="N27" s="46"/>
      <c r="O27" s="46"/>
      <c r="P27" s="46"/>
      <c r="Q27" s="46"/>
    </row>
    <row r="28" spans="2:17" x14ac:dyDescent="0.25">
      <c r="B28" s="38" t="s">
        <v>78</v>
      </c>
      <c r="C28" s="46">
        <v>0</v>
      </c>
      <c r="D28" s="46">
        <v>0</v>
      </c>
      <c r="E28" s="46">
        <v>17745940.41</v>
      </c>
      <c r="F28" s="46">
        <v>25306760.310000002</v>
      </c>
      <c r="G28" s="46">
        <v>2035573.5</v>
      </c>
      <c r="H28" s="46">
        <v>19873593.530000001</v>
      </c>
      <c r="I28" s="46">
        <v>3873050.9799999995</v>
      </c>
      <c r="J28" s="46">
        <v>22711565.390000001</v>
      </c>
      <c r="K28" s="46">
        <v>37523743.240000002</v>
      </c>
      <c r="L28" s="46">
        <v>37523636</v>
      </c>
      <c r="M28" s="46">
        <v>17670659.100000001</v>
      </c>
      <c r="N28" s="46">
        <v>2502321.4500000002</v>
      </c>
      <c r="O28" s="46">
        <v>35578803.579999998</v>
      </c>
      <c r="P28" s="46">
        <v>41636560.060000002</v>
      </c>
      <c r="Q28" s="46">
        <v>263982207.55000001</v>
      </c>
    </row>
    <row r="29" spans="2:17" x14ac:dyDescent="0.25">
      <c r="B29" s="38" t="s">
        <v>79</v>
      </c>
      <c r="C29" s="46">
        <v>21695328528</v>
      </c>
      <c r="D29" s="46">
        <v>21696511192.279999</v>
      </c>
      <c r="E29" s="46">
        <v>0</v>
      </c>
      <c r="F29" s="46"/>
      <c r="G29" s="46">
        <v>0</v>
      </c>
      <c r="H29" s="46"/>
      <c r="I29" s="46"/>
      <c r="J29" s="46"/>
      <c r="K29" s="46"/>
      <c r="L29" s="46"/>
      <c r="M29" s="46"/>
      <c r="N29" s="46"/>
      <c r="O29" s="46"/>
      <c r="P29" s="46"/>
      <c r="Q29" s="46">
        <v>0</v>
      </c>
    </row>
    <row r="30" spans="2:17" x14ac:dyDescent="0.25">
      <c r="B30" s="16" t="s">
        <v>29</v>
      </c>
      <c r="C30" s="45">
        <v>4600000</v>
      </c>
      <c r="D30" s="45">
        <v>4600000</v>
      </c>
      <c r="E30" s="45">
        <v>0</v>
      </c>
      <c r="F30" s="45">
        <v>0</v>
      </c>
      <c r="G30" s="45">
        <v>0</v>
      </c>
      <c r="H30" s="45">
        <v>0</v>
      </c>
      <c r="I30" s="45">
        <v>0</v>
      </c>
      <c r="J30" s="45">
        <v>0</v>
      </c>
      <c r="K30" s="45">
        <v>0</v>
      </c>
      <c r="L30" s="45">
        <v>0</v>
      </c>
      <c r="M30" s="45">
        <v>0</v>
      </c>
      <c r="N30" s="45">
        <v>0</v>
      </c>
      <c r="O30" s="45">
        <v>0</v>
      </c>
      <c r="P30" s="45">
        <v>0</v>
      </c>
      <c r="Q30" s="47">
        <v>0</v>
      </c>
    </row>
    <row r="31" spans="2:17" x14ac:dyDescent="0.25">
      <c r="B31" s="21" t="s">
        <v>30</v>
      </c>
      <c r="C31" s="46">
        <v>4600000</v>
      </c>
      <c r="D31" s="46">
        <v>4600000</v>
      </c>
      <c r="E31" s="46">
        <v>0</v>
      </c>
      <c r="F31" s="46">
        <v>0</v>
      </c>
      <c r="G31" s="46">
        <v>0</v>
      </c>
      <c r="H31" s="46">
        <v>0</v>
      </c>
      <c r="I31" s="46">
        <v>0</v>
      </c>
      <c r="J31" s="46">
        <v>0</v>
      </c>
      <c r="K31" s="46">
        <v>0</v>
      </c>
      <c r="L31" s="46">
        <v>0</v>
      </c>
      <c r="M31" s="46">
        <v>0</v>
      </c>
      <c r="N31" s="46">
        <v>0</v>
      </c>
      <c r="O31" s="46">
        <v>0</v>
      </c>
      <c r="P31" s="46">
        <v>0</v>
      </c>
      <c r="Q31" s="46">
        <v>0</v>
      </c>
    </row>
    <row r="32" spans="2:17" x14ac:dyDescent="0.25">
      <c r="B32" s="65" t="s">
        <v>80</v>
      </c>
      <c r="C32" s="46">
        <v>4600000</v>
      </c>
      <c r="D32" s="46">
        <v>4600000</v>
      </c>
      <c r="E32" s="46">
        <v>0</v>
      </c>
      <c r="F32" s="46">
        <v>0</v>
      </c>
      <c r="G32" s="46">
        <v>0</v>
      </c>
      <c r="H32" s="46">
        <v>0</v>
      </c>
      <c r="I32" s="46">
        <v>0</v>
      </c>
      <c r="J32" s="46">
        <v>0</v>
      </c>
      <c r="K32" s="46">
        <v>0</v>
      </c>
      <c r="L32" s="46">
        <v>0</v>
      </c>
      <c r="M32" s="46">
        <v>0</v>
      </c>
      <c r="N32" s="46">
        <v>0</v>
      </c>
      <c r="O32" s="46">
        <v>0</v>
      </c>
      <c r="P32" s="46">
        <v>0</v>
      </c>
      <c r="Q32" s="46">
        <v>0</v>
      </c>
    </row>
    <row r="33" spans="2:17" x14ac:dyDescent="0.25">
      <c r="B33" s="64" t="s">
        <v>81</v>
      </c>
      <c r="C33" s="46">
        <v>0</v>
      </c>
      <c r="D33" s="46">
        <v>0</v>
      </c>
      <c r="E33" s="46">
        <v>0</v>
      </c>
      <c r="F33" s="46">
        <v>0</v>
      </c>
      <c r="G33" s="46">
        <v>0</v>
      </c>
      <c r="H33" s="46">
        <v>0</v>
      </c>
      <c r="I33" s="46">
        <v>0</v>
      </c>
      <c r="J33" s="46">
        <v>0</v>
      </c>
      <c r="K33" s="46">
        <v>0</v>
      </c>
      <c r="L33" s="46">
        <v>0</v>
      </c>
      <c r="M33" s="46">
        <v>0</v>
      </c>
      <c r="N33" s="46">
        <v>0</v>
      </c>
      <c r="O33" s="46">
        <v>0</v>
      </c>
      <c r="P33" s="46">
        <v>0</v>
      </c>
      <c r="Q33" s="46">
        <v>0</v>
      </c>
    </row>
    <row r="34" spans="2:17" x14ac:dyDescent="0.25">
      <c r="B34" s="64" t="s">
        <v>82</v>
      </c>
      <c r="C34" s="46">
        <v>4600000</v>
      </c>
      <c r="D34" s="46">
        <v>4600000</v>
      </c>
      <c r="E34" s="46">
        <v>0</v>
      </c>
      <c r="F34" s="46">
        <v>0</v>
      </c>
      <c r="G34" s="46">
        <v>0</v>
      </c>
      <c r="H34" s="46">
        <v>0</v>
      </c>
      <c r="I34" s="46">
        <v>0</v>
      </c>
      <c r="J34" s="46">
        <v>0</v>
      </c>
      <c r="K34" s="46">
        <v>0</v>
      </c>
      <c r="L34" s="46">
        <v>0</v>
      </c>
      <c r="M34" s="46">
        <v>0</v>
      </c>
      <c r="N34" s="46">
        <v>0</v>
      </c>
      <c r="O34" s="46">
        <v>0</v>
      </c>
      <c r="P34" s="46">
        <v>0</v>
      </c>
      <c r="Q34" s="46">
        <v>0</v>
      </c>
    </row>
    <row r="35" spans="2:17" x14ac:dyDescent="0.25">
      <c r="B35" s="16" t="s">
        <v>31</v>
      </c>
      <c r="C35" s="45">
        <v>34721459079</v>
      </c>
      <c r="D35" s="45">
        <v>37790819079</v>
      </c>
      <c r="E35" s="45">
        <v>27020796.059999999</v>
      </c>
      <c r="F35" s="45">
        <v>2833660623.96</v>
      </c>
      <c r="G35" s="45">
        <v>1427893309.9199998</v>
      </c>
      <c r="H35" s="45">
        <v>1608941970.9400001</v>
      </c>
      <c r="I35" s="45">
        <v>1457236549.01</v>
      </c>
      <c r="J35" s="45">
        <v>1457221919</v>
      </c>
      <c r="K35" s="45">
        <v>1497300361.8899999</v>
      </c>
      <c r="L35" s="45">
        <v>1457231332.0999999</v>
      </c>
      <c r="M35" s="45">
        <v>1470602041.51</v>
      </c>
      <c r="N35" s="45">
        <v>1470597728.1399999</v>
      </c>
      <c r="O35" s="45">
        <v>2991902892.6100001</v>
      </c>
      <c r="P35" s="45">
        <v>1443879627.4000001</v>
      </c>
      <c r="Q35" s="47">
        <v>19143489152.540001</v>
      </c>
    </row>
    <row r="36" spans="2:17" x14ac:dyDescent="0.25">
      <c r="B36" s="21" t="s">
        <v>32</v>
      </c>
      <c r="C36" s="45">
        <v>34721459079</v>
      </c>
      <c r="D36" s="45">
        <v>37790819079</v>
      </c>
      <c r="E36" s="45">
        <v>27020796.059999999</v>
      </c>
      <c r="F36" s="45">
        <v>2833660623.96</v>
      </c>
      <c r="G36" s="45">
        <v>1427893309.9199998</v>
      </c>
      <c r="H36" s="45">
        <v>1608941970.9400001</v>
      </c>
      <c r="I36" s="45">
        <v>1457236549.01</v>
      </c>
      <c r="J36" s="45">
        <v>1457221919</v>
      </c>
      <c r="K36" s="45">
        <v>1497300361.8899999</v>
      </c>
      <c r="L36" s="45">
        <v>1457231332.0999999</v>
      </c>
      <c r="M36" s="45">
        <v>1470602041.51</v>
      </c>
      <c r="N36" s="45">
        <v>1470597728.1399999</v>
      </c>
      <c r="O36" s="45">
        <v>2991902892.6100001</v>
      </c>
      <c r="P36" s="45">
        <v>1443879627.4000001</v>
      </c>
      <c r="Q36" s="45">
        <v>19143489152.540001</v>
      </c>
    </row>
    <row r="37" spans="2:17" x14ac:dyDescent="0.25">
      <c r="B37" s="65" t="s">
        <v>83</v>
      </c>
      <c r="C37" s="45">
        <v>34721459079</v>
      </c>
      <c r="D37" s="45">
        <v>37790819079</v>
      </c>
      <c r="E37" s="45">
        <v>27020796.059999999</v>
      </c>
      <c r="F37" s="45">
        <v>2833660623.96</v>
      </c>
      <c r="G37" s="45">
        <v>1427893309.9199998</v>
      </c>
      <c r="H37" s="45">
        <v>1608941970.9400001</v>
      </c>
      <c r="I37" s="45">
        <v>1457236549.01</v>
      </c>
      <c r="J37" s="45">
        <v>1457221919</v>
      </c>
      <c r="K37" s="45">
        <v>1497300361.8899999</v>
      </c>
      <c r="L37" s="45">
        <v>1457231332.0999999</v>
      </c>
      <c r="M37" s="45">
        <v>1470602041.51</v>
      </c>
      <c r="N37" s="45">
        <v>1470597728.1399999</v>
      </c>
      <c r="O37" s="45">
        <v>2991902892.6100001</v>
      </c>
      <c r="P37" s="45">
        <v>1443879627.4000001</v>
      </c>
      <c r="Q37" s="47">
        <v>19143489152.540001</v>
      </c>
    </row>
    <row r="38" spans="2:17" x14ac:dyDescent="0.25">
      <c r="B38" s="64" t="s">
        <v>84</v>
      </c>
      <c r="C38" s="46">
        <v>17860927079</v>
      </c>
      <c r="D38" s="46">
        <v>20930287079</v>
      </c>
      <c r="E38" s="46">
        <v>27020796.059999999</v>
      </c>
      <c r="F38" s="46">
        <v>2833660623.96</v>
      </c>
      <c r="G38" s="46">
        <v>1427893309.9199998</v>
      </c>
      <c r="H38" s="46">
        <v>1608941970.9400001</v>
      </c>
      <c r="I38" s="46">
        <v>1457236549.01</v>
      </c>
      <c r="J38" s="46">
        <v>1457221919</v>
      </c>
      <c r="K38" s="46">
        <v>1497300361.8899999</v>
      </c>
      <c r="L38" s="46">
        <v>1457231332.0999999</v>
      </c>
      <c r="M38" s="46">
        <v>1470602041.51</v>
      </c>
      <c r="N38" s="46">
        <v>1470597728.1399999</v>
      </c>
      <c r="O38" s="46">
        <v>2991902892.6100001</v>
      </c>
      <c r="P38" s="46">
        <v>1443879627.4000001</v>
      </c>
      <c r="Q38" s="48">
        <v>19143489152.540001</v>
      </c>
    </row>
    <row r="39" spans="2:17" x14ac:dyDescent="0.25">
      <c r="B39" s="38" t="s">
        <v>85</v>
      </c>
      <c r="C39" s="46">
        <v>17860927079</v>
      </c>
      <c r="D39" s="46">
        <v>20930287079</v>
      </c>
      <c r="E39" s="46">
        <v>27020796.059999999</v>
      </c>
      <c r="F39" s="46">
        <v>2833660623.96</v>
      </c>
      <c r="G39" s="46">
        <v>1427893309.9199998</v>
      </c>
      <c r="H39" s="46">
        <v>1608941970.9400001</v>
      </c>
      <c r="I39" s="46">
        <v>1457236549.01</v>
      </c>
      <c r="J39" s="46">
        <v>1457221919</v>
      </c>
      <c r="K39" s="46">
        <v>1497300361.8899999</v>
      </c>
      <c r="L39" s="46">
        <v>1457231332.0999999</v>
      </c>
      <c r="M39" s="46">
        <v>1470602041.51</v>
      </c>
      <c r="N39" s="46">
        <v>1470597728.1399999</v>
      </c>
      <c r="O39" s="46">
        <v>2991902892.6100001</v>
      </c>
      <c r="P39" s="46">
        <v>1443879627.4000001</v>
      </c>
      <c r="Q39" s="48">
        <v>19143489152.540001</v>
      </c>
    </row>
    <row r="40" spans="2:17" x14ac:dyDescent="0.25">
      <c r="B40" s="64" t="s">
        <v>86</v>
      </c>
      <c r="C40" s="46">
        <v>16860532000</v>
      </c>
      <c r="D40" s="46">
        <v>16860532000</v>
      </c>
      <c r="E40" s="46">
        <v>0</v>
      </c>
      <c r="F40" s="46">
        <v>0</v>
      </c>
      <c r="G40" s="46">
        <v>0</v>
      </c>
      <c r="H40" s="46">
        <v>0</v>
      </c>
      <c r="I40" s="46">
        <v>0</v>
      </c>
      <c r="J40" s="46">
        <v>0</v>
      </c>
      <c r="K40" s="46">
        <v>0</v>
      </c>
      <c r="L40" s="46">
        <v>0</v>
      </c>
      <c r="M40" s="46">
        <v>0</v>
      </c>
      <c r="N40" s="46">
        <v>0</v>
      </c>
      <c r="O40" s="46">
        <v>0</v>
      </c>
      <c r="P40" s="46">
        <v>0</v>
      </c>
      <c r="Q40" s="48">
        <v>0</v>
      </c>
    </row>
    <row r="41" spans="2:17" x14ac:dyDescent="0.25">
      <c r="B41" s="38" t="s">
        <v>87</v>
      </c>
      <c r="C41" s="46">
        <v>16860532000</v>
      </c>
      <c r="D41" s="46">
        <v>16860532000</v>
      </c>
      <c r="E41" s="46">
        <v>0</v>
      </c>
      <c r="F41" s="46">
        <v>0</v>
      </c>
      <c r="G41" s="46">
        <v>0</v>
      </c>
      <c r="H41" s="46">
        <v>0</v>
      </c>
      <c r="I41" s="46">
        <v>0</v>
      </c>
      <c r="J41" s="46">
        <v>0</v>
      </c>
      <c r="K41" s="46">
        <v>0</v>
      </c>
      <c r="L41" s="46">
        <v>0</v>
      </c>
      <c r="M41" s="46">
        <v>0</v>
      </c>
      <c r="N41" s="46">
        <v>0</v>
      </c>
      <c r="O41" s="46">
        <v>0</v>
      </c>
      <c r="P41" s="46">
        <v>0</v>
      </c>
      <c r="Q41" s="48">
        <v>0</v>
      </c>
    </row>
    <row r="42" spans="2:17" x14ac:dyDescent="0.25">
      <c r="B42" s="16" t="s">
        <v>33</v>
      </c>
      <c r="C42" s="45">
        <v>3900000</v>
      </c>
      <c r="D42" s="45">
        <v>3902142.3899999997</v>
      </c>
      <c r="E42" s="45">
        <v>0</v>
      </c>
      <c r="F42" s="45">
        <v>136316.65</v>
      </c>
      <c r="G42" s="45">
        <v>86500</v>
      </c>
      <c r="H42" s="45">
        <v>22876392.039999999</v>
      </c>
      <c r="I42" s="45">
        <v>22867743.379999999</v>
      </c>
      <c r="J42" s="45">
        <v>26033486.669999998</v>
      </c>
      <c r="K42" s="45">
        <v>24463669.41</v>
      </c>
      <c r="L42" s="45">
        <v>24142862.73</v>
      </c>
      <c r="M42" s="45">
        <v>24850532.93</v>
      </c>
      <c r="N42" s="45">
        <v>25014504.460000001</v>
      </c>
      <c r="O42" s="45">
        <v>25203990.379999999</v>
      </c>
      <c r="P42" s="45">
        <v>49080424.830000006</v>
      </c>
      <c r="Q42" s="47">
        <v>244756423.48000002</v>
      </c>
    </row>
    <row r="43" spans="2:17" x14ac:dyDescent="0.25">
      <c r="B43" s="38" t="s">
        <v>88</v>
      </c>
      <c r="C43" s="46">
        <v>1500000</v>
      </c>
      <c r="D43" s="46">
        <v>1502142.39</v>
      </c>
      <c r="E43" s="46">
        <v>0</v>
      </c>
      <c r="F43" s="46">
        <v>0</v>
      </c>
      <c r="G43" s="46"/>
      <c r="H43" s="46"/>
      <c r="I43" s="46"/>
      <c r="J43" s="46">
        <v>2305500</v>
      </c>
      <c r="K43" s="46">
        <v>1219000</v>
      </c>
      <c r="L43" s="46">
        <v>922500</v>
      </c>
      <c r="M43" s="46">
        <v>1834500</v>
      </c>
      <c r="N43" s="46">
        <v>1720500</v>
      </c>
      <c r="O43" s="46">
        <v>2512470</v>
      </c>
      <c r="P43" s="46">
        <v>2282970</v>
      </c>
      <c r="Q43" s="48">
        <v>12797440</v>
      </c>
    </row>
    <row r="44" spans="2:17" x14ac:dyDescent="0.25">
      <c r="B44" s="38" t="s">
        <v>89</v>
      </c>
      <c r="C44" s="46">
        <v>0</v>
      </c>
      <c r="D44" s="46"/>
      <c r="E44" s="46">
        <v>0</v>
      </c>
      <c r="F44" s="46"/>
      <c r="G44" s="46"/>
      <c r="H44" s="46"/>
      <c r="I44" s="46"/>
      <c r="J44" s="46"/>
      <c r="K44" s="46">
        <v>7764.3</v>
      </c>
      <c r="L44" s="46"/>
      <c r="M44" s="46"/>
      <c r="N44" s="46"/>
      <c r="O44" s="46"/>
      <c r="P44" s="46"/>
      <c r="Q44" s="46">
        <v>7764.3</v>
      </c>
    </row>
    <row r="45" spans="2:17" x14ac:dyDescent="0.25">
      <c r="B45" s="38" t="s">
        <v>90</v>
      </c>
      <c r="C45" s="46">
        <v>2400000</v>
      </c>
      <c r="D45" s="46">
        <v>2400000</v>
      </c>
      <c r="E45" s="46">
        <v>0</v>
      </c>
      <c r="F45" s="46">
        <v>136316.65</v>
      </c>
      <c r="G45" s="46">
        <v>86500</v>
      </c>
      <c r="H45" s="46">
        <v>22876392.039999999</v>
      </c>
      <c r="I45" s="46">
        <v>22867743.379999999</v>
      </c>
      <c r="J45" s="46">
        <v>23727986.669999998</v>
      </c>
      <c r="K45" s="46">
        <v>23236905.109999999</v>
      </c>
      <c r="L45" s="46">
        <v>23220362.73</v>
      </c>
      <c r="M45" s="46">
        <v>23016032.93</v>
      </c>
      <c r="N45" s="46">
        <v>23294004.460000001</v>
      </c>
      <c r="O45" s="46">
        <v>22691520.379999999</v>
      </c>
      <c r="P45" s="46">
        <v>46797454.830000006</v>
      </c>
      <c r="Q45" s="48">
        <v>231951219.18000001</v>
      </c>
    </row>
    <row r="46" spans="2:17" x14ac:dyDescent="0.25">
      <c r="B46" s="14" t="s">
        <v>34</v>
      </c>
      <c r="C46" s="63">
        <v>9454140</v>
      </c>
      <c r="D46" s="63">
        <v>52606184.479999997</v>
      </c>
      <c r="E46" s="63">
        <v>0</v>
      </c>
      <c r="F46" s="63">
        <v>0</v>
      </c>
      <c r="G46" s="63">
        <v>0</v>
      </c>
      <c r="H46" s="63">
        <v>0</v>
      </c>
      <c r="I46" s="63">
        <v>0</v>
      </c>
      <c r="J46" s="63">
        <v>0</v>
      </c>
      <c r="K46" s="63">
        <v>0</v>
      </c>
      <c r="L46" s="63">
        <v>0</v>
      </c>
      <c r="M46" s="63">
        <v>0</v>
      </c>
      <c r="N46" s="63">
        <v>0</v>
      </c>
      <c r="O46" s="63">
        <v>0</v>
      </c>
      <c r="P46" s="44">
        <v>0</v>
      </c>
      <c r="Q46" s="44">
        <v>0</v>
      </c>
    </row>
    <row r="47" spans="2:17" x14ac:dyDescent="0.25">
      <c r="B47" s="16" t="s">
        <v>35</v>
      </c>
      <c r="C47" s="52">
        <v>1100000</v>
      </c>
      <c r="D47" s="52">
        <v>44252044.479999997</v>
      </c>
      <c r="E47" s="52">
        <v>0</v>
      </c>
      <c r="F47" s="52">
        <v>0</v>
      </c>
      <c r="G47" s="52">
        <v>0</v>
      </c>
      <c r="H47" s="52">
        <v>0</v>
      </c>
      <c r="I47" s="52">
        <v>0</v>
      </c>
      <c r="J47" s="52">
        <v>0</v>
      </c>
      <c r="K47" s="52">
        <v>0</v>
      </c>
      <c r="L47" s="52">
        <v>0</v>
      </c>
      <c r="M47" s="52">
        <v>0</v>
      </c>
      <c r="N47" s="52">
        <v>0</v>
      </c>
      <c r="O47" s="52">
        <v>0</v>
      </c>
      <c r="P47" s="49">
        <v>0</v>
      </c>
      <c r="Q47" s="47">
        <v>0</v>
      </c>
    </row>
    <row r="48" spans="2:17" x14ac:dyDescent="0.25">
      <c r="B48" s="22" t="s">
        <v>52</v>
      </c>
      <c r="C48" s="66">
        <v>100000</v>
      </c>
      <c r="D48" s="66">
        <v>43252044.479999997</v>
      </c>
      <c r="E48" s="53">
        <v>0</v>
      </c>
      <c r="F48" s="53">
        <v>0</v>
      </c>
      <c r="G48" s="53">
        <v>0</v>
      </c>
      <c r="H48" s="53">
        <v>0</v>
      </c>
      <c r="I48" s="53">
        <v>0</v>
      </c>
      <c r="J48" s="53">
        <v>0</v>
      </c>
      <c r="K48" s="53">
        <v>0</v>
      </c>
      <c r="L48" s="53">
        <v>0</v>
      </c>
      <c r="M48" s="53">
        <v>0</v>
      </c>
      <c r="N48" s="53">
        <v>0</v>
      </c>
      <c r="O48" s="53">
        <v>0</v>
      </c>
      <c r="P48" s="50">
        <v>0</v>
      </c>
      <c r="Q48" s="48">
        <v>0</v>
      </c>
    </row>
    <row r="49" spans="2:17" x14ac:dyDescent="0.25">
      <c r="B49" s="38" t="s">
        <v>91</v>
      </c>
      <c r="C49" s="66">
        <v>100000</v>
      </c>
      <c r="D49" s="66">
        <v>100000</v>
      </c>
      <c r="E49" s="53">
        <v>0</v>
      </c>
      <c r="F49" s="53">
        <v>0</v>
      </c>
      <c r="G49" s="53">
        <v>0</v>
      </c>
      <c r="H49" s="53">
        <v>0</v>
      </c>
      <c r="I49" s="53">
        <v>0</v>
      </c>
      <c r="J49" s="53">
        <v>0</v>
      </c>
      <c r="K49" s="53">
        <v>0</v>
      </c>
      <c r="L49" s="53">
        <v>0</v>
      </c>
      <c r="M49" s="53">
        <v>0</v>
      </c>
      <c r="N49" s="53">
        <v>0</v>
      </c>
      <c r="O49" s="53">
        <v>0</v>
      </c>
      <c r="P49" s="50">
        <v>0</v>
      </c>
      <c r="Q49" s="48">
        <v>0</v>
      </c>
    </row>
    <row r="50" spans="2:17" x14ac:dyDescent="0.25">
      <c r="B50" s="38" t="s">
        <v>101</v>
      </c>
      <c r="C50" s="66"/>
      <c r="D50" s="66">
        <v>43152044.479999997</v>
      </c>
      <c r="E50" s="53"/>
      <c r="F50" s="53"/>
      <c r="G50" s="53"/>
      <c r="H50" s="53"/>
      <c r="I50" s="53"/>
      <c r="J50" s="53"/>
      <c r="K50" s="53"/>
      <c r="L50" s="53"/>
      <c r="M50" s="53"/>
      <c r="N50" s="53"/>
      <c r="O50" s="53"/>
      <c r="P50" s="50"/>
      <c r="Q50" s="48"/>
    </row>
    <row r="51" spans="2:17" x14ac:dyDescent="0.25">
      <c r="B51" s="22" t="s">
        <v>36</v>
      </c>
      <c r="C51" s="50">
        <v>1000000</v>
      </c>
      <c r="D51" s="50">
        <v>1000000</v>
      </c>
      <c r="E51" s="50">
        <v>0</v>
      </c>
      <c r="F51" s="50">
        <v>0</v>
      </c>
      <c r="G51" s="50">
        <v>0</v>
      </c>
      <c r="H51" s="50">
        <v>0</v>
      </c>
      <c r="I51" s="50">
        <v>0</v>
      </c>
      <c r="J51" s="50">
        <v>0</v>
      </c>
      <c r="K51" s="50">
        <v>0</v>
      </c>
      <c r="L51" s="50">
        <v>0</v>
      </c>
      <c r="M51" s="50">
        <v>0</v>
      </c>
      <c r="N51" s="50">
        <v>0</v>
      </c>
      <c r="O51" s="50">
        <v>0</v>
      </c>
      <c r="P51" s="50">
        <v>0</v>
      </c>
      <c r="Q51" s="48">
        <v>0</v>
      </c>
    </row>
    <row r="52" spans="2:17" x14ac:dyDescent="0.25">
      <c r="B52" s="38" t="s">
        <v>92</v>
      </c>
      <c r="C52" s="50">
        <v>1000000</v>
      </c>
      <c r="D52" s="50">
        <v>1000000</v>
      </c>
      <c r="E52" s="50">
        <v>0</v>
      </c>
      <c r="F52" s="50">
        <v>0</v>
      </c>
      <c r="G52" s="50">
        <v>0</v>
      </c>
      <c r="H52" s="50">
        <v>0</v>
      </c>
      <c r="I52" s="50">
        <v>0</v>
      </c>
      <c r="J52" s="50">
        <v>0</v>
      </c>
      <c r="K52" s="50">
        <v>0</v>
      </c>
      <c r="L52" s="50">
        <v>0</v>
      </c>
      <c r="M52" s="50">
        <v>0</v>
      </c>
      <c r="N52" s="50">
        <v>0</v>
      </c>
      <c r="O52" s="50">
        <v>0</v>
      </c>
      <c r="P52" s="50">
        <v>0</v>
      </c>
      <c r="Q52" s="48">
        <v>0</v>
      </c>
    </row>
    <row r="53" spans="2:17" x14ac:dyDescent="0.25">
      <c r="B53" s="16" t="s">
        <v>54</v>
      </c>
      <c r="C53" s="49">
        <v>0</v>
      </c>
      <c r="D53" s="49">
        <v>0</v>
      </c>
      <c r="E53" s="49">
        <v>0</v>
      </c>
      <c r="F53" s="49">
        <v>0</v>
      </c>
      <c r="G53" s="49">
        <v>0</v>
      </c>
      <c r="H53" s="49">
        <v>0</v>
      </c>
      <c r="I53" s="49">
        <v>0</v>
      </c>
      <c r="J53" s="49">
        <v>0</v>
      </c>
      <c r="K53" s="49">
        <v>0</v>
      </c>
      <c r="L53" s="49">
        <v>0</v>
      </c>
      <c r="M53" s="49">
        <v>0</v>
      </c>
      <c r="N53" s="49">
        <v>0</v>
      </c>
      <c r="O53" s="49">
        <v>0</v>
      </c>
      <c r="P53" s="49">
        <v>0</v>
      </c>
      <c r="Q53" s="47">
        <v>0</v>
      </c>
    </row>
    <row r="54" spans="2:17" x14ac:dyDescent="0.25">
      <c r="B54" s="22" t="s">
        <v>55</v>
      </c>
      <c r="C54" s="50">
        <v>0</v>
      </c>
      <c r="D54" s="50">
        <v>0</v>
      </c>
      <c r="E54" s="50">
        <v>0</v>
      </c>
      <c r="F54" s="50">
        <v>0</v>
      </c>
      <c r="G54" s="50">
        <v>0</v>
      </c>
      <c r="H54" s="50">
        <v>0</v>
      </c>
      <c r="I54" s="50">
        <v>0</v>
      </c>
      <c r="J54" s="50">
        <v>0</v>
      </c>
      <c r="K54" s="50">
        <v>0</v>
      </c>
      <c r="L54" s="50">
        <v>0</v>
      </c>
      <c r="M54" s="50">
        <v>0</v>
      </c>
      <c r="N54" s="50">
        <v>0</v>
      </c>
      <c r="O54" s="50">
        <v>0</v>
      </c>
      <c r="P54" s="50">
        <v>0</v>
      </c>
      <c r="Q54" s="48">
        <v>0</v>
      </c>
    </row>
    <row r="55" spans="2:17" x14ac:dyDescent="0.25">
      <c r="B55" s="16" t="s">
        <v>43</v>
      </c>
      <c r="C55" s="49">
        <v>8354140</v>
      </c>
      <c r="D55" s="49">
        <v>8354140</v>
      </c>
      <c r="E55" s="49">
        <v>0</v>
      </c>
      <c r="F55" s="49">
        <v>0</v>
      </c>
      <c r="G55" s="49">
        <v>0</v>
      </c>
      <c r="H55" s="49">
        <v>0</v>
      </c>
      <c r="I55" s="49">
        <v>0</v>
      </c>
      <c r="J55" s="49">
        <v>0</v>
      </c>
      <c r="K55" s="49">
        <v>0</v>
      </c>
      <c r="L55" s="49">
        <v>0</v>
      </c>
      <c r="M55" s="49">
        <v>0</v>
      </c>
      <c r="N55" s="49">
        <v>0</v>
      </c>
      <c r="O55" s="49">
        <v>0</v>
      </c>
      <c r="P55" s="49">
        <v>0</v>
      </c>
      <c r="Q55" s="47">
        <v>0</v>
      </c>
    </row>
    <row r="56" spans="2:17" x14ac:dyDescent="0.25">
      <c r="B56" s="22" t="s">
        <v>44</v>
      </c>
      <c r="C56" s="50">
        <v>8354140</v>
      </c>
      <c r="D56" s="50">
        <v>8354140</v>
      </c>
      <c r="E56" s="50">
        <v>0</v>
      </c>
      <c r="F56" s="50">
        <v>0</v>
      </c>
      <c r="G56" s="50">
        <v>0</v>
      </c>
      <c r="H56" s="50">
        <v>0</v>
      </c>
      <c r="I56" s="50">
        <v>0</v>
      </c>
      <c r="J56" s="50">
        <v>0</v>
      </c>
      <c r="K56" s="50">
        <v>0</v>
      </c>
      <c r="L56" s="50">
        <v>0</v>
      </c>
      <c r="M56" s="50">
        <v>0</v>
      </c>
      <c r="N56" s="50">
        <v>0</v>
      </c>
      <c r="O56" s="50">
        <v>0</v>
      </c>
      <c r="P56" s="50">
        <v>0</v>
      </c>
      <c r="Q56" s="48">
        <v>0</v>
      </c>
    </row>
    <row r="57" spans="2:17" x14ac:dyDescent="0.25">
      <c r="B57" s="32" t="s">
        <v>93</v>
      </c>
      <c r="C57" s="50">
        <v>8354140</v>
      </c>
      <c r="D57" s="50">
        <v>8354140</v>
      </c>
      <c r="E57" s="50">
        <v>0</v>
      </c>
      <c r="F57" s="50">
        <v>0</v>
      </c>
      <c r="G57" s="50">
        <v>0</v>
      </c>
      <c r="H57" s="50">
        <v>0</v>
      </c>
      <c r="I57" s="50">
        <v>0</v>
      </c>
      <c r="J57" s="50">
        <v>0</v>
      </c>
      <c r="K57" s="50">
        <v>0</v>
      </c>
      <c r="L57" s="50">
        <v>0</v>
      </c>
      <c r="M57" s="50">
        <v>0</v>
      </c>
      <c r="N57" s="50">
        <v>0</v>
      </c>
      <c r="O57" s="50">
        <v>0</v>
      </c>
      <c r="P57" s="50">
        <v>0</v>
      </c>
      <c r="Q57" s="48">
        <v>0</v>
      </c>
    </row>
    <row r="58" spans="2:17" x14ac:dyDescent="0.25">
      <c r="B58" s="23" t="s">
        <v>37</v>
      </c>
      <c r="C58" s="27">
        <v>59131870149</v>
      </c>
      <c r="D58" s="27">
        <v>62749656334.739998</v>
      </c>
      <c r="E58" s="24">
        <v>141968874.27999997</v>
      </c>
      <c r="F58" s="24">
        <v>2961636147.0700002</v>
      </c>
      <c r="G58" s="24">
        <v>1536384014.1199999</v>
      </c>
      <c r="H58" s="24">
        <v>1772651759.0900002</v>
      </c>
      <c r="I58" s="24">
        <v>1634277960.48</v>
      </c>
      <c r="J58" s="24">
        <v>1630120917.27</v>
      </c>
      <c r="K58" s="24">
        <v>1666780853.95</v>
      </c>
      <c r="L58" s="24">
        <v>1644441257.75</v>
      </c>
      <c r="M58" s="24">
        <v>1636258993.0699999</v>
      </c>
      <c r="N58" s="24">
        <v>1621801947.03</v>
      </c>
      <c r="O58" s="24">
        <v>3176896232.7800002</v>
      </c>
      <c r="P58" s="24">
        <v>1658204309.04</v>
      </c>
      <c r="Q58" s="24">
        <v>21081423265.930004</v>
      </c>
    </row>
    <row r="59" spans="2:17" x14ac:dyDescent="0.25">
      <c r="B59" s="34"/>
      <c r="C59" s="10"/>
      <c r="D59" s="10"/>
      <c r="E59" s="10"/>
      <c r="F59" s="10"/>
      <c r="G59" s="10"/>
      <c r="H59" s="10"/>
      <c r="I59" s="10"/>
      <c r="J59" s="10"/>
      <c r="K59" s="10"/>
      <c r="L59" s="10"/>
      <c r="M59" s="10"/>
      <c r="N59" s="10"/>
      <c r="O59" s="10"/>
      <c r="P59" s="10"/>
      <c r="Q59" s="10"/>
    </row>
    <row r="60" spans="2:17" x14ac:dyDescent="0.25">
      <c r="B60" s="23" t="s">
        <v>45</v>
      </c>
      <c r="C60" s="27">
        <v>0</v>
      </c>
      <c r="D60" s="27">
        <v>264708494.34</v>
      </c>
      <c r="E60" s="24">
        <v>0</v>
      </c>
      <c r="F60" s="24">
        <v>0</v>
      </c>
      <c r="G60" s="24">
        <v>0</v>
      </c>
      <c r="H60" s="24">
        <v>0</v>
      </c>
      <c r="I60" s="24">
        <v>0</v>
      </c>
      <c r="J60" s="24">
        <v>0</v>
      </c>
      <c r="K60" s="24">
        <v>0</v>
      </c>
      <c r="L60" s="24">
        <v>0</v>
      </c>
      <c r="M60" s="24">
        <v>0</v>
      </c>
      <c r="N60" s="24">
        <v>0</v>
      </c>
      <c r="O60" s="24">
        <v>0</v>
      </c>
      <c r="P60" s="24">
        <v>0</v>
      </c>
      <c r="Q60" s="24">
        <v>0</v>
      </c>
    </row>
    <row r="61" spans="2:17" x14ac:dyDescent="0.25">
      <c r="B61" s="28" t="s">
        <v>46</v>
      </c>
      <c r="C61" s="44">
        <v>0</v>
      </c>
      <c r="D61" s="44">
        <v>264708494.34</v>
      </c>
      <c r="E61" s="44">
        <v>0</v>
      </c>
      <c r="F61" s="44">
        <v>0</v>
      </c>
      <c r="G61" s="44">
        <v>0</v>
      </c>
      <c r="H61" s="44">
        <v>0</v>
      </c>
      <c r="I61" s="44">
        <v>0</v>
      </c>
      <c r="J61" s="44">
        <v>0</v>
      </c>
      <c r="K61" s="44">
        <v>0</v>
      </c>
      <c r="L61" s="44">
        <v>0</v>
      </c>
      <c r="M61" s="44">
        <v>0</v>
      </c>
      <c r="N61" s="44">
        <v>0</v>
      </c>
      <c r="O61" s="44">
        <v>0</v>
      </c>
      <c r="P61" s="44">
        <v>0</v>
      </c>
      <c r="Q61" s="51">
        <v>0</v>
      </c>
    </row>
    <row r="62" spans="2:17" x14ac:dyDescent="0.25">
      <c r="B62" s="21" t="s">
        <v>47</v>
      </c>
      <c r="C62" s="49">
        <v>0</v>
      </c>
      <c r="D62" s="49">
        <v>264708494.34</v>
      </c>
      <c r="E62" s="49">
        <v>0</v>
      </c>
      <c r="F62" s="49">
        <v>0</v>
      </c>
      <c r="G62" s="49">
        <v>0</v>
      </c>
      <c r="H62" s="49">
        <v>0</v>
      </c>
      <c r="I62" s="49">
        <v>0</v>
      </c>
      <c r="J62" s="49">
        <v>0</v>
      </c>
      <c r="K62" s="49">
        <v>0</v>
      </c>
      <c r="L62" s="49">
        <v>0</v>
      </c>
      <c r="M62" s="49">
        <v>0</v>
      </c>
      <c r="N62" s="49">
        <v>0</v>
      </c>
      <c r="O62" s="49">
        <v>0</v>
      </c>
      <c r="P62" s="49">
        <v>0</v>
      </c>
      <c r="Q62" s="52">
        <v>0</v>
      </c>
    </row>
    <row r="63" spans="2:17" x14ac:dyDescent="0.25">
      <c r="B63" s="32" t="s">
        <v>48</v>
      </c>
      <c r="C63" s="53">
        <v>0</v>
      </c>
      <c r="D63" s="53">
        <v>264708494.34</v>
      </c>
      <c r="E63" s="53">
        <v>0</v>
      </c>
      <c r="F63" s="53">
        <v>0</v>
      </c>
      <c r="G63" s="53">
        <v>0</v>
      </c>
      <c r="H63" s="53">
        <v>0</v>
      </c>
      <c r="I63" s="53">
        <v>0</v>
      </c>
      <c r="J63" s="53">
        <v>0</v>
      </c>
      <c r="K63" s="53">
        <v>0</v>
      </c>
      <c r="L63" s="53">
        <v>0</v>
      </c>
      <c r="M63" s="53">
        <v>0</v>
      </c>
      <c r="N63" s="53">
        <v>0</v>
      </c>
      <c r="O63" s="53">
        <v>0</v>
      </c>
      <c r="P63" s="53">
        <v>0</v>
      </c>
      <c r="Q63" s="53">
        <v>0</v>
      </c>
    </row>
    <row r="64" spans="2:17" x14ac:dyDescent="0.25">
      <c r="B64" s="23" t="s">
        <v>60</v>
      </c>
      <c r="C64" s="27">
        <v>59131870149</v>
      </c>
      <c r="D64" s="27">
        <v>63014364829.079994</v>
      </c>
      <c r="E64" s="24">
        <v>141968874.27999997</v>
      </c>
      <c r="F64" s="24">
        <v>2961636147.0700002</v>
      </c>
      <c r="G64" s="24">
        <v>1536384014.1199999</v>
      </c>
      <c r="H64" s="24">
        <v>1772651759.0900002</v>
      </c>
      <c r="I64" s="24">
        <v>1634277960.48</v>
      </c>
      <c r="J64" s="24">
        <v>1630120917.27</v>
      </c>
      <c r="K64" s="24">
        <v>1666780853.95</v>
      </c>
      <c r="L64" s="24">
        <v>1644441257.75</v>
      </c>
      <c r="M64" s="24">
        <v>1636258993.0699999</v>
      </c>
      <c r="N64" s="24">
        <v>1621801947.03</v>
      </c>
      <c r="O64" s="24">
        <v>3176896232.7800002</v>
      </c>
      <c r="P64" s="24">
        <v>1658204309.04</v>
      </c>
      <c r="Q64" s="24">
        <v>21081423265.930004</v>
      </c>
    </row>
    <row r="65" spans="2:20" x14ac:dyDescent="0.25">
      <c r="B65" s="58" t="s">
        <v>94</v>
      </c>
    </row>
    <row r="66" spans="2:20" x14ac:dyDescent="0.25">
      <c r="B66" s="59" t="s">
        <v>102</v>
      </c>
      <c r="C66" s="62"/>
      <c r="D66" s="62"/>
      <c r="E66" s="62"/>
      <c r="F66" s="62"/>
      <c r="G66" s="62"/>
      <c r="H66" s="62"/>
      <c r="I66" s="62"/>
      <c r="J66" s="62"/>
      <c r="K66" s="62"/>
      <c r="L66" s="62"/>
      <c r="M66" s="62"/>
      <c r="N66" s="62"/>
      <c r="O66" s="62"/>
      <c r="P66" s="62"/>
      <c r="Q66" s="62"/>
      <c r="T66" s="60"/>
    </row>
    <row r="67" spans="2:20" ht="36.75" x14ac:dyDescent="0.25">
      <c r="B67" s="68" t="s">
        <v>103</v>
      </c>
      <c r="C67" s="61"/>
      <c r="D67" s="61"/>
      <c r="E67" s="61"/>
      <c r="F67" s="61"/>
      <c r="G67" s="61"/>
      <c r="H67" s="61"/>
      <c r="I67" s="61"/>
      <c r="J67" s="61"/>
      <c r="K67" s="61"/>
      <c r="L67" s="61"/>
      <c r="M67" s="61"/>
      <c r="N67" s="57"/>
      <c r="O67" s="57"/>
      <c r="P67" s="57"/>
      <c r="Q67" s="57"/>
    </row>
    <row r="68" spans="2:20" ht="24.75" x14ac:dyDescent="0.25">
      <c r="B68" s="68" t="s">
        <v>104</v>
      </c>
      <c r="E68" s="57"/>
      <c r="F68" s="57"/>
      <c r="G68" s="57"/>
      <c r="H68" s="57"/>
      <c r="I68" s="57"/>
      <c r="J68" s="57"/>
      <c r="K68" s="57"/>
      <c r="L68" s="57"/>
      <c r="M68" s="57"/>
      <c r="N68" s="57"/>
      <c r="O68" s="57"/>
    </row>
    <row r="69" spans="2:20" x14ac:dyDescent="0.25">
      <c r="B69" s="59" t="s">
        <v>38</v>
      </c>
      <c r="F69" s="57"/>
      <c r="G69" s="57"/>
      <c r="H69" s="57"/>
      <c r="I69" s="57"/>
      <c r="J69" s="57"/>
      <c r="K69" s="57"/>
      <c r="L69" s="57"/>
      <c r="M69" s="57"/>
      <c r="N69" s="57"/>
      <c r="O69" s="57"/>
      <c r="P69" s="57"/>
      <c r="Q69" s="57"/>
      <c r="R69" s="57"/>
    </row>
  </sheetData>
  <mergeCells count="7">
    <mergeCell ref="B3:Q3"/>
    <mergeCell ref="B4:Q4"/>
    <mergeCell ref="B5:Q5"/>
    <mergeCell ref="B6:Q6"/>
    <mergeCell ref="B9:B10"/>
    <mergeCell ref="E9:Q9"/>
    <mergeCell ref="D9:D10"/>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E6BA487-BD03-483C-B833-C3C48A8FC670}">
  <ds:schemaRefs>
    <ds:schemaRef ds:uri="http://schemas.microsoft.com/sharepoint/v3/contenttype/forms"/>
  </ds:schemaRefs>
</ds:datastoreItem>
</file>

<file path=customXml/itemProps2.xml><?xml version="1.0" encoding="utf-8"?>
<ds:datastoreItem xmlns:ds="http://schemas.openxmlformats.org/officeDocument/2006/customXml" ds:itemID="{DB55E345-5562-4157-9255-0BB30FF9EF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DACC224-4E4D-40BE-A1DB-31AA1617850B}">
  <ds:schemaRefs>
    <ds:schemaRef ds:uri="http://purl.org/dc/terms/"/>
    <ds:schemaRef ds:uri="09100588-ee89-45b2-81d6-a67d223ce91b"/>
    <ds:schemaRef ds:uri="http://schemas.openxmlformats.org/package/2006/metadata/core-properties"/>
    <ds:schemaRef ds:uri="http://www.w3.org/XML/1998/namespace"/>
    <ds:schemaRef ds:uri="http://schemas.microsoft.com/office/2006/documentManagement/types"/>
    <ds:schemaRef ds:uri="http://schemas.microsoft.com/office/2006/metadata/properties"/>
    <ds:schemaRef ds:uri="http://purl.org/dc/dcmitype/"/>
    <ds:schemaRef ds:uri="http://schemas.microsoft.com/office/infopath/2007/PartnerControls"/>
    <ds:schemaRef ds:uri="f7c7372e-77c9-4c4a-9e9a-3e04be05905d"/>
    <ds:schemaRef ds:uri="http://purl.org/dc/elements/1.1/"/>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2014</vt:lpstr>
      <vt:lpstr>2015</vt:lpstr>
      <vt:lpstr>2016</vt:lpstr>
      <vt:lpstr>2017</vt:lpstr>
      <vt:lpstr>2018</vt:lpstr>
      <vt:lpstr>2019</vt:lpstr>
      <vt:lpstr>2020</vt:lpstr>
      <vt:lpstr>2021</vt:lpstr>
      <vt:lpstr>2022</vt:lpstr>
      <vt:lpstr>2023</vt:lpstr>
      <vt:lpstr>2024</vt: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Kiara Alondra Rodriguez Luciano</dc:creator>
  <cp:keywords/>
  <dc:description/>
  <cp:lastModifiedBy>Yan Li Suarez</cp:lastModifiedBy>
  <cp:revision/>
  <dcterms:created xsi:type="dcterms:W3CDTF">2020-08-07T12:59:59Z</dcterms:created>
  <dcterms:modified xsi:type="dcterms:W3CDTF">2026-04-23T13:39:27Z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0x01010050FE607C767B914093B307CF718B3ABD</vt:lpwstr>
  </property>
</Properties>
</file>