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Balances/"/>
    </mc:Choice>
  </mc:AlternateContent>
  <xr:revisionPtr revIDLastSave="5610" documentId="13_ncr:1_{EE65548F-24D2-4CA0-A12C-10E77B144B70}" xr6:coauthVersionLast="47" xr6:coauthVersionMax="47" xr10:uidLastSave="{E41244D3-C3B7-4359-979B-4A0F65939055}"/>
  <bookViews>
    <workbookView xWindow="-120" yWindow="-120" windowWidth="29040" windowHeight="15720" firstSheet="11" activeTab="12" xr2:uid="{00000000-000D-0000-FFFF-FFFF00000000}"/>
  </bookViews>
  <sheets>
    <sheet name="2014" sheetId="11" r:id="rId1"/>
    <sheet name="2015" sheetId="12" r:id="rId2"/>
    <sheet name="2016" sheetId="14" r:id="rId3"/>
    <sheet name="2017" sheetId="15" r:id="rId4"/>
    <sheet name="2018" sheetId="10" r:id="rId5"/>
    <sheet name="2019" sheetId="7" r:id="rId6"/>
    <sheet name="2020" sheetId="16" r:id="rId7"/>
    <sheet name="2021" sheetId="18" r:id="rId8"/>
    <sheet name="2022" sheetId="17" r:id="rId9"/>
    <sheet name="2023" sheetId="21" r:id="rId10"/>
    <sheet name="2024" sheetId="20" r:id="rId11"/>
    <sheet name="2025" sheetId="22" r:id="rId12"/>
    <sheet name="2026" sheetId="2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3" l="1"/>
  <c r="Q25" i="23"/>
  <c r="P49" i="23"/>
  <c r="O49" i="23"/>
  <c r="O44" i="23" s="1"/>
  <c r="N49" i="23"/>
  <c r="N44" i="23" s="1"/>
  <c r="M49" i="23"/>
  <c r="M44" i="23" s="1"/>
  <c r="L49" i="23"/>
  <c r="L44" i="23" s="1"/>
  <c r="K49" i="23"/>
  <c r="J49" i="23"/>
  <c r="I49" i="23"/>
  <c r="I44" i="23" s="1"/>
  <c r="H49" i="23"/>
  <c r="G49" i="23"/>
  <c r="G44" i="23" s="1"/>
  <c r="F49" i="23"/>
  <c r="F44" i="23" s="1"/>
  <c r="E49" i="23"/>
  <c r="E44" i="23" s="1"/>
  <c r="P45" i="23"/>
  <c r="O45" i="23"/>
  <c r="N45" i="23"/>
  <c r="M45" i="23"/>
  <c r="L45" i="23"/>
  <c r="K45" i="23"/>
  <c r="J45" i="23"/>
  <c r="I45" i="23"/>
  <c r="H45" i="23"/>
  <c r="G45" i="23"/>
  <c r="F45" i="23"/>
  <c r="E45" i="23"/>
  <c r="C45" i="23"/>
  <c r="P19" i="23"/>
  <c r="O19" i="23"/>
  <c r="N19" i="23"/>
  <c r="M19" i="23"/>
  <c r="M11" i="23" s="1"/>
  <c r="L19" i="23"/>
  <c r="K19" i="23"/>
  <c r="K11" i="23" s="1"/>
  <c r="J19" i="23"/>
  <c r="J41" i="23" s="1"/>
  <c r="I19" i="23"/>
  <c r="H19" i="23"/>
  <c r="G19" i="23"/>
  <c r="F19" i="23"/>
  <c r="E19" i="23"/>
  <c r="L41" i="23"/>
  <c r="O11" i="23"/>
  <c r="C19" i="23"/>
  <c r="C45" i="22"/>
  <c r="C44" i="22" s="1"/>
  <c r="D45" i="22"/>
  <c r="D49" i="22"/>
  <c r="Q19" i="22"/>
  <c r="P19" i="22"/>
  <c r="O19" i="22"/>
  <c r="N19" i="22"/>
  <c r="M19" i="22"/>
  <c r="L19" i="22"/>
  <c r="K19" i="22"/>
  <c r="J19" i="22"/>
  <c r="I19" i="22"/>
  <c r="H19" i="22"/>
  <c r="G19" i="22"/>
  <c r="F19" i="22"/>
  <c r="E19" i="22"/>
  <c r="P27" i="22"/>
  <c r="O27" i="22"/>
  <c r="N27" i="22"/>
  <c r="M27" i="22"/>
  <c r="L27" i="22"/>
  <c r="K27" i="22"/>
  <c r="J27" i="22"/>
  <c r="J24" i="22" s="1"/>
  <c r="I27" i="22"/>
  <c r="H27" i="22"/>
  <c r="G27" i="22"/>
  <c r="F27" i="22"/>
  <c r="E27" i="22"/>
  <c r="D27" i="22"/>
  <c r="Q20" i="23"/>
  <c r="Q52" i="23"/>
  <c r="Q51" i="23"/>
  <c r="Q50" i="23"/>
  <c r="C49" i="23"/>
  <c r="Q48" i="23"/>
  <c r="Q47" i="23"/>
  <c r="Q46" i="23"/>
  <c r="Q45" i="23" s="1"/>
  <c r="H44" i="23"/>
  <c r="D45" i="23"/>
  <c r="D44" i="23" s="1"/>
  <c r="Q38" i="23"/>
  <c r="Q37" i="23"/>
  <c r="Q36" i="23"/>
  <c r="Q35" i="23"/>
  <c r="Q34" i="23"/>
  <c r="Q33" i="23"/>
  <c r="P32" i="23"/>
  <c r="O32" i="23"/>
  <c r="N32" i="23"/>
  <c r="M32" i="23"/>
  <c r="L32" i="23"/>
  <c r="K32" i="23"/>
  <c r="J32" i="23"/>
  <c r="I32" i="23"/>
  <c r="H32" i="23"/>
  <c r="F32" i="23"/>
  <c r="E32" i="23"/>
  <c r="D32" i="23"/>
  <c r="C32" i="23"/>
  <c r="Q31" i="23"/>
  <c r="Q30" i="23"/>
  <c r="Q29" i="23"/>
  <c r="Q28" i="23"/>
  <c r="P27" i="23"/>
  <c r="O27" i="23"/>
  <c r="N27" i="23"/>
  <c r="M27" i="23"/>
  <c r="L27" i="23"/>
  <c r="L24" i="23" s="1"/>
  <c r="L23" i="23" s="1"/>
  <c r="K27" i="23"/>
  <c r="K24" i="23" s="1"/>
  <c r="K23" i="23" s="1"/>
  <c r="J27" i="23"/>
  <c r="J24" i="23" s="1"/>
  <c r="J23" i="23" s="1"/>
  <c r="I27" i="23"/>
  <c r="I24" i="23" s="1"/>
  <c r="I23" i="23" s="1"/>
  <c r="H27" i="23"/>
  <c r="H24" i="23" s="1"/>
  <c r="H23" i="23" s="1"/>
  <c r="G27" i="23"/>
  <c r="G24" i="23" s="1"/>
  <c r="F27" i="23"/>
  <c r="F24" i="23" s="1"/>
  <c r="E27" i="23"/>
  <c r="D27" i="23"/>
  <c r="C27" i="23"/>
  <c r="C24" i="23" s="1"/>
  <c r="Q26" i="23"/>
  <c r="P24" i="23"/>
  <c r="O24" i="23"/>
  <c r="O23" i="23" s="1"/>
  <c r="N24" i="23"/>
  <c r="N23" i="23" s="1"/>
  <c r="M24" i="23"/>
  <c r="M23" i="23" s="1"/>
  <c r="E24" i="23"/>
  <c r="D24" i="23"/>
  <c r="P23" i="23"/>
  <c r="D23" i="23"/>
  <c r="Q22" i="23"/>
  <c r="Q21" i="23"/>
  <c r="Q19" i="23" s="1"/>
  <c r="D19" i="23"/>
  <c r="Q18" i="23"/>
  <c r="Q17" i="23"/>
  <c r="Q16" i="23"/>
  <c r="Q15" i="23"/>
  <c r="Q14" i="23"/>
  <c r="Q13" i="23"/>
  <c r="P12" i="23"/>
  <c r="O12" i="23"/>
  <c r="N12" i="23"/>
  <c r="M12" i="23"/>
  <c r="L12" i="23"/>
  <c r="K12" i="23"/>
  <c r="J12" i="23"/>
  <c r="I12" i="23"/>
  <c r="I11" i="23" s="1"/>
  <c r="H12" i="23"/>
  <c r="H11" i="23" s="1"/>
  <c r="G12" i="23"/>
  <c r="F12" i="23"/>
  <c r="E12" i="23"/>
  <c r="D12" i="23"/>
  <c r="C12" i="23"/>
  <c r="N11" i="23"/>
  <c r="D11" i="23"/>
  <c r="D24" i="22"/>
  <c r="L24" i="22"/>
  <c r="H24" i="22"/>
  <c r="G24" i="22"/>
  <c r="F24" i="22"/>
  <c r="E24" i="22"/>
  <c r="D44" i="22"/>
  <c r="D32" i="22"/>
  <c r="D19" i="22"/>
  <c r="D12" i="22"/>
  <c r="P42" i="20"/>
  <c r="O42" i="20"/>
  <c r="N42" i="20"/>
  <c r="M42" i="20"/>
  <c r="L42" i="20"/>
  <c r="K42" i="20"/>
  <c r="J42" i="20"/>
  <c r="I42" i="20"/>
  <c r="H42" i="20"/>
  <c r="G42" i="20"/>
  <c r="F42" i="20"/>
  <c r="E42" i="20"/>
  <c r="D12" i="20"/>
  <c r="D32" i="20"/>
  <c r="D24" i="20"/>
  <c r="Q52" i="22"/>
  <c r="Q51" i="22"/>
  <c r="Q50" i="22"/>
  <c r="P49" i="22"/>
  <c r="O49" i="22"/>
  <c r="N49" i="22"/>
  <c r="M49" i="22"/>
  <c r="L49" i="22"/>
  <c r="K49" i="22"/>
  <c r="J49" i="22"/>
  <c r="I49" i="22"/>
  <c r="H49" i="22"/>
  <c r="G49" i="22"/>
  <c r="F49" i="22"/>
  <c r="E49" i="22"/>
  <c r="C49" i="22"/>
  <c r="Q48" i="22"/>
  <c r="Q47" i="22"/>
  <c r="Q46" i="22"/>
  <c r="P45" i="22"/>
  <c r="P44" i="22" s="1"/>
  <c r="O45" i="22"/>
  <c r="N45" i="22"/>
  <c r="M45" i="22"/>
  <c r="L45" i="22"/>
  <c r="K45" i="22"/>
  <c r="J45" i="22"/>
  <c r="I45" i="22"/>
  <c r="H45" i="22"/>
  <c r="G45" i="22"/>
  <c r="F45" i="22"/>
  <c r="E45" i="22"/>
  <c r="Q38" i="22"/>
  <c r="Q37" i="22"/>
  <c r="Q36" i="22"/>
  <c r="Q35" i="22"/>
  <c r="Q34" i="22"/>
  <c r="Q33" i="22"/>
  <c r="P32" i="22"/>
  <c r="O32" i="22"/>
  <c r="N32" i="22"/>
  <c r="M32" i="22"/>
  <c r="L32" i="22"/>
  <c r="K32" i="22"/>
  <c r="J32" i="22"/>
  <c r="I32" i="22"/>
  <c r="H32" i="22"/>
  <c r="G32" i="22"/>
  <c r="F32" i="22"/>
  <c r="E32" i="22"/>
  <c r="C32" i="22"/>
  <c r="Q31" i="22"/>
  <c r="Q30" i="22"/>
  <c r="Q29" i="22"/>
  <c r="Q28" i="22"/>
  <c r="P24" i="22"/>
  <c r="O24" i="22"/>
  <c r="N24" i="22"/>
  <c r="M24" i="22"/>
  <c r="K24" i="22"/>
  <c r="I24" i="22"/>
  <c r="C27" i="22"/>
  <c r="C24" i="22" s="1"/>
  <c r="Q26" i="22"/>
  <c r="Q25" i="22"/>
  <c r="Q22" i="22"/>
  <c r="Q21" i="22"/>
  <c r="Q20" i="22"/>
  <c r="C19" i="22"/>
  <c r="Q18" i="22"/>
  <c r="Q17" i="22"/>
  <c r="Q16" i="22"/>
  <c r="Q15" i="22"/>
  <c r="Q14" i="22"/>
  <c r="Q13" i="22"/>
  <c r="P12" i="22"/>
  <c r="O12" i="22"/>
  <c r="N12" i="22"/>
  <c r="M12" i="22"/>
  <c r="L12" i="22"/>
  <c r="K12" i="22"/>
  <c r="J12" i="22"/>
  <c r="I12" i="22"/>
  <c r="H12" i="22"/>
  <c r="G12" i="22"/>
  <c r="F12" i="22"/>
  <c r="E12" i="22"/>
  <c r="C12" i="22"/>
  <c r="P44" i="23" l="1"/>
  <c r="G23" i="23"/>
  <c r="G41" i="23"/>
  <c r="F11" i="23"/>
  <c r="G11" i="23"/>
  <c r="E23" i="23"/>
  <c r="F23" i="23"/>
  <c r="Q49" i="23"/>
  <c r="Q44" i="23" s="1"/>
  <c r="K44" i="23"/>
  <c r="J44" i="23"/>
  <c r="J11" i="23"/>
  <c r="L11" i="23"/>
  <c r="K41" i="23"/>
  <c r="M41" i="23"/>
  <c r="C41" i="22"/>
  <c r="Q32" i="23"/>
  <c r="Q41" i="23" s="1"/>
  <c r="C23" i="23"/>
  <c r="C44" i="23"/>
  <c r="C11" i="23"/>
  <c r="E11" i="23"/>
  <c r="Q12" i="23"/>
  <c r="C41" i="23"/>
  <c r="O41" i="23"/>
  <c r="E41" i="23"/>
  <c r="P41" i="23"/>
  <c r="F41" i="23"/>
  <c r="Q27" i="23"/>
  <c r="Q24" i="23" s="1"/>
  <c r="D41" i="23"/>
  <c r="H41" i="23"/>
  <c r="N41" i="23"/>
  <c r="P11" i="23"/>
  <c r="I41" i="23"/>
  <c r="C42" i="23"/>
  <c r="C43" i="23" s="1"/>
  <c r="C40" i="23"/>
  <c r="D42" i="23"/>
  <c r="D43" i="23" s="1"/>
  <c r="D40" i="23"/>
  <c r="E42" i="23"/>
  <c r="E43" i="23" s="1"/>
  <c r="E40" i="23"/>
  <c r="F42" i="23"/>
  <c r="F43" i="23" s="1"/>
  <c r="F40" i="23"/>
  <c r="G42" i="23"/>
  <c r="G43" i="23" s="1"/>
  <c r="G40" i="23"/>
  <c r="H42" i="23"/>
  <c r="H43" i="23" s="1"/>
  <c r="H40" i="23"/>
  <c r="I42" i="23"/>
  <c r="I43" i="23" s="1"/>
  <c r="I40" i="23"/>
  <c r="J42" i="23"/>
  <c r="J43" i="23" s="1"/>
  <c r="J40" i="23"/>
  <c r="K42" i="23"/>
  <c r="K43" i="23" s="1"/>
  <c r="K40" i="23"/>
  <c r="L42" i="23"/>
  <c r="L43" i="23" s="1"/>
  <c r="L40" i="23"/>
  <c r="M42" i="23"/>
  <c r="M43" i="23" s="1"/>
  <c r="M40" i="23"/>
  <c r="N42" i="23"/>
  <c r="N43" i="23" s="1"/>
  <c r="N40" i="23"/>
  <c r="O42" i="23"/>
  <c r="O43" i="23" s="1"/>
  <c r="O40" i="23"/>
  <c r="P42" i="23"/>
  <c r="P43" i="23" s="1"/>
  <c r="P40" i="23"/>
  <c r="O11" i="22"/>
  <c r="D23" i="22"/>
  <c r="L11" i="22"/>
  <c r="D11" i="22"/>
  <c r="D40" i="22"/>
  <c r="D41" i="22"/>
  <c r="D42" i="22"/>
  <c r="D43" i="22" s="1"/>
  <c r="P11" i="22"/>
  <c r="O44" i="22"/>
  <c r="K44" i="22"/>
  <c r="K23" i="22"/>
  <c r="P41" i="22"/>
  <c r="K41" i="22"/>
  <c r="N23" i="22"/>
  <c r="M41" i="22"/>
  <c r="N41" i="22"/>
  <c r="O41" i="22"/>
  <c r="G44" i="22"/>
  <c r="K11" i="22"/>
  <c r="M23" i="22"/>
  <c r="O23" i="22"/>
  <c r="L44" i="22"/>
  <c r="C11" i="22"/>
  <c r="N44" i="22"/>
  <c r="L23" i="22"/>
  <c r="L40" i="22"/>
  <c r="M44" i="22"/>
  <c r="H44" i="22"/>
  <c r="L42" i="22"/>
  <c r="L43" i="22" s="1"/>
  <c r="E44" i="22"/>
  <c r="K40" i="22"/>
  <c r="M42" i="22"/>
  <c r="M43" i="22" s="1"/>
  <c r="J41" i="22"/>
  <c r="J23" i="22"/>
  <c r="J44" i="22"/>
  <c r="J11" i="22"/>
  <c r="I41" i="22"/>
  <c r="I44" i="22"/>
  <c r="I23" i="22"/>
  <c r="I11" i="22"/>
  <c r="G23" i="22"/>
  <c r="G41" i="22"/>
  <c r="H41" i="22"/>
  <c r="G42" i="22"/>
  <c r="G43" i="22" s="1"/>
  <c r="Q12" i="22"/>
  <c r="Q32" i="22"/>
  <c r="Q49" i="22"/>
  <c r="F44" i="22"/>
  <c r="Q45" i="22"/>
  <c r="F42" i="22"/>
  <c r="F43" i="22" s="1"/>
  <c r="E11" i="22"/>
  <c r="F11" i="22"/>
  <c r="F40" i="22"/>
  <c r="C42" i="22"/>
  <c r="C43" i="22" s="1"/>
  <c r="H23" i="22"/>
  <c r="H42" i="22"/>
  <c r="H43" i="22" s="1"/>
  <c r="E23" i="22"/>
  <c r="E40" i="22"/>
  <c r="N42" i="22"/>
  <c r="N43" i="22" s="1"/>
  <c r="C40" i="22"/>
  <c r="C23" i="22"/>
  <c r="O42" i="22"/>
  <c r="O43" i="22" s="1"/>
  <c r="H40" i="22"/>
  <c r="P40" i="22"/>
  <c r="P23" i="22"/>
  <c r="P42" i="22"/>
  <c r="P43" i="22" s="1"/>
  <c r="E42" i="22"/>
  <c r="E43" i="22" s="1"/>
  <c r="M40" i="22"/>
  <c r="I42" i="22"/>
  <c r="I43" i="22" s="1"/>
  <c r="M11" i="22"/>
  <c r="N40" i="22"/>
  <c r="L41" i="22"/>
  <c r="J42" i="22"/>
  <c r="J43" i="22" s="1"/>
  <c r="N11" i="22"/>
  <c r="Q27" i="22"/>
  <c r="O40" i="22"/>
  <c r="K42" i="22"/>
  <c r="K43" i="22" s="1"/>
  <c r="G40" i="22"/>
  <c r="G11" i="22"/>
  <c r="F41" i="22"/>
  <c r="H11" i="22"/>
  <c r="I40" i="22"/>
  <c r="E41" i="22"/>
  <c r="F23" i="22"/>
  <c r="J40" i="22"/>
  <c r="Q23" i="23" l="1"/>
  <c r="Q11" i="23"/>
  <c r="Q40" i="23"/>
  <c r="Q42" i="23"/>
  <c r="Q43" i="23" s="1"/>
  <c r="Q24" i="22"/>
  <c r="Q41" i="22"/>
  <c r="Q44" i="22"/>
  <c r="Q11" i="22"/>
  <c r="Q42" i="22" l="1"/>
  <c r="Q43" i="22" s="1"/>
  <c r="Q40" i="22"/>
  <c r="Q23" i="22"/>
  <c r="F41" i="20"/>
  <c r="G41" i="20"/>
  <c r="H41" i="20"/>
  <c r="I41" i="20"/>
  <c r="J41" i="20"/>
  <c r="K41" i="20"/>
  <c r="L41" i="20"/>
  <c r="M41" i="20"/>
  <c r="N41" i="20"/>
  <c r="O41" i="20"/>
  <c r="P41" i="20"/>
  <c r="F40" i="20"/>
  <c r="G40" i="20"/>
  <c r="H40" i="20"/>
  <c r="I40" i="20"/>
  <c r="J40" i="20"/>
  <c r="K40" i="20"/>
  <c r="L40" i="20"/>
  <c r="M40" i="20"/>
  <c r="N40" i="20"/>
  <c r="O40" i="20"/>
  <c r="P40" i="20"/>
  <c r="P24" i="20"/>
  <c r="O24" i="20"/>
  <c r="N24" i="20"/>
  <c r="M24" i="20"/>
  <c r="L24" i="20"/>
  <c r="K24" i="20"/>
  <c r="J24" i="20"/>
  <c r="I24" i="20"/>
  <c r="H24" i="20"/>
  <c r="G24" i="20"/>
  <c r="F24" i="20"/>
  <c r="E24" i="20"/>
  <c r="P32" i="20"/>
  <c r="O32" i="20"/>
  <c r="N32" i="20"/>
  <c r="M32" i="20"/>
  <c r="L32" i="20"/>
  <c r="K32" i="20"/>
  <c r="J32" i="20"/>
  <c r="I32" i="20"/>
  <c r="H32" i="20"/>
  <c r="G32" i="20"/>
  <c r="F32" i="20"/>
  <c r="E32" i="20"/>
  <c r="P19" i="20"/>
  <c r="O19" i="20"/>
  <c r="N19" i="20"/>
  <c r="M19" i="20"/>
  <c r="L19" i="20"/>
  <c r="K19" i="20"/>
  <c r="J19" i="20"/>
  <c r="I19" i="20"/>
  <c r="H19" i="20"/>
  <c r="G19" i="20"/>
  <c r="F19" i="20"/>
  <c r="E19" i="20"/>
  <c r="P12" i="20"/>
  <c r="O12" i="20"/>
  <c r="N12" i="20"/>
  <c r="M12" i="20"/>
  <c r="L12" i="20"/>
  <c r="K12" i="20"/>
  <c r="J12" i="20"/>
  <c r="I12" i="20"/>
  <c r="H12" i="20"/>
  <c r="G12" i="20"/>
  <c r="F12" i="20"/>
  <c r="E12" i="20"/>
  <c r="D49" i="20"/>
  <c r="D45" i="20"/>
  <c r="D19" i="20"/>
  <c r="Q52" i="21"/>
  <c r="Q51" i="21"/>
  <c r="Q50" i="21"/>
  <c r="Q49" i="21" s="1"/>
  <c r="P49" i="21"/>
  <c r="O49" i="21"/>
  <c r="N49" i="21"/>
  <c r="M49" i="21"/>
  <c r="L49" i="21"/>
  <c r="K49" i="21"/>
  <c r="J49" i="21"/>
  <c r="I49" i="21"/>
  <c r="H49" i="21"/>
  <c r="G49" i="21"/>
  <c r="F49" i="21"/>
  <c r="E49" i="21"/>
  <c r="D49" i="21"/>
  <c r="C49" i="21"/>
  <c r="Q48" i="21"/>
  <c r="Q47" i="21"/>
  <c r="Q46" i="21"/>
  <c r="Q45" i="21" s="1"/>
  <c r="Q44" i="21" s="1"/>
  <c r="P45" i="21"/>
  <c r="P44" i="21" s="1"/>
  <c r="O45" i="21"/>
  <c r="O44" i="21" s="1"/>
  <c r="N45" i="21"/>
  <c r="M45" i="21"/>
  <c r="L45" i="21"/>
  <c r="K45" i="21"/>
  <c r="K44" i="21" s="1"/>
  <c r="J45" i="21"/>
  <c r="J44" i="21" s="1"/>
  <c r="I45" i="21"/>
  <c r="H45" i="21"/>
  <c r="H44" i="21" s="1"/>
  <c r="G45" i="21"/>
  <c r="G44" i="21" s="1"/>
  <c r="F45" i="21"/>
  <c r="E45" i="21"/>
  <c r="D45" i="21"/>
  <c r="C45" i="21"/>
  <c r="C44" i="21" s="1"/>
  <c r="N44" i="21"/>
  <c r="I44" i="21"/>
  <c r="F44" i="21"/>
  <c r="Q39" i="21"/>
  <c r="Q38" i="21"/>
  <c r="Q37" i="21"/>
  <c r="Q36" i="21"/>
  <c r="Q35" i="21"/>
  <c r="Q34" i="21"/>
  <c r="Q33" i="21"/>
  <c r="Q32" i="21"/>
  <c r="P32" i="21"/>
  <c r="O32" i="21"/>
  <c r="N32" i="21"/>
  <c r="M32" i="21"/>
  <c r="L32" i="21"/>
  <c r="K32" i="21"/>
  <c r="J32" i="21"/>
  <c r="I32" i="21"/>
  <c r="H32" i="21"/>
  <c r="G32" i="21"/>
  <c r="F32" i="21"/>
  <c r="E32" i="21"/>
  <c r="D32" i="21"/>
  <c r="C32" i="21"/>
  <c r="Q31" i="21"/>
  <c r="Q30" i="21"/>
  <c r="Q29" i="21"/>
  <c r="Q28" i="21"/>
  <c r="Q27" i="21"/>
  <c r="Q26" i="21"/>
  <c r="Q25" i="21"/>
  <c r="P24" i="21"/>
  <c r="O24" i="21"/>
  <c r="O23" i="21" s="1"/>
  <c r="N24" i="21"/>
  <c r="N23" i="21" s="1"/>
  <c r="M24" i="21"/>
  <c r="L24" i="21"/>
  <c r="K24" i="21"/>
  <c r="J24" i="21"/>
  <c r="I24" i="21"/>
  <c r="I23" i="21" s="1"/>
  <c r="H24" i="21"/>
  <c r="G24" i="21"/>
  <c r="G23" i="21" s="1"/>
  <c r="F24" i="21"/>
  <c r="F23" i="21" s="1"/>
  <c r="E24" i="21"/>
  <c r="D24" i="21"/>
  <c r="C24" i="21"/>
  <c r="M23" i="21"/>
  <c r="L23" i="21"/>
  <c r="J23" i="21"/>
  <c r="E23" i="21"/>
  <c r="D23" i="21"/>
  <c r="Q22" i="21"/>
  <c r="Q21" i="21"/>
  <c r="Q20" i="21"/>
  <c r="Q19" i="21" s="1"/>
  <c r="Q41" i="21" s="1"/>
  <c r="P19" i="21"/>
  <c r="P41" i="21" s="1"/>
  <c r="O19" i="21"/>
  <c r="O41" i="21" s="1"/>
  <c r="N19" i="21"/>
  <c r="N41" i="21" s="1"/>
  <c r="M19" i="21"/>
  <c r="M41" i="21" s="1"/>
  <c r="L19" i="21"/>
  <c r="L41" i="21" s="1"/>
  <c r="K19" i="21"/>
  <c r="K41" i="21" s="1"/>
  <c r="J19" i="21"/>
  <c r="J41" i="21" s="1"/>
  <c r="I19" i="21"/>
  <c r="I41" i="21" s="1"/>
  <c r="H19" i="21"/>
  <c r="G19" i="21"/>
  <c r="G41" i="21" s="1"/>
  <c r="F19" i="21"/>
  <c r="F41" i="21" s="1"/>
  <c r="E19" i="21"/>
  <c r="E41" i="21" s="1"/>
  <c r="D19" i="21"/>
  <c r="D41" i="21" s="1"/>
  <c r="C19" i="21"/>
  <c r="C41" i="21" s="1"/>
  <c r="Q18" i="21"/>
  <c r="Q17" i="21"/>
  <c r="Q16" i="21"/>
  <c r="Q15" i="21"/>
  <c r="Q14" i="21"/>
  <c r="Q13" i="21"/>
  <c r="P12" i="21"/>
  <c r="P40" i="21" s="1"/>
  <c r="O12" i="21"/>
  <c r="O40" i="21" s="1"/>
  <c r="N12" i="21"/>
  <c r="N40" i="21" s="1"/>
  <c r="M12" i="21"/>
  <c r="M40" i="21" s="1"/>
  <c r="L12" i="21"/>
  <c r="L42" i="21" s="1"/>
  <c r="L43" i="21" s="1"/>
  <c r="K12" i="21"/>
  <c r="J12" i="21"/>
  <c r="I12" i="21"/>
  <c r="I40" i="21" s="1"/>
  <c r="H12" i="21"/>
  <c r="H40" i="21" s="1"/>
  <c r="G12" i="21"/>
  <c r="G40" i="21" s="1"/>
  <c r="F12" i="21"/>
  <c r="F40" i="21" s="1"/>
  <c r="E12" i="21"/>
  <c r="E42" i="21" s="1"/>
  <c r="E43" i="21" s="1"/>
  <c r="D12" i="21"/>
  <c r="D42" i="21" s="1"/>
  <c r="D43" i="21" s="1"/>
  <c r="C12" i="21"/>
  <c r="N11" i="21"/>
  <c r="K11" i="21"/>
  <c r="J11" i="21"/>
  <c r="F11" i="21"/>
  <c r="C11" i="21"/>
  <c r="D44" i="20" l="1"/>
  <c r="D41" i="20"/>
  <c r="D42" i="20"/>
  <c r="D43" i="20" s="1"/>
  <c r="D40" i="20"/>
  <c r="D23" i="20"/>
  <c r="D11" i="20"/>
  <c r="C42" i="21"/>
  <c r="C43" i="21" s="1"/>
  <c r="C40" i="21"/>
  <c r="J42" i="21"/>
  <c r="J43" i="21" s="1"/>
  <c r="J40" i="21"/>
  <c r="K42" i="21"/>
  <c r="K43" i="21" s="1"/>
  <c r="K40" i="21"/>
  <c r="Q12" i="21"/>
  <c r="H11" i="21"/>
  <c r="Q24" i="21"/>
  <c r="Q23" i="21" s="1"/>
  <c r="C23" i="21"/>
  <c r="H23" i="21"/>
  <c r="K23" i="21"/>
  <c r="P23" i="21"/>
  <c r="D44" i="21"/>
  <c r="E44" i="21"/>
  <c r="L44" i="21"/>
  <c r="M44" i="21"/>
  <c r="Q40" i="21"/>
  <c r="Q11" i="21"/>
  <c r="Q42" i="21"/>
  <c r="Q43" i="21" s="1"/>
  <c r="L11" i="21"/>
  <c r="M42" i="21"/>
  <c r="M43" i="21" s="1"/>
  <c r="E11" i="21"/>
  <c r="M11" i="21"/>
  <c r="D40" i="21"/>
  <c r="L40" i="21"/>
  <c r="F42" i="21"/>
  <c r="F43" i="21" s="1"/>
  <c r="N42" i="21"/>
  <c r="N43" i="21" s="1"/>
  <c r="E40" i="21"/>
  <c r="G42" i="21"/>
  <c r="G43" i="21" s="1"/>
  <c r="O42" i="21"/>
  <c r="O43" i="21" s="1"/>
  <c r="D11" i="21"/>
  <c r="G11" i="21"/>
  <c r="O11" i="21"/>
  <c r="H42" i="21"/>
  <c r="H43" i="21" s="1"/>
  <c r="P42" i="21"/>
  <c r="P43" i="21" s="1"/>
  <c r="P11" i="21"/>
  <c r="H41" i="21"/>
  <c r="I42" i="21"/>
  <c r="I43" i="21" s="1"/>
  <c r="I11" i="21"/>
  <c r="Q52" i="20" l="1"/>
  <c r="Q51" i="20"/>
  <c r="Q50" i="20"/>
  <c r="P49" i="20"/>
  <c r="O49" i="20"/>
  <c r="N49" i="20"/>
  <c r="M49" i="20"/>
  <c r="L49" i="20"/>
  <c r="K49" i="20"/>
  <c r="J49" i="20"/>
  <c r="I49" i="20"/>
  <c r="H49" i="20"/>
  <c r="G49" i="20"/>
  <c r="F49" i="20"/>
  <c r="E49" i="20"/>
  <c r="C49" i="20"/>
  <c r="Q48" i="20"/>
  <c r="Q47" i="20"/>
  <c r="Q46" i="20"/>
  <c r="Q45" i="20" s="1"/>
  <c r="P45" i="20"/>
  <c r="P44" i="20" s="1"/>
  <c r="O45" i="20"/>
  <c r="N45" i="20"/>
  <c r="M45" i="20"/>
  <c r="L45" i="20"/>
  <c r="K45" i="20"/>
  <c r="J45" i="20"/>
  <c r="I45" i="20"/>
  <c r="H45" i="20"/>
  <c r="G45" i="20"/>
  <c r="F45" i="20"/>
  <c r="F44" i="20" s="1"/>
  <c r="E45" i="20"/>
  <c r="E44" i="20" s="1"/>
  <c r="C45" i="20"/>
  <c r="Q38" i="20"/>
  <c r="Q37" i="20"/>
  <c r="Q36" i="20"/>
  <c r="Q35" i="20"/>
  <c r="Q34" i="20"/>
  <c r="Q33" i="20"/>
  <c r="C32" i="20"/>
  <c r="Q31" i="20"/>
  <c r="Q30" i="20"/>
  <c r="Q29" i="20"/>
  <c r="Q28" i="20"/>
  <c r="Q27" i="20"/>
  <c r="Q26" i="20"/>
  <c r="Q25" i="20"/>
  <c r="P23" i="20"/>
  <c r="L23" i="20"/>
  <c r="C24" i="20"/>
  <c r="Q22" i="20"/>
  <c r="Q21" i="20"/>
  <c r="Q20" i="20"/>
  <c r="M11" i="20"/>
  <c r="C19" i="20"/>
  <c r="Q18" i="20"/>
  <c r="Q17" i="20"/>
  <c r="Q16" i="20"/>
  <c r="Q15" i="20"/>
  <c r="Q14" i="20"/>
  <c r="Q13" i="20"/>
  <c r="C12" i="20"/>
  <c r="H44" i="20" l="1"/>
  <c r="I44" i="20"/>
  <c r="L44" i="20"/>
  <c r="M44" i="20"/>
  <c r="N44" i="20"/>
  <c r="Q49" i="20"/>
  <c r="Q44" i="20" s="1"/>
  <c r="K44" i="20"/>
  <c r="K23" i="20"/>
  <c r="I23" i="20"/>
  <c r="N11" i="20"/>
  <c r="G44" i="20"/>
  <c r="O44" i="20"/>
  <c r="F11" i="20"/>
  <c r="E11" i="20"/>
  <c r="C41" i="20"/>
  <c r="Q24" i="20"/>
  <c r="E43" i="20"/>
  <c r="E40" i="20"/>
  <c r="C44" i="20"/>
  <c r="Q32" i="20"/>
  <c r="E41" i="20"/>
  <c r="E23" i="20"/>
  <c r="C23" i="20"/>
  <c r="C42" i="20"/>
  <c r="C43" i="20" s="1"/>
  <c r="J44" i="20"/>
  <c r="J23" i="20"/>
  <c r="G23" i="20"/>
  <c r="O23" i="20"/>
  <c r="I43" i="20"/>
  <c r="J43" i="20"/>
  <c r="M23" i="20"/>
  <c r="H23" i="20"/>
  <c r="K43" i="20"/>
  <c r="L43" i="20"/>
  <c r="Q19" i="20"/>
  <c r="O43" i="20"/>
  <c r="Q12" i="20"/>
  <c r="K11" i="20"/>
  <c r="F43" i="20"/>
  <c r="N43" i="20"/>
  <c r="M43" i="20"/>
  <c r="G43" i="20"/>
  <c r="P11" i="20"/>
  <c r="C40" i="20"/>
  <c r="H43" i="20"/>
  <c r="P43" i="20"/>
  <c r="I11" i="20"/>
  <c r="J11" i="20"/>
  <c r="F23" i="20"/>
  <c r="G11" i="20"/>
  <c r="N23" i="20"/>
  <c r="O11" i="20"/>
  <c r="H11" i="20"/>
  <c r="C11" i="20"/>
  <c r="L11" i="20"/>
  <c r="D49" i="17"/>
  <c r="D45" i="17"/>
  <c r="D32" i="17"/>
  <c r="D24" i="17"/>
  <c r="D19" i="17"/>
  <c r="D12" i="17"/>
  <c r="G32" i="17"/>
  <c r="E49" i="17"/>
  <c r="F45" i="17"/>
  <c r="G45" i="17"/>
  <c r="H45" i="17"/>
  <c r="I45" i="17"/>
  <c r="J45" i="17"/>
  <c r="K45" i="17"/>
  <c r="L45" i="17"/>
  <c r="M45" i="17"/>
  <c r="N45" i="17"/>
  <c r="O45" i="17"/>
  <c r="P45" i="17"/>
  <c r="E45" i="17"/>
  <c r="F32" i="17"/>
  <c r="H32" i="17"/>
  <c r="I32" i="17"/>
  <c r="J32" i="17"/>
  <c r="K32" i="17"/>
  <c r="L32" i="17"/>
  <c r="M32" i="17"/>
  <c r="N32" i="17"/>
  <c r="O32" i="17"/>
  <c r="E32" i="17"/>
  <c r="Q23" i="20" l="1"/>
  <c r="Q40" i="20"/>
  <c r="Q41" i="20"/>
  <c r="Q42" i="20"/>
  <c r="Q43" i="20" s="1"/>
  <c r="Q11" i="20"/>
  <c r="D23" i="17"/>
  <c r="D40" i="17"/>
  <c r="D41" i="17"/>
  <c r="D44" i="17"/>
  <c r="D42" i="17"/>
  <c r="D43" i="17" s="1"/>
  <c r="D11" i="17"/>
  <c r="Q13" i="17"/>
  <c r="Q14" i="17"/>
  <c r="Q15" i="17"/>
  <c r="Q16" i="17"/>
  <c r="Q17" i="17"/>
  <c r="Q18" i="17"/>
  <c r="Q20" i="17"/>
  <c r="Q21" i="17"/>
  <c r="Q22" i="17"/>
  <c r="Q25" i="17"/>
  <c r="Q26" i="17"/>
  <c r="Q27" i="17"/>
  <c r="Q28" i="17"/>
  <c r="Q29" i="17"/>
  <c r="Q30" i="17"/>
  <c r="Q31" i="17"/>
  <c r="Q33" i="17"/>
  <c r="Q34" i="17"/>
  <c r="Q35" i="17"/>
  <c r="Q36" i="17"/>
  <c r="Q37" i="17"/>
  <c r="Q38" i="17"/>
  <c r="Q39" i="17"/>
  <c r="Q46" i="17"/>
  <c r="Q47" i="17"/>
  <c r="Q48" i="17"/>
  <c r="Q50" i="17"/>
  <c r="Q51" i="17"/>
  <c r="Q52" i="17"/>
  <c r="E19" i="17"/>
  <c r="F19" i="17"/>
  <c r="G19" i="17"/>
  <c r="H19" i="17"/>
  <c r="I19" i="17"/>
  <c r="J19" i="17"/>
  <c r="K19" i="17"/>
  <c r="L19" i="17"/>
  <c r="K24" i="17"/>
  <c r="Q50" i="18"/>
  <c r="Q49" i="18"/>
  <c r="Q48" i="18"/>
  <c r="Q47" i="18"/>
  <c r="P47" i="18"/>
  <c r="O47" i="18"/>
  <c r="N47" i="18"/>
  <c r="M47" i="18"/>
  <c r="L47" i="18"/>
  <c r="K47" i="18"/>
  <c r="J47" i="18"/>
  <c r="I47" i="18"/>
  <c r="H47" i="18"/>
  <c r="G47" i="18"/>
  <c r="F47" i="18"/>
  <c r="E47" i="18"/>
  <c r="D47" i="18"/>
  <c r="C47" i="18"/>
  <c r="Q46" i="18"/>
  <c r="Q45" i="18"/>
  <c r="Q44" i="18" s="1"/>
  <c r="Q43" i="18" s="1"/>
  <c r="P44" i="18"/>
  <c r="P43" i="18" s="1"/>
  <c r="O44" i="18"/>
  <c r="O43" i="18" s="1"/>
  <c r="N44" i="18"/>
  <c r="N43" i="18" s="1"/>
  <c r="M44" i="18"/>
  <c r="L44" i="18"/>
  <c r="L43" i="18" s="1"/>
  <c r="K44" i="18"/>
  <c r="K43" i="18" s="1"/>
  <c r="J44" i="18"/>
  <c r="J43" i="18" s="1"/>
  <c r="I44" i="18"/>
  <c r="H44" i="18"/>
  <c r="H43" i="18" s="1"/>
  <c r="G44" i="18"/>
  <c r="G43" i="18" s="1"/>
  <c r="F44" i="18"/>
  <c r="F43" i="18" s="1"/>
  <c r="E44" i="18"/>
  <c r="D44" i="18"/>
  <c r="D43" i="18" s="1"/>
  <c r="C44" i="18"/>
  <c r="C43" i="18" s="1"/>
  <c r="M43" i="18"/>
  <c r="I43" i="18"/>
  <c r="E43" i="18"/>
  <c r="C41" i="18"/>
  <c r="C42" i="18" s="1"/>
  <c r="N40" i="18"/>
  <c r="J40" i="18"/>
  <c r="F40" i="18"/>
  <c r="Q37" i="18"/>
  <c r="Q36" i="18"/>
  <c r="Q35" i="18"/>
  <c r="Q34" i="18"/>
  <c r="Q33" i="18"/>
  <c r="Q32" i="18"/>
  <c r="Q31" i="18" s="1"/>
  <c r="P31" i="18"/>
  <c r="O31" i="18"/>
  <c r="O40" i="18" s="1"/>
  <c r="N31" i="18"/>
  <c r="M31" i="18"/>
  <c r="L31" i="18"/>
  <c r="K31" i="18"/>
  <c r="K40" i="18" s="1"/>
  <c r="J31" i="18"/>
  <c r="I31" i="18"/>
  <c r="H31" i="18"/>
  <c r="G31" i="18"/>
  <c r="G40" i="18" s="1"/>
  <c r="F31" i="18"/>
  <c r="E31" i="18"/>
  <c r="D31" i="18"/>
  <c r="C31" i="18"/>
  <c r="C40" i="18" s="1"/>
  <c r="Q30" i="18"/>
  <c r="Q29" i="18"/>
  <c r="Q28" i="18"/>
  <c r="Q27" i="18"/>
  <c r="Q26" i="18"/>
  <c r="Q25" i="18"/>
  <c r="Q24" i="18"/>
  <c r="Q23" i="18"/>
  <c r="Q22" i="18"/>
  <c r="P22" i="18"/>
  <c r="O22" i="18"/>
  <c r="O21" i="18" s="1"/>
  <c r="N22" i="18"/>
  <c r="N21" i="18" s="1"/>
  <c r="M22" i="18"/>
  <c r="M21" i="18" s="1"/>
  <c r="L22" i="18"/>
  <c r="K22" i="18"/>
  <c r="K21" i="18" s="1"/>
  <c r="J22" i="18"/>
  <c r="J21" i="18" s="1"/>
  <c r="I22" i="18"/>
  <c r="I21" i="18" s="1"/>
  <c r="H22" i="18"/>
  <c r="G22" i="18"/>
  <c r="G21" i="18" s="1"/>
  <c r="F22" i="18"/>
  <c r="F21" i="18" s="1"/>
  <c r="E22" i="18"/>
  <c r="E21" i="18" s="1"/>
  <c r="D22" i="18"/>
  <c r="C22" i="18"/>
  <c r="C21" i="18" s="1"/>
  <c r="P21" i="18"/>
  <c r="L21" i="18"/>
  <c r="H21" i="18"/>
  <c r="D21" i="18"/>
  <c r="Q20" i="18"/>
  <c r="Q19" i="18"/>
  <c r="P19" i="18"/>
  <c r="O19" i="18"/>
  <c r="N19" i="18"/>
  <c r="M19" i="18"/>
  <c r="M40" i="18" s="1"/>
  <c r="L19" i="18"/>
  <c r="K19" i="18"/>
  <c r="J19" i="18"/>
  <c r="I19" i="18"/>
  <c r="I40" i="18" s="1"/>
  <c r="H19" i="18"/>
  <c r="G19" i="18"/>
  <c r="F19" i="18"/>
  <c r="E19" i="18"/>
  <c r="E40" i="18" s="1"/>
  <c r="D19" i="18"/>
  <c r="C19" i="18"/>
  <c r="Q18" i="18"/>
  <c r="Q17" i="18"/>
  <c r="Q16" i="18"/>
  <c r="Q15" i="18"/>
  <c r="Q14" i="18"/>
  <c r="Q13" i="18"/>
  <c r="Q12" i="18" s="1"/>
  <c r="P12" i="18"/>
  <c r="P39" i="18" s="1"/>
  <c r="O12" i="18"/>
  <c r="O11" i="18" s="1"/>
  <c r="N12" i="18"/>
  <c r="N41" i="18" s="1"/>
  <c r="N42" i="18" s="1"/>
  <c r="M12" i="18"/>
  <c r="L12" i="18"/>
  <c r="L39" i="18" s="1"/>
  <c r="K12" i="18"/>
  <c r="K11" i="18" s="1"/>
  <c r="J12" i="18"/>
  <c r="J41" i="18" s="1"/>
  <c r="J42" i="18" s="1"/>
  <c r="I12" i="18"/>
  <c r="I39" i="18" s="1"/>
  <c r="H12" i="18"/>
  <c r="H39" i="18" s="1"/>
  <c r="G12" i="18"/>
  <c r="G11" i="18" s="1"/>
  <c r="F12" i="18"/>
  <c r="F41" i="18" s="1"/>
  <c r="F42" i="18" s="1"/>
  <c r="E12" i="18"/>
  <c r="E39" i="18" s="1"/>
  <c r="D12" i="18"/>
  <c r="D39" i="18" s="1"/>
  <c r="C12" i="18"/>
  <c r="C11" i="18" s="1"/>
  <c r="D11" i="18"/>
  <c r="Q49" i="17" l="1"/>
  <c r="L11" i="18"/>
  <c r="K41" i="18"/>
  <c r="K42" i="18" s="1"/>
  <c r="G41" i="18"/>
  <c r="G42" i="18" s="1"/>
  <c r="O41" i="18"/>
  <c r="O42" i="18" s="1"/>
  <c r="H11" i="18"/>
  <c r="Q19" i="17"/>
  <c r="Q45" i="17"/>
  <c r="Q44" i="17" s="1"/>
  <c r="Q32" i="17"/>
  <c r="Q24" i="17"/>
  <c r="K23" i="17"/>
  <c r="E41" i="18"/>
  <c r="E42" i="18" s="1"/>
  <c r="E11" i="18"/>
  <c r="I41" i="18"/>
  <c r="I42" i="18" s="1"/>
  <c r="I11" i="18"/>
  <c r="M41" i="18"/>
  <c r="M42" i="18" s="1"/>
  <c r="M11" i="18"/>
  <c r="Q41" i="18"/>
  <c r="Q42" i="18" s="1"/>
  <c r="Q11" i="18"/>
  <c r="D40" i="18"/>
  <c r="D41" i="18"/>
  <c r="D42" i="18" s="1"/>
  <c r="H40" i="18"/>
  <c r="H41" i="18"/>
  <c r="H42" i="18" s="1"/>
  <c r="L40" i="18"/>
  <c r="L41" i="18"/>
  <c r="L42" i="18" s="1"/>
  <c r="P40" i="18"/>
  <c r="P41" i="18"/>
  <c r="P42" i="18" s="1"/>
  <c r="M39" i="18"/>
  <c r="P11" i="18"/>
  <c r="Q40" i="18"/>
  <c r="Q21" i="18"/>
  <c r="Q39" i="18"/>
  <c r="F39" i="18"/>
  <c r="J39" i="18"/>
  <c r="N39" i="18"/>
  <c r="F11" i="18"/>
  <c r="J11" i="18"/>
  <c r="N11" i="18"/>
  <c r="C39" i="18"/>
  <c r="G39" i="18"/>
  <c r="K39" i="18"/>
  <c r="O39" i="18"/>
  <c r="Q23" i="17" l="1"/>
  <c r="C24" i="17"/>
  <c r="C32" i="17"/>
  <c r="C45" i="17"/>
  <c r="C49" i="17"/>
  <c r="G49" i="17" l="1"/>
  <c r="C12" i="17"/>
  <c r="E12" i="17"/>
  <c r="F12" i="17"/>
  <c r="G12" i="17"/>
  <c r="H12" i="17"/>
  <c r="I12" i="17"/>
  <c r="J12" i="17"/>
  <c r="K12" i="17"/>
  <c r="L12" i="17"/>
  <c r="M12" i="17"/>
  <c r="N12" i="17"/>
  <c r="O12" i="17"/>
  <c r="P12" i="17"/>
  <c r="C19" i="17"/>
  <c r="C41" i="17" s="1"/>
  <c r="M19" i="17"/>
  <c r="N19" i="17"/>
  <c r="O19" i="17"/>
  <c r="P19" i="17"/>
  <c r="E24" i="17"/>
  <c r="F24" i="17"/>
  <c r="G24" i="17"/>
  <c r="H24" i="17"/>
  <c r="I24" i="17"/>
  <c r="J24" i="17"/>
  <c r="L24" i="17"/>
  <c r="M24" i="17"/>
  <c r="N24" i="17"/>
  <c r="O24" i="17"/>
  <c r="P24" i="17"/>
  <c r="P32" i="17"/>
  <c r="N49" i="17"/>
  <c r="O49" i="17"/>
  <c r="P49" i="17"/>
  <c r="C11" i="16"/>
  <c r="D11" i="16"/>
  <c r="H11" i="16"/>
  <c r="L11" i="16"/>
  <c r="P11" i="16"/>
  <c r="D12" i="16"/>
  <c r="E12" i="16"/>
  <c r="E11" i="16" s="1"/>
  <c r="F12" i="16"/>
  <c r="F11" i="16" s="1"/>
  <c r="G12" i="16"/>
  <c r="G41" i="16" s="1"/>
  <c r="G42" i="16" s="1"/>
  <c r="H12" i="16"/>
  <c r="I12" i="16"/>
  <c r="I39" i="16" s="1"/>
  <c r="J12" i="16"/>
  <c r="J11" i="16" s="1"/>
  <c r="K12" i="16"/>
  <c r="K41" i="16" s="1"/>
  <c r="K42" i="16" s="1"/>
  <c r="L12" i="16"/>
  <c r="M12" i="16"/>
  <c r="M39" i="16" s="1"/>
  <c r="N12" i="16"/>
  <c r="N11" i="16" s="1"/>
  <c r="O12" i="16"/>
  <c r="O41" i="16" s="1"/>
  <c r="O42" i="16" s="1"/>
  <c r="P12" i="16"/>
  <c r="Q13" i="16"/>
  <c r="Q12" i="16" s="1"/>
  <c r="Q14" i="16"/>
  <c r="Q15" i="16"/>
  <c r="Q16" i="16"/>
  <c r="Q17" i="16"/>
  <c r="Q18" i="16"/>
  <c r="D19" i="16"/>
  <c r="E19" i="16"/>
  <c r="F19" i="16"/>
  <c r="F40" i="16" s="1"/>
  <c r="G19" i="16"/>
  <c r="H19" i="16"/>
  <c r="I19" i="16"/>
  <c r="I11" i="16" s="1"/>
  <c r="J19" i="16"/>
  <c r="J40" i="16" s="1"/>
  <c r="K19" i="16"/>
  <c r="L19" i="16"/>
  <c r="M19" i="16"/>
  <c r="M11" i="16" s="1"/>
  <c r="N19" i="16"/>
  <c r="N40" i="16" s="1"/>
  <c r="O19" i="16"/>
  <c r="P19" i="16"/>
  <c r="Q20" i="16"/>
  <c r="Q19" i="16" s="1"/>
  <c r="Q40" i="16" s="1"/>
  <c r="F21" i="16"/>
  <c r="J21" i="16"/>
  <c r="N21" i="16"/>
  <c r="C22" i="16"/>
  <c r="C21" i="16" s="1"/>
  <c r="D22" i="16"/>
  <c r="D21" i="16" s="1"/>
  <c r="E22" i="16"/>
  <c r="F22" i="16"/>
  <c r="G22" i="16"/>
  <c r="G21" i="16" s="1"/>
  <c r="H22" i="16"/>
  <c r="H21" i="16" s="1"/>
  <c r="I22" i="16"/>
  <c r="J22" i="16"/>
  <c r="K22" i="16"/>
  <c r="K21" i="16" s="1"/>
  <c r="L22" i="16"/>
  <c r="L21" i="16" s="1"/>
  <c r="M22" i="16"/>
  <c r="N22" i="16"/>
  <c r="O22" i="16"/>
  <c r="O21" i="16" s="1"/>
  <c r="P22" i="16"/>
  <c r="P21" i="16" s="1"/>
  <c r="Q23" i="16"/>
  <c r="Q22" i="16" s="1"/>
  <c r="Q24" i="16"/>
  <c r="Q25" i="16"/>
  <c r="Q26" i="16"/>
  <c r="Q27" i="16"/>
  <c r="Q28" i="16"/>
  <c r="Q29" i="16"/>
  <c r="Q30" i="16"/>
  <c r="C31" i="16"/>
  <c r="D31" i="16"/>
  <c r="D41" i="16" s="1"/>
  <c r="D42" i="16" s="1"/>
  <c r="E31" i="16"/>
  <c r="E21" i="16" s="1"/>
  <c r="F31" i="16"/>
  <c r="G31" i="16"/>
  <c r="H31" i="16"/>
  <c r="H41" i="16" s="1"/>
  <c r="H42" i="16" s="1"/>
  <c r="I31" i="16"/>
  <c r="I21" i="16" s="1"/>
  <c r="J31" i="16"/>
  <c r="K31" i="16"/>
  <c r="L31" i="16"/>
  <c r="L41" i="16" s="1"/>
  <c r="L42" i="16" s="1"/>
  <c r="M31" i="16"/>
  <c r="M21" i="16" s="1"/>
  <c r="N31" i="16"/>
  <c r="O31" i="16"/>
  <c r="P31" i="16"/>
  <c r="P41" i="16" s="1"/>
  <c r="P42" i="16" s="1"/>
  <c r="Q32" i="16"/>
  <c r="Q33" i="16"/>
  <c r="Q34" i="16"/>
  <c r="Q31" i="16" s="1"/>
  <c r="Q35" i="16"/>
  <c r="Q36" i="16"/>
  <c r="Q37" i="16"/>
  <c r="C39" i="16"/>
  <c r="D39" i="16"/>
  <c r="F39" i="16"/>
  <c r="G39" i="16"/>
  <c r="H39" i="16"/>
  <c r="J39" i="16"/>
  <c r="K39" i="16"/>
  <c r="L39" i="16"/>
  <c r="N39" i="16"/>
  <c r="O39" i="16"/>
  <c r="P39" i="16"/>
  <c r="C40" i="16"/>
  <c r="D40" i="16"/>
  <c r="E40" i="16"/>
  <c r="G40" i="16"/>
  <c r="H40" i="16"/>
  <c r="I40" i="16"/>
  <c r="K40" i="16"/>
  <c r="L40" i="16"/>
  <c r="M40" i="16"/>
  <c r="O40" i="16"/>
  <c r="P40" i="16"/>
  <c r="E41" i="16"/>
  <c r="E42" i="16" s="1"/>
  <c r="F41" i="16"/>
  <c r="I41" i="16"/>
  <c r="I42" i="16" s="1"/>
  <c r="J41" i="16"/>
  <c r="M41" i="16"/>
  <c r="M42" i="16" s="1"/>
  <c r="N41" i="16"/>
  <c r="F42" i="16"/>
  <c r="J42" i="16"/>
  <c r="N42" i="16"/>
  <c r="C44" i="16"/>
  <c r="D44" i="16"/>
  <c r="D43" i="16" s="1"/>
  <c r="E44" i="16"/>
  <c r="E43" i="16" s="1"/>
  <c r="F44" i="16"/>
  <c r="G44" i="16"/>
  <c r="H44" i="16"/>
  <c r="H43" i="16" s="1"/>
  <c r="I44" i="16"/>
  <c r="I43" i="16" s="1"/>
  <c r="J44" i="16"/>
  <c r="K44" i="16"/>
  <c r="L44" i="16"/>
  <c r="L43" i="16" s="1"/>
  <c r="M44" i="16"/>
  <c r="M43" i="16" s="1"/>
  <c r="N44" i="16"/>
  <c r="O44" i="16"/>
  <c r="P44" i="16"/>
  <c r="P43" i="16" s="1"/>
  <c r="Q44" i="16"/>
  <c r="Q45" i="16"/>
  <c r="Q46" i="16"/>
  <c r="C47" i="16"/>
  <c r="C43" i="16" s="1"/>
  <c r="D47" i="16"/>
  <c r="E47" i="16"/>
  <c r="F47" i="16"/>
  <c r="F43" i="16" s="1"/>
  <c r="G47" i="16"/>
  <c r="G43" i="16" s="1"/>
  <c r="H47" i="16"/>
  <c r="I47" i="16"/>
  <c r="J47" i="16"/>
  <c r="J43" i="16" s="1"/>
  <c r="K47" i="16"/>
  <c r="K43" i="16" s="1"/>
  <c r="L47" i="16"/>
  <c r="M47" i="16"/>
  <c r="N47" i="16"/>
  <c r="N43" i="16" s="1"/>
  <c r="O47" i="16"/>
  <c r="O43" i="16" s="1"/>
  <c r="P47" i="16"/>
  <c r="Q48" i="16"/>
  <c r="Q47" i="16" s="1"/>
  <c r="Q49" i="16"/>
  <c r="Q50" i="16"/>
  <c r="E40" i="17" l="1"/>
  <c r="G44" i="17"/>
  <c r="E23" i="17"/>
  <c r="L41" i="17"/>
  <c r="K49" i="17"/>
  <c r="K44" i="17" s="1"/>
  <c r="F49" i="17"/>
  <c r="F44" i="17" s="1"/>
  <c r="J49" i="17"/>
  <c r="J44" i="17" s="1"/>
  <c r="I49" i="17"/>
  <c r="I44" i="17" s="1"/>
  <c r="M49" i="17"/>
  <c r="M44" i="17" s="1"/>
  <c r="L49" i="17"/>
  <c r="L44" i="17" s="1"/>
  <c r="H49" i="17"/>
  <c r="H44" i="17" s="1"/>
  <c r="K40" i="17"/>
  <c r="O40" i="17"/>
  <c r="O41" i="17"/>
  <c r="L23" i="17"/>
  <c r="C23" i="17"/>
  <c r="P40" i="17"/>
  <c r="N23" i="17"/>
  <c r="C42" i="17"/>
  <c r="C43" i="17" s="1"/>
  <c r="P41" i="17"/>
  <c r="N11" i="17"/>
  <c r="M11" i="17"/>
  <c r="K41" i="17"/>
  <c r="J40" i="17"/>
  <c r="J41" i="17"/>
  <c r="J42" i="17"/>
  <c r="J43" i="17" s="1"/>
  <c r="H41" i="17"/>
  <c r="F41" i="17"/>
  <c r="K11" i="17"/>
  <c r="P23" i="17"/>
  <c r="J23" i="17"/>
  <c r="P42" i="17"/>
  <c r="P43" i="17" s="1"/>
  <c r="O11" i="17"/>
  <c r="P44" i="17"/>
  <c r="O44" i="17"/>
  <c r="L11" i="17"/>
  <c r="C11" i="17"/>
  <c r="H23" i="17"/>
  <c r="H42" i="17"/>
  <c r="H43" i="17" s="1"/>
  <c r="H40" i="17"/>
  <c r="G11" i="17"/>
  <c r="G41" i="17"/>
  <c r="G40" i="17"/>
  <c r="O42" i="17"/>
  <c r="O43" i="17" s="1"/>
  <c r="I41" i="17"/>
  <c r="C44" i="17"/>
  <c r="N42" i="17"/>
  <c r="N43" i="17" s="1"/>
  <c r="N41" i="17"/>
  <c r="N40" i="17"/>
  <c r="I23" i="17"/>
  <c r="L42" i="17"/>
  <c r="L43" i="17" s="1"/>
  <c r="L40" i="17"/>
  <c r="J11" i="17"/>
  <c r="K42" i="17"/>
  <c r="K43" i="17" s="1"/>
  <c r="O23" i="17"/>
  <c r="I11" i="17"/>
  <c r="F40" i="17"/>
  <c r="M41" i="17"/>
  <c r="P11" i="17"/>
  <c r="H11" i="17"/>
  <c r="M23" i="17"/>
  <c r="N44" i="17"/>
  <c r="G23" i="17"/>
  <c r="G42" i="17"/>
  <c r="G43" i="17" s="1"/>
  <c r="E41" i="17"/>
  <c r="F23" i="17"/>
  <c r="F42" i="17"/>
  <c r="F43" i="17" s="1"/>
  <c r="F11" i="17"/>
  <c r="E11" i="17"/>
  <c r="M42" i="17"/>
  <c r="M43" i="17" s="1"/>
  <c r="I42" i="17"/>
  <c r="I43" i="17" s="1"/>
  <c r="E42" i="17"/>
  <c r="E43" i="17" s="1"/>
  <c r="M40" i="17"/>
  <c r="I40" i="17"/>
  <c r="C40" i="17"/>
  <c r="Q43" i="16"/>
  <c r="Q21" i="16"/>
  <c r="Q11" i="16"/>
  <c r="Q39" i="16"/>
  <c r="Q41" i="16"/>
  <c r="Q42" i="16" s="1"/>
  <c r="O11" i="16"/>
  <c r="K11" i="16"/>
  <c r="G11" i="16"/>
  <c r="C41" i="16"/>
  <c r="C42" i="16" s="1"/>
  <c r="E39" i="16"/>
  <c r="E44" i="17" l="1"/>
  <c r="Q47" i="15"/>
  <c r="Q22" i="15" l="1"/>
  <c r="Q21" i="15"/>
  <c r="Q23" i="15"/>
  <c r="D20" i="15"/>
  <c r="E20" i="15"/>
  <c r="F20" i="15"/>
  <c r="G20" i="15"/>
  <c r="H20" i="15"/>
  <c r="I20" i="15"/>
  <c r="J20" i="15"/>
  <c r="K20" i="15"/>
  <c r="L20" i="15"/>
  <c r="M20" i="15"/>
  <c r="N20" i="15"/>
  <c r="O20" i="15"/>
  <c r="P20" i="15"/>
  <c r="C20" i="15"/>
  <c r="C20" i="12"/>
  <c r="D20" i="14"/>
  <c r="E20" i="14"/>
  <c r="F20" i="14"/>
  <c r="G20" i="14"/>
  <c r="H20" i="14"/>
  <c r="I20" i="14"/>
  <c r="J20" i="14"/>
  <c r="K20" i="14"/>
  <c r="L20" i="14"/>
  <c r="M20" i="14"/>
  <c r="N20" i="14"/>
  <c r="O20" i="14"/>
  <c r="P20" i="14"/>
  <c r="C20" i="14"/>
  <c r="Q22" i="14"/>
  <c r="Q23" i="14"/>
  <c r="Q21" i="14"/>
  <c r="Q22" i="12"/>
  <c r="Q21" i="12"/>
  <c r="D20" i="12"/>
  <c r="E20" i="12"/>
  <c r="F20" i="12"/>
  <c r="G20" i="12"/>
  <c r="H20" i="12"/>
  <c r="I20" i="12"/>
  <c r="J20" i="12"/>
  <c r="K20" i="12"/>
  <c r="L20" i="12"/>
  <c r="M20" i="12"/>
  <c r="N20" i="12"/>
  <c r="O20" i="12"/>
  <c r="P20" i="12"/>
  <c r="Q22" i="11"/>
  <c r="Q21" i="11"/>
  <c r="D20" i="11"/>
  <c r="E20" i="11"/>
  <c r="F20" i="11"/>
  <c r="G20" i="11"/>
  <c r="H20" i="11"/>
  <c r="I20" i="11"/>
  <c r="J20" i="11"/>
  <c r="K20" i="11"/>
  <c r="L20" i="11"/>
  <c r="M20" i="11"/>
  <c r="N20" i="11"/>
  <c r="O20" i="11"/>
  <c r="P20" i="11"/>
  <c r="C20" i="11"/>
  <c r="Q20" i="15" l="1"/>
  <c r="D25" i="15" l="1"/>
  <c r="Q52" i="15" l="1"/>
  <c r="Q51" i="15"/>
  <c r="Q49" i="15" s="1"/>
  <c r="Q50" i="15"/>
  <c r="P49" i="15"/>
  <c r="O49" i="15"/>
  <c r="N49" i="15"/>
  <c r="M49" i="15"/>
  <c r="L49" i="15"/>
  <c r="K49" i="15"/>
  <c r="J49" i="15"/>
  <c r="I49" i="15"/>
  <c r="H49" i="15"/>
  <c r="G49" i="15"/>
  <c r="F49" i="15"/>
  <c r="E49" i="15"/>
  <c r="D49" i="15"/>
  <c r="C49" i="15"/>
  <c r="Q48" i="15"/>
  <c r="Q46" i="15" s="1"/>
  <c r="P46" i="15"/>
  <c r="O46" i="15"/>
  <c r="N46" i="15"/>
  <c r="M46" i="15"/>
  <c r="L46" i="15"/>
  <c r="K46" i="15"/>
  <c r="K45" i="15" s="1"/>
  <c r="J46" i="15"/>
  <c r="I46" i="15"/>
  <c r="H46" i="15"/>
  <c r="G46" i="15"/>
  <c r="F46" i="15"/>
  <c r="E46" i="15"/>
  <c r="D46" i="15"/>
  <c r="C46" i="15"/>
  <c r="Q39" i="15"/>
  <c r="Q38" i="15"/>
  <c r="Q37" i="15"/>
  <c r="Q36" i="15"/>
  <c r="Q35" i="15"/>
  <c r="Q34" i="15"/>
  <c r="Q33" i="15"/>
  <c r="P32" i="15"/>
  <c r="O32" i="15"/>
  <c r="N32" i="15"/>
  <c r="N42" i="15" s="1"/>
  <c r="M32" i="15"/>
  <c r="M42" i="15" s="1"/>
  <c r="L32" i="15"/>
  <c r="K32" i="15"/>
  <c r="J32" i="15"/>
  <c r="J42" i="15" s="1"/>
  <c r="I32" i="15"/>
  <c r="I42" i="15" s="1"/>
  <c r="H32" i="15"/>
  <c r="G32" i="15"/>
  <c r="F32" i="15"/>
  <c r="E32" i="15"/>
  <c r="D32" i="15"/>
  <c r="D24" i="15" s="1"/>
  <c r="C32" i="15"/>
  <c r="C42" i="15" s="1"/>
  <c r="Q31" i="15"/>
  <c r="Q30" i="15"/>
  <c r="Q29" i="15"/>
  <c r="Q28" i="15"/>
  <c r="Q27" i="15"/>
  <c r="Q26" i="15"/>
  <c r="P25" i="15"/>
  <c r="O25" i="15"/>
  <c r="N25" i="15"/>
  <c r="M25" i="15"/>
  <c r="M24" i="15" s="1"/>
  <c r="L25" i="15"/>
  <c r="K25" i="15"/>
  <c r="J25" i="15"/>
  <c r="I25" i="15"/>
  <c r="H25" i="15"/>
  <c r="G25" i="15"/>
  <c r="F25" i="15"/>
  <c r="E25" i="15"/>
  <c r="C25" i="15"/>
  <c r="Q19" i="15"/>
  <c r="Q18" i="15"/>
  <c r="Q17" i="15"/>
  <c r="Q16" i="15"/>
  <c r="Q15" i="15"/>
  <c r="Q14" i="15"/>
  <c r="P13" i="15"/>
  <c r="P12" i="15" s="1"/>
  <c r="O13" i="15"/>
  <c r="O12" i="15" s="1"/>
  <c r="N13" i="15"/>
  <c r="M13" i="15"/>
  <c r="L13" i="15"/>
  <c r="L12" i="15" s="1"/>
  <c r="K13" i="15"/>
  <c r="K12" i="15" s="1"/>
  <c r="J13" i="15"/>
  <c r="J12" i="15" s="1"/>
  <c r="I13" i="15"/>
  <c r="H13" i="15"/>
  <c r="H12" i="15" s="1"/>
  <c r="G13" i="15"/>
  <c r="G12" i="15" s="1"/>
  <c r="F13" i="15"/>
  <c r="E13" i="15"/>
  <c r="D13" i="15"/>
  <c r="D12" i="15" s="1"/>
  <c r="C13" i="15"/>
  <c r="C12" i="15" s="1"/>
  <c r="Q54" i="14"/>
  <c r="Q53" i="14"/>
  <c r="Q52" i="14"/>
  <c r="P51" i="14"/>
  <c r="O51" i="14"/>
  <c r="N51" i="14"/>
  <c r="M51" i="14"/>
  <c r="L51" i="14"/>
  <c r="K51" i="14"/>
  <c r="J51" i="14"/>
  <c r="I51" i="14"/>
  <c r="I47" i="14" s="1"/>
  <c r="H51" i="14"/>
  <c r="G51" i="14"/>
  <c r="F51" i="14"/>
  <c r="E51" i="14"/>
  <c r="D51" i="14"/>
  <c r="C51" i="14"/>
  <c r="Q50" i="14"/>
  <c r="Q49" i="14"/>
  <c r="P48" i="14"/>
  <c r="P47" i="14" s="1"/>
  <c r="O48" i="14"/>
  <c r="O47" i="14" s="1"/>
  <c r="N48" i="14"/>
  <c r="M48" i="14"/>
  <c r="L48" i="14"/>
  <c r="L47" i="14" s="1"/>
  <c r="K48" i="14"/>
  <c r="K47" i="14" s="1"/>
  <c r="J48" i="14"/>
  <c r="I48" i="14"/>
  <c r="H48" i="14"/>
  <c r="H47" i="14" s="1"/>
  <c r="G48" i="14"/>
  <c r="G47" i="14" s="1"/>
  <c r="F48" i="14"/>
  <c r="F47" i="14" s="1"/>
  <c r="E48" i="14"/>
  <c r="D48" i="14"/>
  <c r="D47" i="14" s="1"/>
  <c r="C48" i="14"/>
  <c r="Q41" i="14"/>
  <c r="Q40" i="14"/>
  <c r="Q39" i="14"/>
  <c r="Q38" i="14"/>
  <c r="Q37" i="14"/>
  <c r="Q36" i="14"/>
  <c r="Q35" i="14"/>
  <c r="P34" i="14"/>
  <c r="O34" i="14"/>
  <c r="N34" i="14"/>
  <c r="M34" i="14"/>
  <c r="M44" i="14" s="1"/>
  <c r="L34" i="14"/>
  <c r="L44" i="14" s="1"/>
  <c r="K34" i="14"/>
  <c r="J34" i="14"/>
  <c r="I34" i="14"/>
  <c r="I44" i="14" s="1"/>
  <c r="H34" i="14"/>
  <c r="G34" i="14"/>
  <c r="F34" i="14"/>
  <c r="E34" i="14"/>
  <c r="E44" i="14" s="1"/>
  <c r="D34" i="14"/>
  <c r="D44" i="14" s="1"/>
  <c r="C34" i="14"/>
  <c r="Q33" i="14"/>
  <c r="Q32" i="14"/>
  <c r="Q31" i="14"/>
  <c r="Q30" i="14"/>
  <c r="Q29" i="14"/>
  <c r="Q28" i="14"/>
  <c r="Q27" i="14"/>
  <c r="Q26" i="14"/>
  <c r="P25" i="14"/>
  <c r="O25" i="14"/>
  <c r="N25" i="14"/>
  <c r="M25" i="14"/>
  <c r="L25" i="14"/>
  <c r="K25" i="14"/>
  <c r="J25" i="14"/>
  <c r="I25" i="14"/>
  <c r="H25" i="14"/>
  <c r="G25" i="14"/>
  <c r="F25" i="14"/>
  <c r="E25" i="14"/>
  <c r="D25" i="14"/>
  <c r="C25" i="14"/>
  <c r="Q20" i="14"/>
  <c r="Q19" i="14"/>
  <c r="Q18" i="14"/>
  <c r="Q17" i="14"/>
  <c r="Q16" i="14"/>
  <c r="Q15" i="14"/>
  <c r="Q14" i="14"/>
  <c r="P13" i="14"/>
  <c r="O13" i="14"/>
  <c r="N13" i="14"/>
  <c r="M13" i="14"/>
  <c r="L13" i="14"/>
  <c r="K13" i="14"/>
  <c r="J13" i="14"/>
  <c r="I13" i="14"/>
  <c r="I12" i="14" s="1"/>
  <c r="H13" i="14"/>
  <c r="G13" i="14"/>
  <c r="F13" i="14"/>
  <c r="E13" i="14"/>
  <c r="D13" i="14"/>
  <c r="D12" i="14" s="1"/>
  <c r="C13" i="14"/>
  <c r="Q51" i="12"/>
  <c r="Q50" i="12"/>
  <c r="Q49" i="12"/>
  <c r="P48" i="12"/>
  <c r="O48" i="12"/>
  <c r="N48" i="12"/>
  <c r="M48" i="12"/>
  <c r="L48" i="12"/>
  <c r="K48" i="12"/>
  <c r="J48" i="12"/>
  <c r="I48" i="12"/>
  <c r="H48" i="12"/>
  <c r="G48" i="12"/>
  <c r="F48" i="12"/>
  <c r="E48" i="12"/>
  <c r="D48" i="12"/>
  <c r="C48" i="12"/>
  <c r="Q47" i="12"/>
  <c r="Q46" i="12"/>
  <c r="Q45" i="12" s="1"/>
  <c r="P45" i="12"/>
  <c r="O45" i="12"/>
  <c r="O44" i="12" s="1"/>
  <c r="N45" i="12"/>
  <c r="N44" i="12" s="1"/>
  <c r="M45" i="12"/>
  <c r="L45" i="12"/>
  <c r="L44" i="12" s="1"/>
  <c r="K45" i="12"/>
  <c r="K44" i="12" s="1"/>
  <c r="J45" i="12"/>
  <c r="J44" i="12" s="1"/>
  <c r="I45" i="12"/>
  <c r="I44" i="12" s="1"/>
  <c r="H45" i="12"/>
  <c r="H44" i="12" s="1"/>
  <c r="G45" i="12"/>
  <c r="G44" i="12" s="1"/>
  <c r="F45" i="12"/>
  <c r="F44" i="12" s="1"/>
  <c r="E45" i="12"/>
  <c r="E44" i="12" s="1"/>
  <c r="D45" i="12"/>
  <c r="C45" i="12"/>
  <c r="Q38" i="12"/>
  <c r="Q37" i="12"/>
  <c r="Q36" i="12"/>
  <c r="Q35" i="12"/>
  <c r="Q34" i="12"/>
  <c r="Q33" i="12"/>
  <c r="Q32" i="12"/>
  <c r="P31" i="12"/>
  <c r="P41" i="12" s="1"/>
  <c r="O31" i="12"/>
  <c r="O41" i="12" s="1"/>
  <c r="N31" i="12"/>
  <c r="N41" i="12" s="1"/>
  <c r="M31" i="12"/>
  <c r="M41" i="12" s="1"/>
  <c r="L31" i="12"/>
  <c r="L41" i="12" s="1"/>
  <c r="K31" i="12"/>
  <c r="K41" i="12" s="1"/>
  <c r="J31" i="12"/>
  <c r="J41" i="12" s="1"/>
  <c r="I31" i="12"/>
  <c r="I41" i="12" s="1"/>
  <c r="H31" i="12"/>
  <c r="H41" i="12" s="1"/>
  <c r="G31" i="12"/>
  <c r="G41" i="12" s="1"/>
  <c r="F31" i="12"/>
  <c r="F41" i="12" s="1"/>
  <c r="E31" i="12"/>
  <c r="D31" i="12"/>
  <c r="D41" i="12" s="1"/>
  <c r="C31" i="12"/>
  <c r="Q30" i="12"/>
  <c r="Q29" i="12"/>
  <c r="Q28" i="12"/>
  <c r="Q27" i="12"/>
  <c r="Q26" i="12"/>
  <c r="Q25" i="12"/>
  <c r="P24" i="12"/>
  <c r="O24" i="12"/>
  <c r="N24" i="12"/>
  <c r="M24" i="12"/>
  <c r="L24" i="12"/>
  <c r="K24" i="12"/>
  <c r="J24" i="12"/>
  <c r="I24" i="12"/>
  <c r="H24" i="12"/>
  <c r="G24" i="12"/>
  <c r="F24" i="12"/>
  <c r="E24" i="12"/>
  <c r="D24" i="12"/>
  <c r="C24" i="12"/>
  <c r="Q20" i="12"/>
  <c r="E41" i="12"/>
  <c r="Q19" i="12"/>
  <c r="Q18" i="12"/>
  <c r="Q17" i="12"/>
  <c r="Q16" i="12"/>
  <c r="Q15" i="12"/>
  <c r="Q14" i="12"/>
  <c r="P13" i="12"/>
  <c r="P12" i="12" s="1"/>
  <c r="O13" i="12"/>
  <c r="O12" i="12" s="1"/>
  <c r="N13" i="12"/>
  <c r="N12" i="12" s="1"/>
  <c r="M13" i="12"/>
  <c r="L13" i="12"/>
  <c r="L12" i="12" s="1"/>
  <c r="K13" i="12"/>
  <c r="K12" i="12" s="1"/>
  <c r="J13" i="12"/>
  <c r="J12" i="12" s="1"/>
  <c r="I13" i="12"/>
  <c r="H13" i="12"/>
  <c r="H12" i="12" s="1"/>
  <c r="G13" i="12"/>
  <c r="G12" i="12" s="1"/>
  <c r="F13" i="12"/>
  <c r="F12" i="12" s="1"/>
  <c r="E13" i="12"/>
  <c r="D13" i="12"/>
  <c r="C13" i="12"/>
  <c r="C12" i="12" s="1"/>
  <c r="P44" i="12" l="1"/>
  <c r="Q48" i="12"/>
  <c r="Q44" i="12" s="1"/>
  <c r="C44" i="12"/>
  <c r="J23" i="12"/>
  <c r="E23" i="12"/>
  <c r="P23" i="12"/>
  <c r="N23" i="12"/>
  <c r="M23" i="12"/>
  <c r="L23" i="12"/>
  <c r="I23" i="12"/>
  <c r="H23" i="12"/>
  <c r="F23" i="12"/>
  <c r="M42" i="12"/>
  <c r="M43" i="12" s="1"/>
  <c r="I42" i="12"/>
  <c r="I43" i="12" s="1"/>
  <c r="E42" i="12"/>
  <c r="E43" i="12" s="1"/>
  <c r="D40" i="12"/>
  <c r="J47" i="14"/>
  <c r="Q51" i="14"/>
  <c r="N47" i="14"/>
  <c r="I24" i="14"/>
  <c r="P43" i="14"/>
  <c r="L43" i="14"/>
  <c r="O43" i="14"/>
  <c r="K43" i="14"/>
  <c r="H43" i="14"/>
  <c r="G43" i="14"/>
  <c r="C43" i="14"/>
  <c r="P45" i="15"/>
  <c r="O45" i="15"/>
  <c r="L45" i="15"/>
  <c r="H45" i="15"/>
  <c r="G45" i="15"/>
  <c r="E24" i="15"/>
  <c r="F24" i="15"/>
  <c r="P24" i="15"/>
  <c r="N24" i="15"/>
  <c r="L24" i="15"/>
  <c r="J24" i="15"/>
  <c r="I24" i="15"/>
  <c r="H24" i="15"/>
  <c r="M43" i="15"/>
  <c r="M44" i="15" s="1"/>
  <c r="I41" i="15"/>
  <c r="I45" i="15"/>
  <c r="F45" i="15"/>
  <c r="J45" i="15"/>
  <c r="N45" i="15"/>
  <c r="M45" i="15"/>
  <c r="E45" i="14"/>
  <c r="E46" i="14" s="1"/>
  <c r="M45" i="14"/>
  <c r="M46" i="14" s="1"/>
  <c r="H45" i="14"/>
  <c r="H46" i="14" s="1"/>
  <c r="P45" i="14"/>
  <c r="P46" i="14" s="1"/>
  <c r="Q34" i="14"/>
  <c r="Q44" i="14" s="1"/>
  <c r="E24" i="14"/>
  <c r="M24" i="14"/>
  <c r="C45" i="15"/>
  <c r="E45" i="15"/>
  <c r="Q13" i="15"/>
  <c r="Q12" i="15" s="1"/>
  <c r="F12" i="15"/>
  <c r="Q48" i="14"/>
  <c r="E47" i="14"/>
  <c r="M47" i="14"/>
  <c r="K12" i="14"/>
  <c r="L12" i="14"/>
  <c r="F45" i="14"/>
  <c r="F46" i="14" s="1"/>
  <c r="N45" i="14"/>
  <c r="N46" i="14" s="1"/>
  <c r="F44" i="14"/>
  <c r="J44" i="14"/>
  <c r="N44" i="14"/>
  <c r="G44" i="14"/>
  <c r="K44" i="14"/>
  <c r="O44" i="14"/>
  <c r="G12" i="14"/>
  <c r="O12" i="14"/>
  <c r="H12" i="14"/>
  <c r="P12" i="14"/>
  <c r="Q13" i="14"/>
  <c r="Q12" i="14" s="1"/>
  <c r="C45" i="14"/>
  <c r="C46" i="14" s="1"/>
  <c r="C12" i="14"/>
  <c r="M44" i="12"/>
  <c r="D12" i="12"/>
  <c r="D45" i="15"/>
  <c r="Q45" i="15"/>
  <c r="E43" i="15"/>
  <c r="E44" i="15" s="1"/>
  <c r="E42" i="15"/>
  <c r="G42" i="15"/>
  <c r="K42" i="15"/>
  <c r="O42" i="15"/>
  <c r="F42" i="15"/>
  <c r="D41" i="15"/>
  <c r="N12" i="15"/>
  <c r="D42" i="15"/>
  <c r="H42" i="15"/>
  <c r="L42" i="15"/>
  <c r="P42" i="15"/>
  <c r="Q32" i="15"/>
  <c r="Q42" i="15" s="1"/>
  <c r="C24" i="15"/>
  <c r="F43" i="15"/>
  <c r="F44" i="15" s="1"/>
  <c r="J43" i="15"/>
  <c r="J44" i="15" s="1"/>
  <c r="N43" i="15"/>
  <c r="N44" i="15" s="1"/>
  <c r="H41" i="15"/>
  <c r="L41" i="15"/>
  <c r="P41" i="15"/>
  <c r="Q25" i="15"/>
  <c r="G24" i="15"/>
  <c r="K24" i="15"/>
  <c r="O24" i="15"/>
  <c r="E41" i="15"/>
  <c r="M41" i="15"/>
  <c r="C43" i="15"/>
  <c r="C44" i="15" s="1"/>
  <c r="G43" i="15"/>
  <c r="G44" i="15" s="1"/>
  <c r="K43" i="15"/>
  <c r="K44" i="15" s="1"/>
  <c r="O43" i="15"/>
  <c r="O44" i="15" s="1"/>
  <c r="E12" i="15"/>
  <c r="I12" i="15"/>
  <c r="M12" i="15"/>
  <c r="F41" i="15"/>
  <c r="J41" i="15"/>
  <c r="N41" i="15"/>
  <c r="D43" i="15"/>
  <c r="D44" i="15" s="1"/>
  <c r="H43" i="15"/>
  <c r="H44" i="15" s="1"/>
  <c r="L43" i="15"/>
  <c r="L44" i="15" s="1"/>
  <c r="P43" i="15"/>
  <c r="P44" i="15" s="1"/>
  <c r="C41" i="15"/>
  <c r="G41" i="15"/>
  <c r="K41" i="15"/>
  <c r="O41" i="15"/>
  <c r="I43" i="15"/>
  <c r="I44" i="15" s="1"/>
  <c r="C47" i="14"/>
  <c r="Q25" i="14"/>
  <c r="H24" i="14"/>
  <c r="L24" i="14"/>
  <c r="P24" i="14"/>
  <c r="F24" i="14"/>
  <c r="J24" i="14"/>
  <c r="N24" i="14"/>
  <c r="G24" i="14"/>
  <c r="K24" i="14"/>
  <c r="O24" i="14"/>
  <c r="J45" i="14"/>
  <c r="J46" i="14" s="1"/>
  <c r="C24" i="14"/>
  <c r="D43" i="14"/>
  <c r="D24" i="14"/>
  <c r="E43" i="14"/>
  <c r="M43" i="14"/>
  <c r="G45" i="14"/>
  <c r="G46" i="14" s="1"/>
  <c r="K45" i="14"/>
  <c r="K46" i="14" s="1"/>
  <c r="E12" i="14"/>
  <c r="M12" i="14"/>
  <c r="J43" i="14"/>
  <c r="C44" i="14"/>
  <c r="D45" i="14"/>
  <c r="D46" i="14" s="1"/>
  <c r="L45" i="14"/>
  <c r="L46" i="14" s="1"/>
  <c r="F12" i="14"/>
  <c r="J12" i="14"/>
  <c r="N12" i="14"/>
  <c r="H44" i="14"/>
  <c r="P44" i="14"/>
  <c r="I45" i="14"/>
  <c r="I46" i="14" s="1"/>
  <c r="I43" i="14"/>
  <c r="O45" i="14"/>
  <c r="O46" i="14" s="1"/>
  <c r="F43" i="14"/>
  <c r="N43" i="14"/>
  <c r="D44" i="12"/>
  <c r="H40" i="12"/>
  <c r="L40" i="12"/>
  <c r="P40" i="12"/>
  <c r="Q24" i="12"/>
  <c r="F42" i="12"/>
  <c r="F43" i="12" s="1"/>
  <c r="J42" i="12"/>
  <c r="J43" i="12" s="1"/>
  <c r="N42" i="12"/>
  <c r="N43" i="12" s="1"/>
  <c r="C41" i="12"/>
  <c r="D23" i="12"/>
  <c r="Q13" i="12"/>
  <c r="Q12" i="12" s="1"/>
  <c r="Q31" i="12"/>
  <c r="C23" i="12"/>
  <c r="K23" i="12"/>
  <c r="G23" i="12"/>
  <c r="O23" i="12"/>
  <c r="E40" i="12"/>
  <c r="I40" i="12"/>
  <c r="M40" i="12"/>
  <c r="C42" i="12"/>
  <c r="C43" i="12" s="1"/>
  <c r="G42" i="12"/>
  <c r="G43" i="12" s="1"/>
  <c r="K42" i="12"/>
  <c r="K43" i="12" s="1"/>
  <c r="O42" i="12"/>
  <c r="O43" i="12" s="1"/>
  <c r="E12" i="12"/>
  <c r="I12" i="12"/>
  <c r="M12" i="12"/>
  <c r="F40" i="12"/>
  <c r="J40" i="12"/>
  <c r="N40" i="12"/>
  <c r="D42" i="12"/>
  <c r="D43" i="12" s="1"/>
  <c r="H42" i="12"/>
  <c r="H43" i="12" s="1"/>
  <c r="L42" i="12"/>
  <c r="L43" i="12" s="1"/>
  <c r="P42" i="12"/>
  <c r="P43" i="12" s="1"/>
  <c r="C40" i="12"/>
  <c r="O40" i="12"/>
  <c r="G40" i="12"/>
  <c r="K40" i="12"/>
  <c r="Q47" i="14" l="1"/>
  <c r="Q24" i="14"/>
  <c r="Q45" i="14"/>
  <c r="Q46" i="14" s="1"/>
  <c r="Q43" i="14"/>
  <c r="Q24" i="15"/>
  <c r="Q41" i="15"/>
  <c r="Q43" i="15"/>
  <c r="Q44" i="15" s="1"/>
  <c r="Q23" i="12"/>
  <c r="Q40" i="12"/>
  <c r="Q41" i="12"/>
  <c r="Q42" i="12"/>
  <c r="Q43" i="12" s="1"/>
  <c r="Q53" i="11" l="1"/>
  <c r="Q52" i="11"/>
  <c r="Q51" i="11"/>
  <c r="Q50" i="11" s="1"/>
  <c r="P50" i="11"/>
  <c r="O50" i="11"/>
  <c r="O46" i="11" s="1"/>
  <c r="N50" i="11"/>
  <c r="M50" i="11"/>
  <c r="L50" i="11"/>
  <c r="K50" i="11"/>
  <c r="J50" i="11"/>
  <c r="I50" i="11"/>
  <c r="H50" i="11"/>
  <c r="G50" i="11"/>
  <c r="F50" i="11"/>
  <c r="E50" i="11"/>
  <c r="D50" i="11"/>
  <c r="C50" i="11"/>
  <c r="Q49" i="11"/>
  <c r="Q48" i="11"/>
  <c r="Q47" i="11" s="1"/>
  <c r="P47" i="11"/>
  <c r="O47" i="11"/>
  <c r="N47" i="11"/>
  <c r="N46" i="11" s="1"/>
  <c r="M47" i="11"/>
  <c r="M46" i="11" s="1"/>
  <c r="L47" i="11"/>
  <c r="K47" i="11"/>
  <c r="J47" i="11"/>
  <c r="J46" i="11" s="1"/>
  <c r="I47" i="11"/>
  <c r="H47" i="11"/>
  <c r="G47" i="11"/>
  <c r="F47" i="11"/>
  <c r="F46" i="11" s="1"/>
  <c r="E47" i="11"/>
  <c r="E46" i="11" s="1"/>
  <c r="D47" i="11"/>
  <c r="C47" i="11"/>
  <c r="P46" i="11"/>
  <c r="L46" i="11"/>
  <c r="K46" i="11"/>
  <c r="H46" i="11"/>
  <c r="Q40" i="11"/>
  <c r="Q39" i="11"/>
  <c r="Q38" i="11"/>
  <c r="Q37" i="11"/>
  <c r="Q36" i="11"/>
  <c r="Q35" i="11"/>
  <c r="Q34" i="11"/>
  <c r="P33" i="11"/>
  <c r="P43" i="11" s="1"/>
  <c r="O33" i="11"/>
  <c r="O43" i="11" s="1"/>
  <c r="N33" i="11"/>
  <c r="M33" i="11"/>
  <c r="M43" i="11" s="1"/>
  <c r="L33" i="11"/>
  <c r="L43" i="11" s="1"/>
  <c r="K33" i="11"/>
  <c r="K43" i="11" s="1"/>
  <c r="J33" i="11"/>
  <c r="I33" i="11"/>
  <c r="I43" i="11" s="1"/>
  <c r="H33" i="11"/>
  <c r="H43" i="11" s="1"/>
  <c r="G33" i="11"/>
  <c r="G43" i="11" s="1"/>
  <c r="F33" i="11"/>
  <c r="E33" i="11"/>
  <c r="E43" i="11" s="1"/>
  <c r="D33" i="11"/>
  <c r="C33" i="11"/>
  <c r="C43" i="11" s="1"/>
  <c r="Q32" i="11"/>
  <c r="Q31" i="11"/>
  <c r="Q30" i="11"/>
  <c r="Q29" i="11"/>
  <c r="Q28" i="11"/>
  <c r="Q27" i="11"/>
  <c r="Q26" i="11"/>
  <c r="Q25" i="11"/>
  <c r="P24" i="11"/>
  <c r="O24" i="11"/>
  <c r="N24" i="11"/>
  <c r="M24" i="11"/>
  <c r="L24" i="11"/>
  <c r="K24" i="11"/>
  <c r="J24" i="11"/>
  <c r="I24" i="11"/>
  <c r="H24" i="11"/>
  <c r="G24" i="11"/>
  <c r="F24" i="11"/>
  <c r="E24" i="11"/>
  <c r="D24" i="11"/>
  <c r="C24" i="11"/>
  <c r="Q20" i="11"/>
  <c r="Q19" i="11"/>
  <c r="Q18" i="11"/>
  <c r="Q17" i="11"/>
  <c r="Q16" i="11"/>
  <c r="Q15" i="11"/>
  <c r="Q14" i="11"/>
  <c r="P13" i="11"/>
  <c r="P12" i="11" s="1"/>
  <c r="O13" i="11"/>
  <c r="O12" i="11" s="1"/>
  <c r="N13" i="11"/>
  <c r="M13" i="11"/>
  <c r="L13" i="11"/>
  <c r="L12" i="11" s="1"/>
  <c r="K13" i="11"/>
  <c r="K12" i="11" s="1"/>
  <c r="J13" i="11"/>
  <c r="I13" i="11"/>
  <c r="H13" i="11"/>
  <c r="H12" i="11" s="1"/>
  <c r="G13" i="11"/>
  <c r="G12" i="11" s="1"/>
  <c r="F13" i="11"/>
  <c r="E13" i="11"/>
  <c r="D13" i="11"/>
  <c r="D12" i="11" s="1"/>
  <c r="C13" i="11"/>
  <c r="C46" i="11" l="1"/>
  <c r="M23" i="11"/>
  <c r="Q46" i="11"/>
  <c r="E42" i="11"/>
  <c r="M44" i="11"/>
  <c r="M45" i="11" s="1"/>
  <c r="F44" i="11"/>
  <c r="F45" i="11" s="1"/>
  <c r="J44" i="11"/>
  <c r="J45" i="11" s="1"/>
  <c r="N44" i="11"/>
  <c r="N45" i="11" s="1"/>
  <c r="E23" i="11"/>
  <c r="I44" i="11"/>
  <c r="I45" i="11" s="1"/>
  <c r="H23" i="11"/>
  <c r="L23" i="11"/>
  <c r="P23" i="11"/>
  <c r="I46" i="11"/>
  <c r="G46" i="11"/>
  <c r="D46" i="11"/>
  <c r="J12" i="11"/>
  <c r="F12" i="11"/>
  <c r="F43" i="11"/>
  <c r="C42" i="11"/>
  <c r="G42" i="11"/>
  <c r="K42" i="11"/>
  <c r="O42" i="11"/>
  <c r="I23" i="11"/>
  <c r="C44" i="11"/>
  <c r="C45" i="11" s="1"/>
  <c r="G23" i="11"/>
  <c r="K23" i="11"/>
  <c r="O44" i="11"/>
  <c r="O45" i="11" s="1"/>
  <c r="C12" i="11"/>
  <c r="N12" i="11"/>
  <c r="Q13" i="11"/>
  <c r="Q12" i="11" s="1"/>
  <c r="J43" i="11"/>
  <c r="N43" i="11"/>
  <c r="F23" i="11"/>
  <c r="J23" i="11"/>
  <c r="N23" i="11"/>
  <c r="Q33" i="11"/>
  <c r="Q43" i="11" s="1"/>
  <c r="Q24" i="11"/>
  <c r="H42" i="11"/>
  <c r="L42" i="11"/>
  <c r="P42" i="11"/>
  <c r="D23" i="11"/>
  <c r="D42" i="11"/>
  <c r="D43" i="11"/>
  <c r="M42" i="11"/>
  <c r="K44" i="11"/>
  <c r="K45" i="11" s="1"/>
  <c r="E12" i="11"/>
  <c r="I12" i="11"/>
  <c r="M12" i="11"/>
  <c r="F42" i="11"/>
  <c r="J42" i="11"/>
  <c r="N42" i="11"/>
  <c r="D44" i="11"/>
  <c r="D45" i="11" s="1"/>
  <c r="H44" i="11"/>
  <c r="H45" i="11" s="1"/>
  <c r="L44" i="11"/>
  <c r="L45" i="11" s="1"/>
  <c r="P44" i="11"/>
  <c r="P45" i="11" s="1"/>
  <c r="I42" i="11"/>
  <c r="G44" i="11"/>
  <c r="G45" i="11" s="1"/>
  <c r="C23" i="11"/>
  <c r="O23" i="11"/>
  <c r="E44" i="11"/>
  <c r="E45" i="11" s="1"/>
  <c r="D23" i="10"/>
  <c r="C23" i="10"/>
  <c r="Q23" i="11" l="1"/>
  <c r="Q42" i="11"/>
  <c r="Q44" i="11"/>
  <c r="Q45" i="11" s="1"/>
  <c r="D23" i="7"/>
  <c r="E23" i="10"/>
  <c r="D32" i="10"/>
  <c r="C32" i="10"/>
  <c r="F23" i="10"/>
  <c r="G23" i="10"/>
  <c r="H23" i="10"/>
  <c r="I23" i="10"/>
  <c r="J23" i="10"/>
  <c r="K23" i="10"/>
  <c r="L23" i="10"/>
  <c r="M23" i="10"/>
  <c r="N23" i="10"/>
  <c r="O23" i="10"/>
  <c r="P23" i="10"/>
  <c r="E23" i="7"/>
  <c r="C23" i="7"/>
  <c r="D22" i="10" l="1"/>
  <c r="C22" i="10"/>
  <c r="Q51" i="10"/>
  <c r="Q49" i="10" s="1"/>
  <c r="Q52" i="10"/>
  <c r="Q50" i="10"/>
  <c r="D49" i="10"/>
  <c r="E49" i="10"/>
  <c r="F49" i="10"/>
  <c r="G49" i="10"/>
  <c r="H49" i="10"/>
  <c r="I49" i="10"/>
  <c r="J49" i="10"/>
  <c r="K49" i="10"/>
  <c r="L49" i="10"/>
  <c r="M49" i="10"/>
  <c r="N49" i="10"/>
  <c r="O49" i="10"/>
  <c r="P49" i="10"/>
  <c r="C49" i="10"/>
  <c r="D46" i="10"/>
  <c r="E46" i="10"/>
  <c r="F46" i="10"/>
  <c r="G46" i="10"/>
  <c r="H46" i="10"/>
  <c r="I46" i="10"/>
  <c r="J46" i="10"/>
  <c r="K46" i="10"/>
  <c r="L46" i="10"/>
  <c r="M46" i="10"/>
  <c r="N46" i="10"/>
  <c r="O46" i="10"/>
  <c r="P46" i="10"/>
  <c r="C46" i="10"/>
  <c r="Q48" i="10"/>
  <c r="Q47" i="10"/>
  <c r="Q46" i="10" s="1"/>
  <c r="E32" i="10"/>
  <c r="E22" i="10" s="1"/>
  <c r="F32" i="10"/>
  <c r="G32" i="10"/>
  <c r="H32" i="10"/>
  <c r="I32" i="10"/>
  <c r="J32" i="10"/>
  <c r="K32" i="10"/>
  <c r="L32" i="10"/>
  <c r="M32" i="10"/>
  <c r="N32" i="10"/>
  <c r="O32" i="10"/>
  <c r="P32" i="10"/>
  <c r="Q34" i="10"/>
  <c r="Q35" i="10"/>
  <c r="Q36" i="10"/>
  <c r="Q37" i="10"/>
  <c r="Q38" i="10"/>
  <c r="Q39" i="10"/>
  <c r="Q33" i="10"/>
  <c r="Q25" i="10"/>
  <c r="Q26" i="10"/>
  <c r="Q27" i="10"/>
  <c r="Q28" i="10"/>
  <c r="Q29" i="10"/>
  <c r="Q30" i="10"/>
  <c r="Q31" i="10"/>
  <c r="Q24" i="10"/>
  <c r="Q15" i="10"/>
  <c r="Q16" i="10"/>
  <c r="Q17" i="10"/>
  <c r="Q18" i="10"/>
  <c r="Q19" i="10"/>
  <c r="Q14" i="10"/>
  <c r="M20" i="10"/>
  <c r="N20" i="10"/>
  <c r="O20" i="10"/>
  <c r="P20" i="10"/>
  <c r="Q20" i="10"/>
  <c r="D20" i="10"/>
  <c r="E20" i="10"/>
  <c r="F20" i="10"/>
  <c r="G20" i="10"/>
  <c r="H20" i="10"/>
  <c r="I20" i="10"/>
  <c r="J20" i="10"/>
  <c r="K20" i="10"/>
  <c r="L20" i="10"/>
  <c r="C20" i="10"/>
  <c r="D13" i="10"/>
  <c r="E13" i="10"/>
  <c r="E41" i="10" s="1"/>
  <c r="F13" i="10"/>
  <c r="G13" i="10"/>
  <c r="H13" i="10"/>
  <c r="I13" i="10"/>
  <c r="J13" i="10"/>
  <c r="K13" i="10"/>
  <c r="L13" i="10"/>
  <c r="M13" i="10"/>
  <c r="N13" i="10"/>
  <c r="O13" i="10"/>
  <c r="P13" i="10"/>
  <c r="C13" i="10"/>
  <c r="Q49" i="7"/>
  <c r="Q50" i="7"/>
  <c r="Q48" i="7"/>
  <c r="Q46" i="7"/>
  <c r="Q45" i="7" s="1"/>
  <c r="D45" i="7"/>
  <c r="E45" i="7"/>
  <c r="F45" i="7"/>
  <c r="G45" i="7"/>
  <c r="H45" i="7"/>
  <c r="I45" i="7"/>
  <c r="J45" i="7"/>
  <c r="K45" i="7"/>
  <c r="L45" i="7"/>
  <c r="M45" i="7"/>
  <c r="N45" i="7"/>
  <c r="O45" i="7"/>
  <c r="P45" i="7"/>
  <c r="C45" i="7"/>
  <c r="D47" i="7"/>
  <c r="E47" i="7"/>
  <c r="F47" i="7"/>
  <c r="G47" i="7"/>
  <c r="H47" i="7"/>
  <c r="I47" i="7"/>
  <c r="J47" i="7"/>
  <c r="K47" i="7"/>
  <c r="L47" i="7"/>
  <c r="M47" i="7"/>
  <c r="N47" i="7"/>
  <c r="O47" i="7"/>
  <c r="P47" i="7"/>
  <c r="C47" i="7"/>
  <c r="Q34" i="7"/>
  <c r="Q35" i="7"/>
  <c r="Q36" i="7"/>
  <c r="Q37" i="7"/>
  <c r="Q38" i="7"/>
  <c r="Q33" i="7"/>
  <c r="Q25" i="7"/>
  <c r="Q26" i="7"/>
  <c r="Q27" i="7"/>
  <c r="Q28" i="7"/>
  <c r="Q29" i="7"/>
  <c r="Q30" i="7"/>
  <c r="Q31" i="7"/>
  <c r="Q24" i="7"/>
  <c r="Q21" i="7"/>
  <c r="Q20" i="7" s="1"/>
  <c r="Q15" i="7"/>
  <c r="Q16" i="7"/>
  <c r="Q17" i="7"/>
  <c r="Q18" i="7"/>
  <c r="Q19" i="7"/>
  <c r="Q14" i="7"/>
  <c r="I32" i="7"/>
  <c r="J32" i="7"/>
  <c r="K32" i="7"/>
  <c r="L32" i="7"/>
  <c r="M32" i="7"/>
  <c r="N32" i="7"/>
  <c r="O32" i="7"/>
  <c r="P32" i="7"/>
  <c r="D32" i="7"/>
  <c r="E32" i="7"/>
  <c r="F32" i="7"/>
  <c r="G32" i="7"/>
  <c r="H32" i="7"/>
  <c r="C32" i="7"/>
  <c r="F23" i="7"/>
  <c r="G23" i="7"/>
  <c r="H23" i="7"/>
  <c r="I23" i="7"/>
  <c r="J23" i="7"/>
  <c r="K23" i="7"/>
  <c r="L23" i="7"/>
  <c r="M23" i="7"/>
  <c r="N23" i="7"/>
  <c r="O23" i="7"/>
  <c r="P23" i="7"/>
  <c r="E20" i="7"/>
  <c r="F20" i="7"/>
  <c r="G20" i="7"/>
  <c r="H20" i="7"/>
  <c r="I20" i="7"/>
  <c r="J20" i="7"/>
  <c r="K20" i="7"/>
  <c r="L20" i="7"/>
  <c r="M20" i="7"/>
  <c r="N20" i="7"/>
  <c r="O20" i="7"/>
  <c r="P20" i="7"/>
  <c r="E13" i="7"/>
  <c r="F13" i="7"/>
  <c r="G13" i="7"/>
  <c r="H13" i="7"/>
  <c r="I13" i="7"/>
  <c r="J13" i="7"/>
  <c r="K13" i="7"/>
  <c r="L13" i="7"/>
  <c r="M13" i="7"/>
  <c r="N13" i="7"/>
  <c r="O13" i="7"/>
  <c r="P13" i="7"/>
  <c r="D20" i="7"/>
  <c r="C20" i="7"/>
  <c r="D13" i="7"/>
  <c r="C13" i="7"/>
  <c r="Q23" i="10" l="1"/>
  <c r="Q13" i="10"/>
  <c r="Q47" i="7"/>
  <c r="Q32" i="7"/>
  <c r="Q23" i="7"/>
  <c r="Q13" i="7"/>
  <c r="P45" i="10" l="1"/>
  <c r="O45" i="10"/>
  <c r="M45" i="10"/>
  <c r="L45" i="10"/>
  <c r="K45" i="10"/>
  <c r="I45" i="10"/>
  <c r="G45" i="10"/>
  <c r="F45" i="10"/>
  <c r="E45" i="10"/>
  <c r="D45" i="10"/>
  <c r="N45" i="10"/>
  <c r="J45" i="10"/>
  <c r="H45" i="10"/>
  <c r="C45" i="10"/>
  <c r="O22" i="10"/>
  <c r="G22" i="10"/>
  <c r="M22" i="10"/>
  <c r="L22" i="10"/>
  <c r="I22" i="10"/>
  <c r="H22" i="10"/>
  <c r="P22" i="10"/>
  <c r="N22" i="10"/>
  <c r="K22" i="10"/>
  <c r="J22" i="10"/>
  <c r="F22" i="10"/>
  <c r="D42" i="10"/>
  <c r="C42" i="10"/>
  <c r="O41" i="10"/>
  <c r="N41" i="10"/>
  <c r="M12" i="10"/>
  <c r="K41" i="10"/>
  <c r="J41" i="10"/>
  <c r="G41" i="10"/>
  <c r="F41" i="10"/>
  <c r="E12" i="10"/>
  <c r="D41" i="10"/>
  <c r="C41" i="10"/>
  <c r="I12" i="10"/>
  <c r="F12" i="10" l="1"/>
  <c r="J12" i="10"/>
  <c r="N12" i="10"/>
  <c r="C12" i="10"/>
  <c r="H43" i="10"/>
  <c r="H44" i="10" s="1"/>
  <c r="P41" i="10"/>
  <c r="K42" i="10"/>
  <c r="O42" i="10"/>
  <c r="E43" i="10"/>
  <c r="E44" i="10" s="1"/>
  <c r="I43" i="10"/>
  <c r="I44" i="10" s="1"/>
  <c r="M43" i="10"/>
  <c r="M44" i="10" s="1"/>
  <c r="H42" i="10"/>
  <c r="L42" i="10"/>
  <c r="P42" i="10"/>
  <c r="E42" i="10"/>
  <c r="I42" i="10"/>
  <c r="M42" i="10"/>
  <c r="K12" i="10"/>
  <c r="L43" i="10"/>
  <c r="L44" i="10" s="1"/>
  <c r="G42" i="10"/>
  <c r="G12" i="10"/>
  <c r="O12" i="10"/>
  <c r="Q32" i="10"/>
  <c r="Q22" i="10" s="1"/>
  <c r="H41" i="10"/>
  <c r="N43" i="10"/>
  <c r="N44" i="10" s="1"/>
  <c r="D12" i="10"/>
  <c r="H12" i="10"/>
  <c r="L12" i="10"/>
  <c r="P12" i="10"/>
  <c r="I41" i="10"/>
  <c r="M41" i="10"/>
  <c r="F42" i="10"/>
  <c r="J42" i="10"/>
  <c r="N42" i="10"/>
  <c r="C43" i="10"/>
  <c r="C44" i="10" s="1"/>
  <c r="G43" i="10"/>
  <c r="G44" i="10" s="1"/>
  <c r="K43" i="10"/>
  <c r="K44" i="10" s="1"/>
  <c r="O43" i="10"/>
  <c r="O44" i="10" s="1"/>
  <c r="L41" i="10"/>
  <c r="F43" i="10"/>
  <c r="F44" i="10" s="1"/>
  <c r="D43" i="10"/>
  <c r="D44" i="10" s="1"/>
  <c r="P43" i="10"/>
  <c r="P44" i="10" s="1"/>
  <c r="J43" i="10"/>
  <c r="J44" i="10" s="1"/>
  <c r="Q45" i="10" l="1"/>
  <c r="Q43" i="10"/>
  <c r="Q44" i="10" s="1"/>
  <c r="Q12" i="10"/>
  <c r="Q42" i="10"/>
  <c r="Q41" i="10"/>
  <c r="P44" i="7" l="1"/>
  <c r="O44" i="7"/>
  <c r="M44" i="7"/>
  <c r="L44" i="7"/>
  <c r="K44" i="7"/>
  <c r="I44" i="7"/>
  <c r="H44" i="7"/>
  <c r="G44" i="7"/>
  <c r="E44" i="7"/>
  <c r="D44" i="7"/>
  <c r="C44" i="7"/>
  <c r="O22" i="7"/>
  <c r="L22" i="7"/>
  <c r="H22" i="7"/>
  <c r="G22" i="7"/>
  <c r="P22" i="7"/>
  <c r="D22" i="7"/>
  <c r="P41" i="7"/>
  <c r="L41" i="7"/>
  <c r="H41" i="7"/>
  <c r="D41" i="7"/>
  <c r="P12" i="7"/>
  <c r="O40" i="7"/>
  <c r="N40" i="7"/>
  <c r="L40" i="7"/>
  <c r="K40" i="7"/>
  <c r="J40" i="7"/>
  <c r="H12" i="7"/>
  <c r="G40" i="7"/>
  <c r="F40" i="7"/>
  <c r="D40" i="7"/>
  <c r="C12" i="7"/>
  <c r="Q44" i="7" l="1"/>
  <c r="E22" i="7"/>
  <c r="I22" i="7"/>
  <c r="M22" i="7"/>
  <c r="K22" i="7"/>
  <c r="O12" i="7"/>
  <c r="F44" i="7"/>
  <c r="J44" i="7"/>
  <c r="N44" i="7"/>
  <c r="F12" i="7"/>
  <c r="N12" i="7"/>
  <c r="J22" i="7"/>
  <c r="C41" i="7"/>
  <c r="G42" i="7"/>
  <c r="G43" i="7" s="1"/>
  <c r="K42" i="7"/>
  <c r="K43" i="7" s="1"/>
  <c r="O41" i="7"/>
  <c r="C22" i="7"/>
  <c r="J12" i="7"/>
  <c r="F22" i="7"/>
  <c r="N22" i="7"/>
  <c r="G12" i="7"/>
  <c r="K12" i="7"/>
  <c r="E42" i="7"/>
  <c r="E43" i="7" s="1"/>
  <c r="I42" i="7"/>
  <c r="I43" i="7" s="1"/>
  <c r="M42" i="7"/>
  <c r="M43" i="7" s="1"/>
  <c r="E41" i="7"/>
  <c r="I41" i="7"/>
  <c r="M41" i="7"/>
  <c r="C40" i="7"/>
  <c r="H40" i="7"/>
  <c r="P40" i="7"/>
  <c r="J42" i="7"/>
  <c r="J43" i="7" s="1"/>
  <c r="D12" i="7"/>
  <c r="L12" i="7"/>
  <c r="I40" i="7"/>
  <c r="J41" i="7"/>
  <c r="C42" i="7"/>
  <c r="C43" i="7" s="1"/>
  <c r="O42" i="7"/>
  <c r="O43" i="7" s="1"/>
  <c r="E12" i="7"/>
  <c r="I12" i="7"/>
  <c r="M12" i="7"/>
  <c r="G41" i="7"/>
  <c r="K41" i="7"/>
  <c r="D42" i="7"/>
  <c r="D43" i="7" s="1"/>
  <c r="H42" i="7"/>
  <c r="H43" i="7" s="1"/>
  <c r="L42" i="7"/>
  <c r="L43" i="7" s="1"/>
  <c r="P42" i="7"/>
  <c r="P43" i="7" s="1"/>
  <c r="F42" i="7"/>
  <c r="F43" i="7" s="1"/>
  <c r="N42" i="7"/>
  <c r="N43" i="7" s="1"/>
  <c r="E40" i="7"/>
  <c r="M40" i="7"/>
  <c r="F41" i="7"/>
  <c r="N41" i="7"/>
  <c r="Q42" i="7" l="1"/>
  <c r="Q43" i="7" s="1"/>
  <c r="Q22" i="7"/>
  <c r="Q41" i="7"/>
  <c r="Q40" i="7"/>
  <c r="Q12" i="7"/>
  <c r="Q41" i="17" l="1"/>
  <c r="Q12" i="17"/>
  <c r="Q40" i="17" l="1"/>
  <c r="Q11" i="17"/>
  <c r="Q42" i="17"/>
  <c r="Q43" i="17" s="1"/>
</calcChain>
</file>

<file path=xl/sharedStrings.xml><?xml version="1.0" encoding="utf-8"?>
<sst xmlns="http://schemas.openxmlformats.org/spreadsheetml/2006/main" count="865" uniqueCount="128">
  <si>
    <t>MINISTERIO DE HACIENDA</t>
  </si>
  <si>
    <t>DIRECCIÓN GENERAL DE PRESUPUESTO</t>
  </si>
  <si>
    <t>EJECUCIÓN DE LOS INGRESOS, GASTOS Y FINANCIAMIENTO PRESUPUESTADOS DE ORGANISMOS DESCENTRALIZADOS Y AUTONOMOS NO FINANCIEROS</t>
  </si>
  <si>
    <t>ENERO-DICIEMBRE 2014</t>
  </si>
  <si>
    <t>En Millones RD$</t>
  </si>
  <si>
    <t>DETALLE</t>
  </si>
  <si>
    <t>Presupuesto Aprobado</t>
  </si>
  <si>
    <t>Presupuesto Reformulado</t>
  </si>
  <si>
    <t>Enero</t>
  </si>
  <si>
    <t>Febrero</t>
  </si>
  <si>
    <t>Marzo</t>
  </si>
  <si>
    <t>Abril</t>
  </si>
  <si>
    <t>Mayo</t>
  </si>
  <si>
    <t>Junio</t>
  </si>
  <si>
    <t>Julio</t>
  </si>
  <si>
    <t>Agosto</t>
  </si>
  <si>
    <t>Septiembre</t>
  </si>
  <si>
    <t>Octubre</t>
  </si>
  <si>
    <t>Noviembre</t>
  </si>
  <si>
    <t>Diciembre</t>
  </si>
  <si>
    <t>Total*</t>
  </si>
  <si>
    <t>INGRESOS</t>
  </si>
  <si>
    <t>1.1 - Ingresos Corrientes</t>
  </si>
  <si>
    <t>1.1.1 - Impuestos</t>
  </si>
  <si>
    <t>1.1.3 - Ventas de bienes y servicios</t>
  </si>
  <si>
    <t>1.1.4 - Rentas de la propiedad</t>
  </si>
  <si>
    <t>1.1.6 - Transferencias y donaciones corrientes recibidas</t>
  </si>
  <si>
    <t>1.1.7 - Multas y sanciones pecuniarias</t>
  </si>
  <si>
    <t>1.1.9 - Otros ingresos corrientes</t>
  </si>
  <si>
    <t>1.2 - Ingresos de Capital</t>
  </si>
  <si>
    <t>1.2.1 - Venta (disposición) de activos no financieros (a valores brutos)</t>
  </si>
  <si>
    <t>1.2.4 - Transferencias de capital recibidas y donaciones</t>
  </si>
  <si>
    <t xml:space="preserve"> </t>
  </si>
  <si>
    <t>GASTOS</t>
  </si>
  <si>
    <t>2.1 - Gastos corrientes</t>
  </si>
  <si>
    <t>2.1.2 - Gastos de consumo</t>
  </si>
  <si>
    <t>2.1.3 - Prestaciones de la seguridad social (sistema propio de la empresa)</t>
  </si>
  <si>
    <t>2.1.4 - Gastos de la propiedad</t>
  </si>
  <si>
    <t>2.1.4.1.1 - Intereses internos</t>
  </si>
  <si>
    <t>2.1.4.1.2 - Intereses externos</t>
  </si>
  <si>
    <t>2.1.4.1.3 - Comisiones deuda pública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</si>
  <si>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</si>
  <si>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</si>
  <si>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</si>
  <si>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</si>
  <si>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</si>
  <si>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</si>
  <si>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</si>
  <si>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</si>
  <si>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2.2.7 - Inversiones financieras realizadas con fines de política</t>
  </si>
  <si>
    <t>2.2.8 - Gastos de capital, reserva presupuestaria</t>
  </si>
  <si>
    <t>RESULTADOS</t>
  </si>
  <si>
    <t>RESULTADO ECONÓMICO DE LA CUENTA CORRIENTE (1.1-2.1)</t>
  </si>
  <si>
    <t>RESULTADO DE CAPITAL (1.2-2.2)</t>
  </si>
  <si>
    <t>RESULTADO FINANCIERO (1.1+1.2)-(2.1+2.2)</t>
  </si>
  <si>
    <t>RESULTADO FINANCIERO PRIMARIO = RF + INTERESES</t>
  </si>
  <si>
    <t>FINANCIAMIENTO NETO</t>
  </si>
  <si>
    <t>3.1 - Fuentes financieras</t>
  </si>
  <si>
    <t>3.1.1 - Disminución de activos financieros</t>
  </si>
  <si>
    <t>3.1.2 - Incremento de pasivos</t>
  </si>
  <si>
    <t>3.2 - Aplicaciones financieras</t>
  </si>
  <si>
    <t>3.2.1 - Incremento de activos financieros</t>
  </si>
  <si>
    <t>3.2.2 - Disminución de pasivos</t>
  </si>
  <si>
    <t>3.2.3 - Disminución de fondos de terceros</t>
  </si>
  <si>
    <t>Nota.- Los registros de los ingresos y las fuentes financieras son en base caja y del gasto y las aplicaciones financieras base devengado.</t>
  </si>
  <si>
    <t>Fuente: Sistema de Información de la Gestión Financiera (SIGEF).</t>
  </si>
  <si>
    <t>ENERO-DICIEMBRE 2015</t>
  </si>
  <si>
    <t>1.2.5 - Recuperación de inversiones financieras realizadas con fines de política</t>
  </si>
  <si>
    <t>ENERO-DICIEMBRE 2016</t>
  </si>
  <si>
    <t>Fecha de registro: 8 de febrero del 2017.</t>
  </si>
  <si>
    <t>ENERO-DICIEMBRE 2017</t>
  </si>
  <si>
    <t>2.1.4.1 - Intereses</t>
  </si>
  <si>
    <t>Fecha de registro: 16 de febrero del 2018.</t>
  </si>
  <si>
    <t>ENERO-DICIEMBRE 2018</t>
  </si>
  <si>
    <t>Fecha de registro: 07 de febrero de 2019.</t>
  </si>
  <si>
    <t>ENERO-DICIEMBRE 2019</t>
  </si>
  <si>
    <t>2.1.4 - Intereses de la deuda</t>
  </si>
  <si>
    <t>Fecha de registro: 10 de febrero 2020</t>
  </si>
  <si>
    <t>ENERO-DICIEMBRE 2020</t>
  </si>
  <si>
    <t>PRESUPUESTO INICIAL*</t>
  </si>
  <si>
    <t>PRESUPUESTO VIGENTE**</t>
  </si>
  <si>
    <t>ENERO</t>
  </si>
  <si>
    <t>FEBRERO</t>
  </si>
  <si>
    <t>MARZO</t>
  </si>
  <si>
    <t>ABRIL</t>
  </si>
  <si>
    <t>MAYO</t>
  </si>
  <si>
    <t>JUNIO</t>
  </si>
  <si>
    <t>JULIO</t>
  </si>
  <si>
    <t>AGOSTO</t>
  </si>
  <si>
    <t>SEPTIEMBRE</t>
  </si>
  <si>
    <t>OCTUBRE</t>
  </si>
  <si>
    <t>NOVIEMBRE</t>
  </si>
  <si>
    <t>DICIEMBRE</t>
  </si>
  <si>
    <t>TOTAL</t>
  </si>
  <si>
    <t>2.1.3 - Prestaciones de la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</si>
  <si>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</si>
  <si>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</si>
  <si>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</si>
  <si>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</si>
  <si>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</si>
  <si>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</si>
  <si>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t>
  </si>
  <si>
    <t>Fecha de registro de los ingresos y gastos al 08 de febrero del 2022</t>
  </si>
  <si>
    <t>Presupuesto VIGENTE</t>
  </si>
  <si>
    <t>INGRESOS*</t>
  </si>
  <si>
    <t>1.2.1-Venta (disposición) de activos no financieros (a valores brutos)</t>
  </si>
  <si>
    <t>1.2.5-Recuperación de inversiones financieras realizadas con fines de política</t>
  </si>
  <si>
    <t>3.1.5-Importes a devengar por primas en colocaciones de títulos valores</t>
  </si>
  <si>
    <t>Notas:</t>
  </si>
  <si>
    <t>Fecha de registro  al 20  de febrero del 2023</t>
  </si>
  <si>
    <t>*Incluye las donaciones.</t>
  </si>
  <si>
    <t>Los registros de los ingresos y las fuentes financieras son en base a lo percibido y para los gasto y las aplicaciones financieras en base al momento de lo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</si>
  <si>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</si>
  <si>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Fuente: Sistema de Información de la Gestión Financiera (SIGEF)</t>
  </si>
  <si>
    <t>Diciembre 2023*</t>
  </si>
  <si>
    <t>Fecha de registro al 15/02/2024 para el ingreso y Fecha de registro al 06/02/2024 para el gasto</t>
  </si>
  <si>
    <t>Incluye las donaciones y las fuentes financieras</t>
  </si>
  <si>
    <t>Los ingresos percibidos corresponden a las instituciones que ejecutan sus presupuestos por el Sistema de Información de la Gestión Financiera (SIGEF).</t>
  </si>
  <si>
    <t>Dicieimbre 2024</t>
  </si>
  <si>
    <t>Fecha de registro al 07/02/2025</t>
  </si>
  <si>
    <t>Diciembre 2025</t>
  </si>
  <si>
    <t>PRESUPUESTO INICIAL No. 80-24</t>
  </si>
  <si>
    <t>Fecha de registro al 28/01/2025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</si>
  <si>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</si>
  <si>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Núm. 99-25</t>
  </si>
  <si>
    <t>*Cifras Preliminares</t>
  </si>
  <si>
    <t>Marzo 2026*</t>
  </si>
  <si>
    <t>Fecha de registro al 15/4/2026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</si>
</sst>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 #,##0.0_-;_-* &quot;-&quot;??_-;_-@_-"/>
    <numFmt numFmtId="166" formatCode="_(* #,##0.0_);_(* \(#,##0.0\);_(* &quot;-&quot;?_);_(@_)"/>
    <numFmt numFmtId="167" formatCode="_ * #,##0.0_ ;_ * \-#,##0.0_ ;_ * &quot;-&quot;??_ ;_ @_ "/>
    <numFmt numFmtId="168" formatCode="_(* #,##0.0_);_(* \(#,##0.0\);_(* &quot;-&quot;??_);_(@_)"/>
    <numFmt numFmtId="169" formatCode="0.0%"/>
    <numFmt numFmtId="170" formatCode="_ * #,##0.00_ ;_ * \-#,##0.00_ ;_ * &quot;-&quot;??_ ;_ @_ "/>
    <numFmt numFmtId="171" formatCode="_ * #,##0.0000_ ;_ * \-#,##0.0000_ ;_ * &quot;-&quot;??_ ;_ @_ "/>
    <numFmt numFmtId="172" formatCode="_ * #,##0.0,,_ ;_ * \-#,##0.0,,_ ;_ * &quot;-&quot;??_ ;_ @_ "/>
    <numFmt numFmtId="173" formatCode="_(#,##0.0,,_);_(* \(#,##0.000000\);_(* &quot;-&quot;??_);_(@_)"/>
    <numFmt numFmtId="174" formatCode="_(#,##0.0,,_);_(* \(#,##0.00\);_(* &quot;-&quot;??_);_(@_)"/>
    <numFmt numFmtId="175" formatCode="#,##0.0,,"/>
    <numFmt numFmtId="176" formatCode="_-* #,##0.0_-;\-* #,##0.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name val="Calibri"/>
      <family val="2"/>
      <scheme val="minor"/>
    </font>
    <font>
      <sz val="11"/>
      <name val="Calibri"/>
      <family val="2"/>
      <scheme val="minor"/>
    </font>
    <font>
      <b/>
      <sz val="11"/>
      <color rgb="FFFFFFFF"/>
      <name val="Calibri"/>
      <family val="2"/>
      <scheme val="minor"/>
    </font>
    <font>
      <sz val="12"/>
      <color rgb="FF000000"/>
      <name val="Calibri"/>
      <family val="2"/>
      <scheme val="minor"/>
    </font>
    <font>
      <sz val="16"/>
      <color rgb="FF000000"/>
      <name val="Calibri"/>
      <family val="2"/>
      <scheme val="minor"/>
    </font>
    <font>
      <sz val="22"/>
      <color rgb="FF000000"/>
      <name val="Calibri"/>
      <family val="2"/>
      <scheme val="minor"/>
    </font>
    <font>
      <sz val="10"/>
      <name val="Arial"/>
      <family val="2"/>
    </font>
    <font>
      <b/>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145BE"/>
        <bgColor rgb="FF0145BE"/>
      </patternFill>
    </fill>
    <fill>
      <patternFill patternType="solid">
        <fgColor theme="4" tint="-0.249977111117893"/>
        <bgColor rgb="FF008DD0"/>
      </patternFill>
    </fill>
    <fill>
      <patternFill patternType="solid">
        <fgColor rgb="FF008DD0"/>
        <bgColor rgb="FF008DD0"/>
      </patternFill>
    </fill>
    <fill>
      <patternFill patternType="solid">
        <fgColor rgb="FFFF0000"/>
        <bgColor rgb="FFFF0000"/>
      </patternFill>
    </fill>
    <fill>
      <patternFill patternType="solid">
        <fgColor rgb="FF2F75B5"/>
        <bgColor rgb="FF0145BE"/>
      </patternFill>
    </fill>
    <fill>
      <patternFill patternType="solid">
        <fgColor rgb="FFFF0000"/>
        <bgColor rgb="FF0145BE"/>
      </patternFill>
    </fill>
    <fill>
      <patternFill patternType="solid">
        <fgColor theme="3"/>
        <bgColor theme="4" tint="0.79998168889431442"/>
      </patternFill>
    </fill>
    <fill>
      <patternFill patternType="solid">
        <fgColor theme="4" tint="-0.249977111117893"/>
        <bgColor theme="4" tint="0.79998168889431442"/>
      </patternFill>
    </fill>
  </fills>
  <borders count="12">
    <border>
      <left/>
      <right/>
      <top/>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medium">
        <color indexed="64"/>
      </bottom>
      <diagonal/>
    </border>
    <border>
      <left style="thin">
        <color theme="0"/>
      </left>
      <right style="thin">
        <color theme="0"/>
      </right>
      <top/>
      <bottom style="thin">
        <color theme="0"/>
      </bottom>
      <diagonal/>
    </border>
  </borders>
  <cellStyleXfs count="11">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1" fillId="0" borderId="0"/>
    <xf numFmtId="170" fontId="1" fillId="0" borderId="0" applyFont="0" applyFill="0" applyBorder="0" applyAlignment="0" applyProtection="0"/>
    <xf numFmtId="164" fontId="1" fillId="0" borderId="0" applyFont="0" applyFill="0" applyBorder="0" applyAlignment="0" applyProtection="0"/>
  </cellStyleXfs>
  <cellXfs count="150">
    <xf numFmtId="0" fontId="0" fillId="0" borderId="0" xfId="0"/>
    <xf numFmtId="165" fontId="2" fillId="0" borderId="3" xfId="1" applyNumberFormat="1" applyFont="1" applyFill="1" applyBorder="1" applyAlignment="1">
      <alignment horizontal="right"/>
    </xf>
    <xf numFmtId="165" fontId="2" fillId="0" borderId="1" xfId="1" applyNumberFormat="1" applyFont="1" applyBorder="1" applyAlignment="1">
      <alignment horizontal="left"/>
    </xf>
    <xf numFmtId="167" fontId="6" fillId="0" borderId="0" xfId="1" applyNumberFormat="1" applyFont="1" applyFill="1" applyBorder="1" applyAlignment="1">
      <alignment horizontal="left" vertical="center" indent="1"/>
    </xf>
    <xf numFmtId="0" fontId="1" fillId="0" borderId="0" xfId="2"/>
    <xf numFmtId="164" fontId="0" fillId="0" borderId="0" xfId="3" applyFont="1"/>
    <xf numFmtId="165" fontId="0" fillId="0" borderId="0" xfId="3" applyNumberFormat="1" applyFont="1"/>
    <xf numFmtId="166" fontId="1" fillId="0" borderId="0" xfId="2" applyNumberFormat="1"/>
    <xf numFmtId="43" fontId="3" fillId="0" borderId="0" xfId="2" applyNumberFormat="1" applyFont="1" applyAlignment="1">
      <alignment vertical="top" wrapText="1"/>
    </xf>
    <xf numFmtId="165" fontId="3" fillId="0" borderId="0" xfId="3" applyNumberFormat="1" applyFont="1" applyAlignment="1">
      <alignment vertical="top" wrapText="1"/>
    </xf>
    <xf numFmtId="0" fontId="3" fillId="0" borderId="0" xfId="2" applyFont="1" applyAlignment="1">
      <alignment vertical="top" wrapText="1"/>
    </xf>
    <xf numFmtId="164" fontId="3" fillId="0" borderId="0" xfId="3" applyFont="1" applyAlignment="1">
      <alignment vertical="top" wrapText="1"/>
    </xf>
    <xf numFmtId="167" fontId="3" fillId="0" borderId="0" xfId="2" applyNumberFormat="1" applyFont="1" applyAlignment="1">
      <alignment vertical="top" wrapText="1"/>
    </xf>
    <xf numFmtId="168" fontId="3" fillId="0" borderId="0" xfId="3" applyNumberFormat="1" applyFont="1" applyAlignment="1">
      <alignment vertical="top" wrapText="1"/>
    </xf>
    <xf numFmtId="0" fontId="4" fillId="0" borderId="0" xfId="2" applyFont="1" applyAlignment="1">
      <alignment vertical="center" wrapText="1"/>
    </xf>
    <xf numFmtId="165" fontId="4" fillId="0" borderId="0" xfId="3" applyNumberFormat="1" applyFont="1" applyAlignment="1">
      <alignment vertical="center" wrapText="1"/>
    </xf>
    <xf numFmtId="43" fontId="1" fillId="0" borderId="0" xfId="2" applyNumberFormat="1"/>
    <xf numFmtId="168" fontId="1" fillId="0" borderId="0" xfId="2" applyNumberFormat="1"/>
    <xf numFmtId="167" fontId="6" fillId="2" borderId="0" xfId="3" applyNumberFormat="1" applyFont="1" applyFill="1" applyBorder="1" applyAlignment="1" applyProtection="1">
      <alignment horizontal="left" vertical="center" wrapText="1" indent="1"/>
    </xf>
    <xf numFmtId="167" fontId="2" fillId="0" borderId="2" xfId="3" applyNumberFormat="1" applyFont="1" applyBorder="1" applyAlignment="1">
      <alignment horizontal="left"/>
    </xf>
    <xf numFmtId="167" fontId="6" fillId="0" borderId="0" xfId="3" applyNumberFormat="1" applyFont="1" applyFill="1" applyBorder="1" applyAlignment="1" applyProtection="1">
      <alignment horizontal="left" vertical="center" wrapText="1" indent="1"/>
    </xf>
    <xf numFmtId="167" fontId="2" fillId="0" borderId="4" xfId="3" applyNumberFormat="1" applyFont="1" applyFill="1" applyBorder="1" applyAlignment="1">
      <alignment horizontal="left"/>
    </xf>
    <xf numFmtId="165" fontId="7" fillId="4" borderId="5" xfId="3" applyNumberFormat="1" applyFont="1" applyFill="1" applyBorder="1" applyAlignment="1">
      <alignment vertical="center" wrapText="1" readingOrder="1"/>
    </xf>
    <xf numFmtId="167" fontId="7" fillId="5" borderId="6" xfId="3" applyNumberFormat="1" applyFont="1" applyFill="1" applyBorder="1" applyAlignment="1">
      <alignment vertical="center" wrapText="1" readingOrder="1"/>
    </xf>
    <xf numFmtId="167" fontId="2" fillId="0" borderId="0" xfId="3" applyNumberFormat="1" applyFont="1" applyBorder="1"/>
    <xf numFmtId="167" fontId="5" fillId="2" borderId="0" xfId="3" applyNumberFormat="1" applyFont="1" applyFill="1" applyBorder="1" applyAlignment="1">
      <alignment horizontal="left" vertical="center"/>
    </xf>
    <xf numFmtId="167" fontId="6" fillId="2" borderId="0" xfId="3" applyNumberFormat="1" applyFont="1" applyFill="1" applyBorder="1" applyAlignment="1">
      <alignment horizontal="left" vertical="center" indent="1"/>
    </xf>
    <xf numFmtId="164" fontId="1" fillId="0" borderId="0" xfId="2" applyNumberFormat="1"/>
    <xf numFmtId="0" fontId="1" fillId="2" borderId="0" xfId="2" applyFill="1"/>
    <xf numFmtId="167" fontId="6" fillId="2" borderId="0" xfId="3" applyNumberFormat="1" applyFont="1" applyFill="1" applyBorder="1" applyAlignment="1">
      <alignment horizontal="left" vertical="center" indent="3"/>
    </xf>
    <xf numFmtId="164" fontId="2" fillId="0" borderId="0" xfId="3" applyFont="1" applyFill="1" applyBorder="1" applyAlignment="1">
      <alignment horizontal="right"/>
    </xf>
    <xf numFmtId="167" fontId="6" fillId="0" borderId="0" xfId="3" applyNumberFormat="1" applyFont="1" applyFill="1" applyBorder="1" applyAlignment="1">
      <alignment horizontal="left" vertical="center" indent="1"/>
    </xf>
    <xf numFmtId="0" fontId="1" fillId="0" borderId="0" xfId="2" applyAlignment="1">
      <alignment vertical="center"/>
    </xf>
    <xf numFmtId="168" fontId="0" fillId="0" borderId="0" xfId="3" applyNumberFormat="1" applyFont="1"/>
    <xf numFmtId="164" fontId="5" fillId="0" borderId="0" xfId="3" applyFont="1" applyFill="1" applyBorder="1" applyAlignment="1">
      <alignment horizontal="center" vertical="center" wrapText="1" readingOrder="1"/>
    </xf>
    <xf numFmtId="165" fontId="5" fillId="0" borderId="0" xfId="3" applyNumberFormat="1" applyFont="1" applyFill="1" applyBorder="1" applyAlignment="1">
      <alignment vertical="center" wrapText="1" readingOrder="1"/>
    </xf>
    <xf numFmtId="0" fontId="5" fillId="0" borderId="7" xfId="2" applyFont="1" applyBorder="1" applyAlignment="1">
      <alignment vertical="center" wrapText="1" readingOrder="1"/>
    </xf>
    <xf numFmtId="169" fontId="0" fillId="0" borderId="0" xfId="4" applyNumberFormat="1" applyFont="1"/>
    <xf numFmtId="0" fontId="7" fillId="6" borderId="6" xfId="2" applyFont="1" applyFill="1" applyBorder="1" applyAlignment="1">
      <alignment horizontal="center" vertical="center" wrapText="1" readingOrder="1"/>
    </xf>
    <xf numFmtId="165" fontId="7" fillId="4" borderId="6" xfId="3" applyNumberFormat="1" applyFont="1" applyFill="1" applyBorder="1" applyAlignment="1">
      <alignment horizontal="center" vertical="center" wrapText="1" readingOrder="1"/>
    </xf>
    <xf numFmtId="0" fontId="7" fillId="5" borderId="6" xfId="2" applyFont="1" applyFill="1" applyBorder="1" applyAlignment="1">
      <alignment vertical="center" wrapText="1" readingOrder="1"/>
    </xf>
    <xf numFmtId="165" fontId="0" fillId="0" borderId="0" xfId="3" applyNumberFormat="1" applyFont="1" applyFill="1" applyBorder="1" applyAlignment="1">
      <alignment wrapText="1" readingOrder="1"/>
    </xf>
    <xf numFmtId="0" fontId="1" fillId="0" borderId="8" xfId="2" applyBorder="1" applyAlignment="1">
      <alignment wrapText="1" readingOrder="1"/>
    </xf>
    <xf numFmtId="165" fontId="0" fillId="0" borderId="0" xfId="3" applyNumberFormat="1" applyFont="1" applyFill="1" applyBorder="1" applyAlignment="1">
      <alignment horizontal="left" wrapText="1" readingOrder="1"/>
    </xf>
    <xf numFmtId="0" fontId="1" fillId="0" borderId="6" xfId="2" applyBorder="1"/>
    <xf numFmtId="43" fontId="0" fillId="0" borderId="0" xfId="2" applyNumberFormat="1" applyFont="1"/>
    <xf numFmtId="0" fontId="0" fillId="0" borderId="0" xfId="2" applyFont="1"/>
    <xf numFmtId="168" fontId="1" fillId="0" borderId="0" xfId="2" applyNumberFormat="1" applyAlignment="1">
      <alignment horizontal="left"/>
    </xf>
    <xf numFmtId="17" fontId="0" fillId="0" borderId="0" xfId="2" applyNumberFormat="1" applyFont="1" applyAlignment="1">
      <alignment horizontal="center" wrapText="1" readingOrder="1"/>
    </xf>
    <xf numFmtId="167" fontId="6" fillId="2" borderId="10" xfId="3" applyNumberFormat="1" applyFont="1" applyFill="1" applyBorder="1" applyAlignment="1" applyProtection="1">
      <alignment horizontal="left" vertical="center" wrapText="1" indent="1"/>
    </xf>
    <xf numFmtId="164" fontId="1" fillId="2" borderId="0" xfId="1" applyFont="1" applyFill="1"/>
    <xf numFmtId="164" fontId="1" fillId="0" borderId="0" xfId="1" applyFont="1"/>
    <xf numFmtId="165" fontId="2" fillId="0" borderId="1" xfId="1" applyNumberFormat="1" applyFont="1" applyFill="1" applyBorder="1" applyAlignment="1">
      <alignment horizontal="right"/>
    </xf>
    <xf numFmtId="0" fontId="3" fillId="0" borderId="0" xfId="2" applyFont="1" applyAlignment="1">
      <alignment vertical="center" wrapText="1"/>
    </xf>
    <xf numFmtId="0" fontId="4" fillId="0" borderId="0" xfId="2" applyFont="1" applyAlignment="1">
      <alignment vertical="center"/>
    </xf>
    <xf numFmtId="164" fontId="0" fillId="0" borderId="0" xfId="1" applyFont="1" applyFill="1" applyBorder="1" applyAlignment="1">
      <alignment horizontal="center" wrapText="1" readingOrder="1"/>
    </xf>
    <xf numFmtId="165" fontId="0" fillId="0" borderId="0" xfId="1" applyNumberFormat="1" applyFont="1" applyFill="1" applyBorder="1" applyAlignment="1">
      <alignment horizontal="center" wrapText="1" readingOrder="1"/>
    </xf>
    <xf numFmtId="165" fontId="6" fillId="2" borderId="10" xfId="3" applyNumberFormat="1" applyFont="1" applyFill="1" applyBorder="1" applyAlignment="1" applyProtection="1">
      <alignment horizontal="left" vertical="center" wrapText="1" indent="1"/>
    </xf>
    <xf numFmtId="0" fontId="4" fillId="0" borderId="0" xfId="2" applyFont="1" applyAlignment="1">
      <alignment horizontal="left" vertical="center"/>
    </xf>
    <xf numFmtId="171" fontId="6" fillId="2" borderId="0" xfId="3" applyNumberFormat="1" applyFont="1" applyFill="1" applyBorder="1" applyAlignment="1">
      <alignment horizontal="left" vertical="center" indent="3"/>
    </xf>
    <xf numFmtId="165" fontId="2" fillId="0" borderId="0" xfId="1" applyNumberFormat="1" applyFont="1" applyFill="1" applyBorder="1" applyAlignment="1">
      <alignment horizontal="right"/>
    </xf>
    <xf numFmtId="165" fontId="1" fillId="0" borderId="0" xfId="1" applyNumberFormat="1" applyFont="1" applyFill="1" applyBorder="1" applyAlignment="1">
      <alignment horizontal="right"/>
    </xf>
    <xf numFmtId="167" fontId="1" fillId="0" borderId="0" xfId="3" applyNumberFormat="1" applyFont="1" applyFill="1" applyBorder="1" applyAlignment="1">
      <alignment horizontal="left" indent="1"/>
    </xf>
    <xf numFmtId="167" fontId="7" fillId="7" borderId="6" xfId="3" applyNumberFormat="1" applyFont="1" applyFill="1" applyBorder="1" applyAlignment="1">
      <alignment vertical="center" wrapText="1" readingOrder="1"/>
    </xf>
    <xf numFmtId="0" fontId="4" fillId="0" borderId="0" xfId="0" applyFont="1" applyAlignment="1">
      <alignment vertical="top" wrapText="1"/>
    </xf>
    <xf numFmtId="164" fontId="3" fillId="0" borderId="0" xfId="1" applyFont="1" applyAlignment="1">
      <alignment vertical="top" wrapText="1"/>
    </xf>
    <xf numFmtId="166" fontId="3" fillId="0" borderId="0" xfId="0" applyNumberFormat="1" applyFont="1" applyAlignment="1">
      <alignment vertical="top" wrapText="1"/>
    </xf>
    <xf numFmtId="165" fontId="0" fillId="0" borderId="0" xfId="0" applyNumberFormat="1"/>
    <xf numFmtId="0" fontId="4" fillId="0" borderId="0" xfId="0" applyFont="1" applyAlignment="1">
      <alignment vertical="top"/>
    </xf>
    <xf numFmtId="164" fontId="3" fillId="0" borderId="0" xfId="10" applyFont="1" applyAlignment="1">
      <alignment vertical="top" wrapText="1"/>
    </xf>
    <xf numFmtId="165" fontId="6" fillId="2" borderId="0" xfId="3" applyNumberFormat="1" applyFont="1" applyFill="1" applyBorder="1" applyAlignment="1" applyProtection="1">
      <alignment horizontal="left" vertical="center" wrapText="1" indent="1"/>
    </xf>
    <xf numFmtId="172" fontId="6" fillId="2" borderId="10" xfId="3" applyNumberFormat="1" applyFont="1" applyFill="1" applyBorder="1" applyAlignment="1" applyProtection="1">
      <alignment horizontal="left" vertical="center" wrapText="1" indent="1"/>
    </xf>
    <xf numFmtId="172" fontId="0" fillId="0" borderId="10" xfId="1" applyNumberFormat="1" applyFont="1" applyBorder="1"/>
    <xf numFmtId="172" fontId="6" fillId="2" borderId="0" xfId="3" applyNumberFormat="1" applyFont="1" applyFill="1" applyBorder="1" applyAlignment="1" applyProtection="1">
      <alignment horizontal="left" vertical="center" wrapText="1" indent="1"/>
    </xf>
    <xf numFmtId="173" fontId="0" fillId="0" borderId="0" xfId="1" applyNumberFormat="1" applyFont="1"/>
    <xf numFmtId="165" fontId="0" fillId="0" borderId="0" xfId="1" applyNumberFormat="1" applyFont="1"/>
    <xf numFmtId="173" fontId="2" fillId="0" borderId="3" xfId="1" applyNumberFormat="1" applyFont="1" applyFill="1" applyBorder="1" applyAlignment="1">
      <alignment horizontal="right"/>
    </xf>
    <xf numFmtId="172" fontId="7" fillId="3" borderId="11" xfId="3" applyNumberFormat="1" applyFont="1" applyFill="1" applyBorder="1" applyAlignment="1">
      <alignment horizontal="center" vertical="center" wrapText="1"/>
    </xf>
    <xf numFmtId="172" fontId="7" fillId="4" borderId="5" xfId="3" applyNumberFormat="1" applyFont="1" applyFill="1" applyBorder="1" applyAlignment="1">
      <alignment vertical="center" wrapText="1" readingOrder="1"/>
    </xf>
    <xf numFmtId="172" fontId="5" fillId="0" borderId="11" xfId="3" applyNumberFormat="1" applyFont="1" applyFill="1" applyBorder="1" applyAlignment="1">
      <alignment horizontal="center" vertical="center" wrapText="1"/>
    </xf>
    <xf numFmtId="172" fontId="7" fillId="3" borderId="6" xfId="1" applyNumberFormat="1" applyFont="1" applyFill="1" applyBorder="1" applyAlignment="1">
      <alignment horizontal="right" vertical="center" wrapText="1" readingOrder="1"/>
    </xf>
    <xf numFmtId="173" fontId="0" fillId="0" borderId="0" xfId="1" applyNumberFormat="1" applyFont="1" applyAlignment="1">
      <alignment horizontal="right" vertical="center"/>
    </xf>
    <xf numFmtId="165" fontId="1" fillId="0" borderId="0" xfId="1" applyNumberFormat="1" applyFont="1" applyAlignment="1">
      <alignment vertical="center"/>
    </xf>
    <xf numFmtId="173" fontId="2" fillId="0" borderId="3" xfId="1" applyNumberFormat="1" applyFont="1" applyBorder="1" applyAlignment="1">
      <alignment horizontal="right" vertical="center"/>
    </xf>
    <xf numFmtId="164" fontId="1" fillId="0" borderId="0" xfId="1" applyFont="1" applyAlignment="1">
      <alignment vertical="center"/>
    </xf>
    <xf numFmtId="172" fontId="7" fillId="3" borderId="6" xfId="1" applyNumberFormat="1" applyFont="1" applyFill="1" applyBorder="1" applyAlignment="1">
      <alignment vertical="center" wrapText="1" readingOrder="1"/>
    </xf>
    <xf numFmtId="172" fontId="7" fillId="3" borderId="6" xfId="3" applyNumberFormat="1" applyFont="1" applyFill="1" applyBorder="1" applyAlignment="1">
      <alignment vertical="center" wrapText="1" readingOrder="1"/>
    </xf>
    <xf numFmtId="165" fontId="7" fillId="4" borderId="6" xfId="3" applyNumberFormat="1" applyFont="1" applyFill="1" applyBorder="1" applyAlignment="1">
      <alignment horizontal="center" wrapText="1" readingOrder="1"/>
    </xf>
    <xf numFmtId="164" fontId="0" fillId="0" borderId="10" xfId="1" applyFont="1" applyBorder="1"/>
    <xf numFmtId="173" fontId="0" fillId="0" borderId="10" xfId="1" applyNumberFormat="1" applyFont="1" applyBorder="1" applyAlignment="1">
      <alignment horizontal="right" vertical="center"/>
    </xf>
    <xf numFmtId="173" fontId="1" fillId="0" borderId="0" xfId="1" applyNumberFormat="1" applyFont="1" applyAlignment="1">
      <alignment vertical="center"/>
    </xf>
    <xf numFmtId="173" fontId="7" fillId="8" borderId="6" xfId="1" applyNumberFormat="1" applyFont="1" applyFill="1" applyBorder="1" applyAlignment="1">
      <alignment vertical="center" wrapText="1" readingOrder="1"/>
    </xf>
    <xf numFmtId="172" fontId="7" fillId="8" borderId="6" xfId="1" applyNumberFormat="1" applyFont="1" applyFill="1" applyBorder="1" applyAlignment="1">
      <alignment vertical="center" wrapText="1" readingOrder="1"/>
    </xf>
    <xf numFmtId="172" fontId="12" fillId="9" borderId="5" xfId="1" applyNumberFormat="1" applyFont="1" applyFill="1" applyBorder="1" applyAlignment="1">
      <alignment horizontal="center" vertical="center" wrapText="1"/>
    </xf>
    <xf numFmtId="0" fontId="12" fillId="10" borderId="6" xfId="0" applyFont="1" applyFill="1" applyBorder="1" applyAlignment="1">
      <alignment horizontal="left" vertical="center"/>
    </xf>
    <xf numFmtId="165" fontId="12" fillId="9" borderId="5" xfId="1" applyNumberFormat="1" applyFont="1" applyFill="1" applyBorder="1" applyAlignment="1">
      <alignment horizontal="center" vertical="center" wrapText="1"/>
    </xf>
    <xf numFmtId="164" fontId="1" fillId="0" borderId="0" xfId="1"/>
    <xf numFmtId="164" fontId="1" fillId="0" borderId="0" xfId="1" applyAlignment="1">
      <alignment vertical="center"/>
    </xf>
    <xf numFmtId="0" fontId="4" fillId="0" borderId="0" xfId="2" applyFont="1" applyAlignment="1">
      <alignment horizontal="left" vertical="center" wrapText="1"/>
    </xf>
    <xf numFmtId="167" fontId="2" fillId="0" borderId="3" xfId="1" applyNumberFormat="1" applyFont="1" applyBorder="1" applyAlignment="1">
      <alignment horizontal="right" vertical="center"/>
    </xf>
    <xf numFmtId="168" fontId="0" fillId="0" borderId="0" xfId="0" applyNumberFormat="1"/>
    <xf numFmtId="174" fontId="7" fillId="8" borderId="6" xfId="1" applyNumberFormat="1" applyFont="1" applyFill="1" applyBorder="1" applyAlignment="1">
      <alignment vertical="center" wrapText="1" readingOrder="1"/>
    </xf>
    <xf numFmtId="175" fontId="2" fillId="0" borderId="3" xfId="1" applyNumberFormat="1" applyFont="1" applyBorder="1" applyAlignment="1">
      <alignment horizontal="right" vertical="center"/>
    </xf>
    <xf numFmtId="175" fontId="0" fillId="0" borderId="0" xfId="1" applyNumberFormat="1" applyFont="1"/>
    <xf numFmtId="175" fontId="0" fillId="0" borderId="0" xfId="0" applyNumberFormat="1"/>
    <xf numFmtId="175" fontId="2" fillId="0" borderId="3" xfId="1" applyNumberFormat="1" applyFont="1" applyFill="1" applyBorder="1" applyAlignment="1">
      <alignment horizontal="right"/>
    </xf>
    <xf numFmtId="43" fontId="1" fillId="0" borderId="0" xfId="2" applyNumberFormat="1" applyAlignment="1">
      <alignment vertical="center"/>
    </xf>
    <xf numFmtId="175" fontId="0" fillId="0" borderId="0" xfId="1" applyNumberFormat="1" applyFont="1" applyAlignment="1">
      <alignment horizontal="right" vertical="center"/>
    </xf>
    <xf numFmtId="0" fontId="4" fillId="0" borderId="0" xfId="2" applyFont="1" applyAlignment="1">
      <alignment vertical="top" wrapText="1"/>
    </xf>
    <xf numFmtId="166" fontId="4" fillId="0" borderId="0" xfId="2" applyNumberFormat="1" applyFont="1" applyAlignment="1">
      <alignment vertical="center"/>
    </xf>
    <xf numFmtId="173" fontId="2" fillId="0" borderId="0" xfId="1" applyNumberFormat="1" applyFont="1" applyBorder="1" applyAlignment="1">
      <alignment horizontal="right" vertical="center"/>
    </xf>
    <xf numFmtId="176" fontId="1" fillId="0" borderId="0" xfId="2" applyNumberFormat="1"/>
    <xf numFmtId="166" fontId="0" fillId="0" borderId="0" xfId="0" applyNumberFormat="1"/>
    <xf numFmtId="166" fontId="0" fillId="0" borderId="0" xfId="2" applyNumberFormat="1" applyFont="1"/>
    <xf numFmtId="43" fontId="0" fillId="0" borderId="0" xfId="0" applyNumberFormat="1"/>
    <xf numFmtId="164" fontId="0" fillId="0" borderId="0" xfId="1" applyFont="1"/>
    <xf numFmtId="164" fontId="1" fillId="2" borderId="0" xfId="1" applyFill="1"/>
    <xf numFmtId="175" fontId="2" fillId="0" borderId="1" xfId="1" applyNumberFormat="1" applyFont="1" applyFill="1" applyBorder="1" applyAlignment="1">
      <alignment horizontal="right"/>
    </xf>
    <xf numFmtId="175" fontId="2" fillId="0" borderId="1" xfId="1" applyNumberFormat="1" applyFont="1" applyBorder="1" applyAlignment="1">
      <alignment horizontal="right"/>
    </xf>
    <xf numFmtId="175" fontId="2" fillId="0" borderId="0" xfId="3" applyNumberFormat="1" applyFont="1" applyBorder="1" applyAlignment="1">
      <alignment horizontal="right"/>
    </xf>
    <xf numFmtId="175" fontId="7" fillId="4" borderId="5" xfId="3" applyNumberFormat="1" applyFont="1" applyFill="1" applyBorder="1" applyAlignment="1">
      <alignment horizontal="right" readingOrder="1"/>
    </xf>
    <xf numFmtId="175" fontId="7" fillId="3" borderId="6" xfId="3" applyNumberFormat="1" applyFont="1" applyFill="1" applyBorder="1" applyAlignment="1">
      <alignment horizontal="right" readingOrder="1"/>
    </xf>
    <xf numFmtId="175" fontId="0" fillId="0" borderId="0" xfId="1" applyNumberFormat="1" applyFont="1" applyFill="1" applyBorder="1" applyAlignment="1">
      <alignment horizontal="right" readingOrder="1"/>
    </xf>
    <xf numFmtId="165" fontId="0" fillId="0" borderId="0" xfId="1" applyNumberFormat="1" applyFont="1" applyFill="1" applyBorder="1" applyAlignment="1">
      <alignment horizontal="right" readingOrder="1"/>
    </xf>
    <xf numFmtId="165" fontId="7" fillId="4" borderId="5" xfId="3" applyNumberFormat="1" applyFont="1" applyFill="1" applyBorder="1" applyAlignment="1">
      <alignment horizontal="right" readingOrder="1"/>
    </xf>
    <xf numFmtId="167" fontId="7" fillId="3" borderId="6" xfId="3" applyNumberFormat="1" applyFont="1" applyFill="1" applyBorder="1" applyAlignment="1">
      <alignment horizontal="right" readingOrder="1"/>
    </xf>
    <xf numFmtId="175" fontId="7" fillId="7" borderId="6" xfId="3" applyNumberFormat="1" applyFont="1" applyFill="1" applyBorder="1" applyAlignment="1">
      <alignment horizontal="right" readingOrder="1"/>
    </xf>
    <xf numFmtId="165" fontId="6" fillId="2" borderId="10" xfId="3" applyNumberFormat="1" applyFont="1" applyFill="1" applyBorder="1" applyAlignment="1" applyProtection="1">
      <alignment horizontal="right"/>
    </xf>
    <xf numFmtId="175" fontId="6" fillId="2" borderId="10" xfId="3" applyNumberFormat="1" applyFont="1" applyFill="1" applyBorder="1" applyAlignment="1" applyProtection="1">
      <alignment horizontal="right"/>
    </xf>
    <xf numFmtId="165" fontId="0" fillId="0" borderId="10" xfId="1" applyNumberFormat="1" applyFont="1" applyFill="1" applyBorder="1" applyAlignment="1">
      <alignment horizontal="right" readingOrder="1"/>
    </xf>
    <xf numFmtId="175" fontId="0" fillId="0" borderId="10" xfId="1" applyNumberFormat="1" applyFont="1" applyFill="1" applyBorder="1" applyAlignment="1">
      <alignment horizontal="right" readingOrder="1"/>
    </xf>
    <xf numFmtId="175" fontId="2" fillId="0" borderId="0" xfId="1" applyNumberFormat="1" applyFont="1" applyFill="1" applyBorder="1" applyAlignment="1">
      <alignment horizontal="right"/>
    </xf>
    <xf numFmtId="175" fontId="1" fillId="0" borderId="0" xfId="1" applyNumberFormat="1" applyFont="1" applyFill="1" applyBorder="1" applyAlignment="1">
      <alignment horizontal="right"/>
    </xf>
    <xf numFmtId="164" fontId="0" fillId="0" borderId="0" xfId="1" applyFont="1" applyAlignment="1">
      <alignment horizontal="right" vertical="center"/>
    </xf>
    <xf numFmtId="17" fontId="0" fillId="0" borderId="0" xfId="0" applyNumberFormat="1"/>
    <xf numFmtId="172" fontId="12" fillId="9" borderId="5" xfId="10" applyNumberFormat="1" applyFont="1" applyFill="1" applyBorder="1" applyAlignment="1">
      <alignment horizontal="center" vertical="center" wrapText="1"/>
    </xf>
    <xf numFmtId="175" fontId="7" fillId="8" borderId="6" xfId="1" applyNumberFormat="1" applyFont="1" applyFill="1" applyBorder="1" applyAlignment="1">
      <alignment vertical="center" wrapText="1" readingOrder="1"/>
    </xf>
    <xf numFmtId="173" fontId="1" fillId="0" borderId="0" xfId="1" applyNumberFormat="1" applyFont="1" applyBorder="1" applyAlignment="1">
      <alignment horizontal="right" vertical="center"/>
    </xf>
    <xf numFmtId="173" fontId="1" fillId="0" borderId="0" xfId="1" applyNumberFormat="1" applyFont="1" applyAlignment="1">
      <alignment horizontal="right" vertical="center"/>
    </xf>
    <xf numFmtId="173" fontId="2" fillId="0" borderId="0" xfId="1" applyNumberFormat="1" applyFont="1" applyAlignment="1">
      <alignment vertical="center"/>
    </xf>
    <xf numFmtId="173" fontId="2" fillId="0" borderId="0" xfId="1" applyNumberFormat="1" applyFont="1" applyAlignment="1">
      <alignment horizontal="right" vertical="center"/>
    </xf>
    <xf numFmtId="0" fontId="10" fillId="0" borderId="9" xfId="2" applyFont="1" applyBorder="1" applyAlignment="1">
      <alignment horizontal="center" vertical="center" wrapText="1" readingOrder="1"/>
    </xf>
    <xf numFmtId="0" fontId="10" fillId="0" borderId="0" xfId="2" applyFont="1" applyAlignment="1">
      <alignment horizontal="center" vertical="center" wrapText="1" readingOrder="1"/>
    </xf>
    <xf numFmtId="0" fontId="9" fillId="0" borderId="9" xfId="2" applyFont="1" applyBorder="1" applyAlignment="1">
      <alignment horizontal="center" vertical="top" wrapText="1" readingOrder="1"/>
    </xf>
    <xf numFmtId="0" fontId="9" fillId="0" borderId="0" xfId="2" applyFont="1" applyAlignment="1">
      <alignment horizontal="center" vertical="top" wrapText="1" readingOrder="1"/>
    </xf>
    <xf numFmtId="0" fontId="8" fillId="0" borderId="9" xfId="2" applyFont="1" applyBorder="1" applyAlignment="1">
      <alignment horizontal="center" vertical="top" wrapText="1" readingOrder="1"/>
    </xf>
    <xf numFmtId="0" fontId="8" fillId="0" borderId="0" xfId="2" applyFont="1" applyAlignment="1">
      <alignment horizontal="center" vertical="top" wrapText="1" readingOrder="1"/>
    </xf>
    <xf numFmtId="49" fontId="2" fillId="0" borderId="9" xfId="2" applyNumberFormat="1" applyFont="1" applyBorder="1" applyAlignment="1">
      <alignment horizontal="center" wrapText="1" readingOrder="1"/>
    </xf>
    <xf numFmtId="49" fontId="2" fillId="0" borderId="0" xfId="2" applyNumberFormat="1" applyFont="1" applyAlignment="1">
      <alignment horizontal="center" wrapText="1" readingOrder="1"/>
    </xf>
    <xf numFmtId="0" fontId="4" fillId="0" borderId="0" xfId="2" applyFont="1" applyAlignment="1">
      <alignment horizontal="left" vertical="center" wrapText="1"/>
    </xf>
  </cellXfs>
  <cellStyles count="11">
    <cellStyle name="Comma" xfId="1" builtinId="3"/>
    <cellStyle name="Comma 2" xfId="9" xr:uid="{00000000-0005-0000-0000-000000000000}"/>
    <cellStyle name="Millares 16" xfId="3" xr:uid="{00000000-0005-0000-0000-000002000000}"/>
    <cellStyle name="Millares 2" xfId="6" xr:uid="{00000000-0005-0000-0000-000003000000}"/>
    <cellStyle name="Millares 2 2" xfId="10" xr:uid="{00000000-0005-0000-0000-000004000000}"/>
    <cellStyle name="Millares 3" xfId="7" xr:uid="{00000000-0005-0000-0000-000005000000}"/>
    <cellStyle name="Millares 4" xfId="5" xr:uid="{00000000-0005-0000-0000-000006000000}"/>
    <cellStyle name="Normal" xfId="0" builtinId="0"/>
    <cellStyle name="Normal 2 2" xfId="8" xr:uid="{00000000-0005-0000-0000-000008000000}"/>
    <cellStyle name="Normal 56" xfId="2" xr:uid="{00000000-0005-0000-0000-000009000000}"/>
    <cellStyle name="Porcentaje 5" xfId="4" xr:uid="{00000000-0005-0000-0000-00000A00000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7DF054E3-8959-4362-B79F-04F1B343B8D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0</xdr:col>
      <xdr:colOff>1476377</xdr:colOff>
      <xdr:row>1</xdr:row>
      <xdr:rowOff>105833</xdr:rowOff>
    </xdr:from>
    <xdr:ext cx="1910289" cy="933551"/>
    <xdr:pic>
      <xdr:nvPicPr>
        <xdr:cNvPr id="3" name="Imagen 4">
          <a:extLst>
            <a:ext uri="{FF2B5EF4-FFF2-40B4-BE49-F238E27FC236}">
              <a16:creationId xmlns:a16="http://schemas.microsoft.com/office/drawing/2014/main" id="{BE59AAA5-6FD8-40D9-8CA2-00436F20EBCC}"/>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476377" y="296333"/>
          <a:ext cx="1910289" cy="933551"/>
        </a:xfrm>
        <a:prstGeom prst="rect">
          <a:avLst/>
        </a:prstGeom>
      </xdr:spPr>
    </xdr:pic>
    <xdr:clientData/>
  </xdr:oneCellAnchor>
  <xdr:oneCellAnchor>
    <xdr:from>
      <xdr:col>13</xdr:col>
      <xdr:colOff>285752</xdr:colOff>
      <xdr:row>1</xdr:row>
      <xdr:rowOff>10584</xdr:rowOff>
    </xdr:from>
    <xdr:ext cx="1799167" cy="919303"/>
    <xdr:pic>
      <xdr:nvPicPr>
        <xdr:cNvPr id="4" name="Imagen 3">
          <a:extLst>
            <a:ext uri="{FF2B5EF4-FFF2-40B4-BE49-F238E27FC236}">
              <a16:creationId xmlns:a16="http://schemas.microsoft.com/office/drawing/2014/main" id="{394A4436-EBA1-4473-92FD-EDFE0B47BB84}"/>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8754727" y="201084"/>
          <a:ext cx="1799167" cy="91930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B33985B3-1D8D-49EE-8A0D-D495729126F6}"/>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0</xdr:col>
      <xdr:colOff>1476377</xdr:colOff>
      <xdr:row>1</xdr:row>
      <xdr:rowOff>105833</xdr:rowOff>
    </xdr:from>
    <xdr:ext cx="1910289" cy="933551"/>
    <xdr:pic>
      <xdr:nvPicPr>
        <xdr:cNvPr id="3" name="Imagen 4">
          <a:extLst>
            <a:ext uri="{FF2B5EF4-FFF2-40B4-BE49-F238E27FC236}">
              <a16:creationId xmlns:a16="http://schemas.microsoft.com/office/drawing/2014/main" id="{A63B16E3-7A6E-4494-9161-92710F49627D}"/>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476377" y="296333"/>
          <a:ext cx="1910289" cy="933551"/>
        </a:xfrm>
        <a:prstGeom prst="rect">
          <a:avLst/>
        </a:prstGeom>
      </xdr:spPr>
    </xdr:pic>
    <xdr:clientData/>
  </xdr:oneCellAnchor>
  <xdr:oneCellAnchor>
    <xdr:from>
      <xdr:col>16</xdr:col>
      <xdr:colOff>704850</xdr:colOff>
      <xdr:row>1</xdr:row>
      <xdr:rowOff>86784</xdr:rowOff>
    </xdr:from>
    <xdr:ext cx="1799167" cy="919303"/>
    <xdr:pic>
      <xdr:nvPicPr>
        <xdr:cNvPr id="4" name="Imagen 3">
          <a:extLst>
            <a:ext uri="{FF2B5EF4-FFF2-40B4-BE49-F238E27FC236}">
              <a16:creationId xmlns:a16="http://schemas.microsoft.com/office/drawing/2014/main" id="{A1C80A3C-D397-4F78-9E54-CD36476C3BE1}"/>
            </a:ext>
            <a:ext uri="{147F2762-F138-4A5C-976F-8EAC2B608ADB}">
              <a16:predDERef xmlns:a16="http://schemas.microsoft.com/office/drawing/2014/main" pred="{A63B16E3-7A6E-4494-9161-92710F49627D}"/>
            </a:ext>
          </a:extLst>
        </xdr:cNvPr>
        <xdr:cNvPicPr>
          <a:picLocks noChangeAspect="1"/>
        </xdr:cNvPicPr>
      </xdr:nvPicPr>
      <xdr:blipFill>
        <a:blip xmlns:r="http://schemas.openxmlformats.org/officeDocument/2006/relationships" r:embed="rId3"/>
        <a:stretch>
          <a:fillRect/>
        </a:stretch>
      </xdr:blipFill>
      <xdr:spPr>
        <a:xfrm>
          <a:off x="11858625" y="277284"/>
          <a:ext cx="1799167" cy="91930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A4A19BD-F5BC-489C-ACB2-624D985BDFA3}"/>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732064</xdr:colOff>
      <xdr:row>0</xdr:row>
      <xdr:rowOff>0</xdr:rowOff>
    </xdr:from>
    <xdr:ext cx="1799167" cy="919303"/>
    <xdr:pic>
      <xdr:nvPicPr>
        <xdr:cNvPr id="4" name="Imagen 3">
          <a:extLst>
            <a:ext uri="{FF2B5EF4-FFF2-40B4-BE49-F238E27FC236}">
              <a16:creationId xmlns:a16="http://schemas.microsoft.com/office/drawing/2014/main" id="{68C2F59A-A72D-49F4-B0CA-3C0EE9F4B3B0}"/>
            </a:ext>
            <a:ext uri="{147F2762-F138-4A5C-976F-8EAC2B608ADB}">
              <a16:predDERef xmlns:a16="http://schemas.microsoft.com/office/drawing/2014/main" pred="{A63B16E3-7A6E-4494-9161-92710F49627D}"/>
            </a:ext>
          </a:extLst>
        </xdr:cNvPr>
        <xdr:cNvPicPr>
          <a:picLocks noChangeAspect="1"/>
        </xdr:cNvPicPr>
      </xdr:nvPicPr>
      <xdr:blipFill>
        <a:blip xmlns:r="http://schemas.openxmlformats.org/officeDocument/2006/relationships" r:embed="rId2"/>
        <a:stretch>
          <a:fillRect/>
        </a:stretch>
      </xdr:blipFill>
      <xdr:spPr>
        <a:xfrm>
          <a:off x="10409464" y="0"/>
          <a:ext cx="1799167" cy="919303"/>
        </a:xfrm>
        <a:prstGeom prst="rect">
          <a:avLst/>
        </a:prstGeom>
      </xdr:spPr>
    </xdr:pic>
    <xdr:clientData/>
  </xdr:oneCellAnchor>
  <xdr:twoCellAnchor editAs="oneCell">
    <xdr:from>
      <xdr:col>0</xdr:col>
      <xdr:colOff>1493025</xdr:colOff>
      <xdr:row>0</xdr:row>
      <xdr:rowOff>0</xdr:rowOff>
    </xdr:from>
    <xdr:to>
      <xdr:col>1</xdr:col>
      <xdr:colOff>1790700</xdr:colOff>
      <xdr:row>4</xdr:row>
      <xdr:rowOff>53708</xdr:rowOff>
    </xdr:to>
    <xdr:pic>
      <xdr:nvPicPr>
        <xdr:cNvPr id="8" name="Imagen 7">
          <a:extLst>
            <a:ext uri="{FF2B5EF4-FFF2-40B4-BE49-F238E27FC236}">
              <a16:creationId xmlns:a16="http://schemas.microsoft.com/office/drawing/2014/main" id="{9FCAA32C-03E8-5C4C-C833-3A4F3EFA32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3025" y="0"/>
          <a:ext cx="1926450" cy="10595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E29A2CEA-5B4E-44B6-9BFB-12109155F24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732064</xdr:colOff>
      <xdr:row>0</xdr:row>
      <xdr:rowOff>0</xdr:rowOff>
    </xdr:from>
    <xdr:ext cx="1799167" cy="919303"/>
    <xdr:pic>
      <xdr:nvPicPr>
        <xdr:cNvPr id="3" name="Imagen 3">
          <a:extLst>
            <a:ext uri="{FF2B5EF4-FFF2-40B4-BE49-F238E27FC236}">
              <a16:creationId xmlns:a16="http://schemas.microsoft.com/office/drawing/2014/main" id="{34C3E2B9-0AD5-46A9-91B7-67CFE49B60BC}"/>
            </a:ext>
            <a:ext uri="{147F2762-F138-4A5C-976F-8EAC2B608ADB}">
              <a16:predDERef xmlns:a16="http://schemas.microsoft.com/office/drawing/2014/main" pred="{E29A2CEA-5B4E-44B6-9BFB-12109155F240}"/>
            </a:ext>
          </a:extLst>
        </xdr:cNvPr>
        <xdr:cNvPicPr>
          <a:picLocks noChangeAspect="1"/>
        </xdr:cNvPicPr>
      </xdr:nvPicPr>
      <xdr:blipFill>
        <a:blip xmlns:r="http://schemas.openxmlformats.org/officeDocument/2006/relationships" r:embed="rId2"/>
        <a:stretch>
          <a:fillRect/>
        </a:stretch>
      </xdr:blipFill>
      <xdr:spPr>
        <a:xfrm>
          <a:off x="22087114" y="0"/>
          <a:ext cx="1799167" cy="919303"/>
        </a:xfrm>
        <a:prstGeom prst="rect">
          <a:avLst/>
        </a:prstGeom>
      </xdr:spPr>
    </xdr:pic>
    <xdr:clientData/>
  </xdr:oneCellAnchor>
  <xdr:twoCellAnchor editAs="oneCell">
    <xdr:from>
      <xdr:col>0</xdr:col>
      <xdr:colOff>1493025</xdr:colOff>
      <xdr:row>0</xdr:row>
      <xdr:rowOff>0</xdr:rowOff>
    </xdr:from>
    <xdr:to>
      <xdr:col>1</xdr:col>
      <xdr:colOff>1790700</xdr:colOff>
      <xdr:row>4</xdr:row>
      <xdr:rowOff>53708</xdr:rowOff>
    </xdr:to>
    <xdr:pic>
      <xdr:nvPicPr>
        <xdr:cNvPr id="4" name="Imagen 7">
          <a:extLst>
            <a:ext uri="{FF2B5EF4-FFF2-40B4-BE49-F238E27FC236}">
              <a16:creationId xmlns:a16="http://schemas.microsoft.com/office/drawing/2014/main" id="{838DBE94-8BD3-4D86-8A9E-B419FD069F48}"/>
            </a:ext>
            <a:ext uri="{147F2762-F138-4A5C-976F-8EAC2B608ADB}">
              <a16:predDERef xmlns:a16="http://schemas.microsoft.com/office/drawing/2014/main" pred="{34C3E2B9-0AD5-46A9-91B7-67CFE49B60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3025" y="0"/>
          <a:ext cx="1926450" cy="1059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4E0696B-6F83-45FA-8380-2E2C7BDC819D}"/>
            </a:ext>
          </a:extLst>
        </xdr:cNvPr>
        <xdr:cNvPicPr/>
      </xdr:nvPicPr>
      <xdr:blipFill>
        <a:blip xmlns:r="http://schemas.openxmlformats.org/officeDocument/2006/relationships" r:embed="rId1" cstate="print"/>
        <a:stretch>
          <a:fillRect/>
        </a:stretch>
      </xdr:blipFill>
      <xdr:spPr>
        <a:xfrm>
          <a:off x="9525" y="0"/>
          <a:ext cx="243868" cy="1343025"/>
        </a:xfrm>
        <a:prstGeom prst="rect">
          <a:avLst/>
        </a:prstGeom>
      </xdr:spPr>
    </xdr:pic>
    <xdr:clientData/>
  </xdr:twoCellAnchor>
  <xdr:oneCellAnchor>
    <xdr:from>
      <xdr:col>0</xdr:col>
      <xdr:colOff>264586</xdr:colOff>
      <xdr:row>0</xdr:row>
      <xdr:rowOff>74088</xdr:rowOff>
    </xdr:from>
    <xdr:ext cx="1929943" cy="846661"/>
    <xdr:pic>
      <xdr:nvPicPr>
        <xdr:cNvPr id="3" name="Imagen 4">
          <a:extLst>
            <a:ext uri="{FF2B5EF4-FFF2-40B4-BE49-F238E27FC236}">
              <a16:creationId xmlns:a16="http://schemas.microsoft.com/office/drawing/2014/main" id="{3C777C96-CEDF-46A1-BECC-C355B0C14919}"/>
            </a:ext>
          </a:extLst>
        </xdr:cNvPr>
        <xdr:cNvPicPr>
          <a:picLocks noChangeAspect="1"/>
        </xdr:cNvPicPr>
      </xdr:nvPicPr>
      <xdr:blipFill>
        <a:blip xmlns:r="http://schemas.openxmlformats.org/officeDocument/2006/relationships" r:embed="rId2"/>
        <a:stretch>
          <a:fillRect/>
        </a:stretch>
      </xdr:blipFill>
      <xdr:spPr>
        <a:xfrm>
          <a:off x="264586" y="74088"/>
          <a:ext cx="1929943" cy="846661"/>
        </a:xfrm>
        <a:prstGeom prst="rect">
          <a:avLst/>
        </a:prstGeom>
      </xdr:spPr>
    </xdr:pic>
    <xdr:clientData/>
  </xdr:oneCellAnchor>
  <xdr:oneCellAnchor>
    <xdr:from>
      <xdr:col>15</xdr:col>
      <xdr:colOff>433916</xdr:colOff>
      <xdr:row>0</xdr:row>
      <xdr:rowOff>30313</xdr:rowOff>
    </xdr:from>
    <xdr:ext cx="1756902" cy="861378"/>
    <xdr:pic>
      <xdr:nvPicPr>
        <xdr:cNvPr id="4" name="Imagen 3">
          <a:extLst>
            <a:ext uri="{FF2B5EF4-FFF2-40B4-BE49-F238E27FC236}">
              <a16:creationId xmlns:a16="http://schemas.microsoft.com/office/drawing/2014/main" id="{5BDE719B-ED33-46C0-9890-B9F653A082FF}"/>
            </a:ext>
          </a:extLst>
        </xdr:cNvPr>
        <xdr:cNvPicPr>
          <a:picLocks noChangeAspect="1"/>
        </xdr:cNvPicPr>
      </xdr:nvPicPr>
      <xdr:blipFill>
        <a:blip xmlns:r="http://schemas.openxmlformats.org/officeDocument/2006/relationships" r:embed="rId3"/>
        <a:stretch>
          <a:fillRect/>
        </a:stretch>
      </xdr:blipFill>
      <xdr:spPr>
        <a:xfrm>
          <a:off x="11863916" y="30313"/>
          <a:ext cx="1756902" cy="8613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1A6776FC-9791-49E1-B3A2-54C3D7279FE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xdr:col>
      <xdr:colOff>79378</xdr:colOff>
      <xdr:row>1</xdr:row>
      <xdr:rowOff>103716</xdr:rowOff>
    </xdr:from>
    <xdr:ext cx="2028470" cy="991306"/>
    <xdr:pic>
      <xdr:nvPicPr>
        <xdr:cNvPr id="3" name="Imagen 4">
          <a:extLst>
            <a:ext uri="{FF2B5EF4-FFF2-40B4-BE49-F238E27FC236}">
              <a16:creationId xmlns:a16="http://schemas.microsoft.com/office/drawing/2014/main" id="{ABAD0039-53D6-4B58-8159-434C34C06ED7}"/>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708153" y="294216"/>
          <a:ext cx="2028470" cy="991306"/>
        </a:xfrm>
        <a:prstGeom prst="rect">
          <a:avLst/>
        </a:prstGeom>
      </xdr:spPr>
    </xdr:pic>
    <xdr:clientData/>
  </xdr:oneCellAnchor>
  <xdr:oneCellAnchor>
    <xdr:from>
      <xdr:col>12</xdr:col>
      <xdr:colOff>958497</xdr:colOff>
      <xdr:row>1</xdr:row>
      <xdr:rowOff>22905</xdr:rowOff>
    </xdr:from>
    <xdr:ext cx="2053363" cy="1049187"/>
    <xdr:pic>
      <xdr:nvPicPr>
        <xdr:cNvPr id="4" name="Imagen 3">
          <a:extLst>
            <a:ext uri="{FF2B5EF4-FFF2-40B4-BE49-F238E27FC236}">
              <a16:creationId xmlns:a16="http://schemas.microsoft.com/office/drawing/2014/main" id="{9CEF1849-318A-4342-A106-EEF7396303D3}"/>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8055872" y="213405"/>
          <a:ext cx="2053363" cy="104918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92D4F427-3613-4CCF-8F81-BFAB57130850}"/>
            </a:ext>
          </a:extLst>
        </xdr:cNvPr>
        <xdr:cNvPicPr/>
      </xdr:nvPicPr>
      <xdr:blipFill>
        <a:blip xmlns:r="http://schemas.openxmlformats.org/officeDocument/2006/relationships" r:embed="rId1" cstate="print"/>
        <a:stretch>
          <a:fillRect/>
        </a:stretch>
      </xdr:blipFill>
      <xdr:spPr>
        <a:xfrm>
          <a:off x="9525" y="0"/>
          <a:ext cx="243868" cy="1343025"/>
        </a:xfrm>
        <a:prstGeom prst="rect">
          <a:avLst/>
        </a:prstGeom>
      </xdr:spPr>
    </xdr:pic>
    <xdr:clientData/>
  </xdr:twoCellAnchor>
  <xdr:oneCellAnchor>
    <xdr:from>
      <xdr:col>1</xdr:col>
      <xdr:colOff>47628</xdr:colOff>
      <xdr:row>1</xdr:row>
      <xdr:rowOff>105833</xdr:rowOff>
    </xdr:from>
    <xdr:ext cx="1910289" cy="933551"/>
    <xdr:pic>
      <xdr:nvPicPr>
        <xdr:cNvPr id="3" name="Imagen 4">
          <a:extLst>
            <a:ext uri="{FF2B5EF4-FFF2-40B4-BE49-F238E27FC236}">
              <a16:creationId xmlns:a16="http://schemas.microsoft.com/office/drawing/2014/main" id="{D37B581A-C0D0-4FDC-9883-B7A81C904464}"/>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677461" y="296333"/>
          <a:ext cx="1910289" cy="933551"/>
        </a:xfrm>
        <a:prstGeom prst="rect">
          <a:avLst/>
        </a:prstGeom>
      </xdr:spPr>
    </xdr:pic>
    <xdr:clientData/>
  </xdr:oneCellAnchor>
  <xdr:oneCellAnchor>
    <xdr:from>
      <xdr:col>13</xdr:col>
      <xdr:colOff>285752</xdr:colOff>
      <xdr:row>1</xdr:row>
      <xdr:rowOff>10584</xdr:rowOff>
    </xdr:from>
    <xdr:ext cx="1799167" cy="919303"/>
    <xdr:pic>
      <xdr:nvPicPr>
        <xdr:cNvPr id="4" name="Imagen 3">
          <a:extLst>
            <a:ext uri="{FF2B5EF4-FFF2-40B4-BE49-F238E27FC236}">
              <a16:creationId xmlns:a16="http://schemas.microsoft.com/office/drawing/2014/main" id="{1DFBA147-A103-45A7-AEC6-DF39D1DA0568}"/>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7748252" y="201084"/>
          <a:ext cx="1799167" cy="91930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A66"/>
  <sheetViews>
    <sheetView showGridLines="0" zoomScale="80" zoomScaleNormal="80" workbookViewId="0">
      <selection activeCell="B10" sqref="B10"/>
    </sheetView>
  </sheetViews>
  <sheetFormatPr defaultColWidth="11.42578125" defaultRowHeight="15" x14ac:dyDescent="0.25"/>
  <cols>
    <col min="1" max="1" width="6.28515625" style="4" customWidth="1"/>
    <col min="2" max="2" width="76.710937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3</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13903412481</v>
      </c>
      <c r="D12" s="120">
        <f t="shared" si="0"/>
        <v>14255151274.01</v>
      </c>
      <c r="E12" s="121">
        <f t="shared" si="0"/>
        <v>283423988.40999997</v>
      </c>
      <c r="F12" s="121">
        <f t="shared" si="0"/>
        <v>855450021.19000018</v>
      </c>
      <c r="G12" s="121">
        <f t="shared" si="0"/>
        <v>554943509.63</v>
      </c>
      <c r="H12" s="121">
        <f t="shared" si="0"/>
        <v>484106420.29999995</v>
      </c>
      <c r="I12" s="121">
        <f t="shared" si="0"/>
        <v>646488411.88999999</v>
      </c>
      <c r="J12" s="121">
        <f t="shared" si="0"/>
        <v>1386785495.5999994</v>
      </c>
      <c r="K12" s="121">
        <f t="shared" si="0"/>
        <v>739789023.25999999</v>
      </c>
      <c r="L12" s="121">
        <f t="shared" si="0"/>
        <v>691608390.95000005</v>
      </c>
      <c r="M12" s="121">
        <f t="shared" si="0"/>
        <v>1281971781.0600002</v>
      </c>
      <c r="N12" s="121">
        <f t="shared" si="0"/>
        <v>1457291540.4699998</v>
      </c>
      <c r="O12" s="121">
        <f t="shared" si="0"/>
        <v>1084668860.8</v>
      </c>
      <c r="P12" s="121">
        <f t="shared" si="0"/>
        <v>2463233941.1399999</v>
      </c>
      <c r="Q12" s="121">
        <f>+Q13+Q20</f>
        <v>11929761384.699999</v>
      </c>
      <c r="R12" s="4"/>
      <c r="S12" s="4"/>
      <c r="T12" s="4"/>
      <c r="U12" s="4"/>
      <c r="V12" s="4"/>
      <c r="W12" s="4"/>
      <c r="X12" s="4"/>
      <c r="Y12" s="4"/>
      <c r="Z12" s="4"/>
      <c r="AA12" s="4"/>
    </row>
    <row r="13" spans="1:27" x14ac:dyDescent="0.25">
      <c r="B13" s="21" t="s">
        <v>22</v>
      </c>
      <c r="C13" s="105">
        <f>SUM(C14:C19)</f>
        <v>10590867774</v>
      </c>
      <c r="D13" s="105">
        <f t="shared" ref="D13:Q13" si="1">SUM(D14:D19)</f>
        <v>10942606567.01</v>
      </c>
      <c r="E13" s="105">
        <f t="shared" si="1"/>
        <v>283423988.40999997</v>
      </c>
      <c r="F13" s="105">
        <f t="shared" si="1"/>
        <v>814450021.19000018</v>
      </c>
      <c r="G13" s="105">
        <f t="shared" si="1"/>
        <v>484598331.63</v>
      </c>
      <c r="H13" s="105">
        <f t="shared" si="1"/>
        <v>472106420.29999995</v>
      </c>
      <c r="I13" s="105">
        <f t="shared" si="1"/>
        <v>629469987.05999994</v>
      </c>
      <c r="J13" s="105">
        <f t="shared" si="1"/>
        <v>1292648734.9999995</v>
      </c>
      <c r="K13" s="105">
        <f t="shared" si="1"/>
        <v>719540908.25999999</v>
      </c>
      <c r="L13" s="105">
        <f t="shared" si="1"/>
        <v>688279267.12</v>
      </c>
      <c r="M13" s="105">
        <f t="shared" si="1"/>
        <v>1257006306.0600002</v>
      </c>
      <c r="N13" s="105">
        <f t="shared" si="1"/>
        <v>1420393479.4699998</v>
      </c>
      <c r="O13" s="105">
        <f t="shared" si="1"/>
        <v>991194396.20000005</v>
      </c>
      <c r="P13" s="105">
        <f t="shared" si="1"/>
        <v>2386571414.1399999</v>
      </c>
      <c r="Q13" s="105">
        <f t="shared" si="1"/>
        <v>11439683254.839998</v>
      </c>
      <c r="R13" s="16"/>
      <c r="S13" s="16"/>
      <c r="T13" s="16"/>
      <c r="U13" s="16"/>
      <c r="V13" s="16"/>
      <c r="W13" s="16"/>
      <c r="X13" s="16"/>
      <c r="Y13" s="16"/>
      <c r="Z13" s="16"/>
      <c r="AA13" s="4"/>
    </row>
    <row r="14" spans="1:27" x14ac:dyDescent="0.25">
      <c r="B14" s="31" t="s">
        <v>23</v>
      </c>
      <c r="C14" s="123">
        <v>0</v>
      </c>
      <c r="D14" s="122">
        <v>7130738.0099999998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4409361681</v>
      </c>
      <c r="D15" s="122">
        <v>4411270234</v>
      </c>
      <c r="E15" s="122">
        <v>8096002.8699999992</v>
      </c>
      <c r="F15" s="122">
        <v>8800601.8400000017</v>
      </c>
      <c r="G15" s="122">
        <v>30329102.040000003</v>
      </c>
      <c r="H15" s="122">
        <v>90492487.25</v>
      </c>
      <c r="I15" s="122">
        <v>113955477.81999999</v>
      </c>
      <c r="J15" s="122">
        <v>848560526.12999964</v>
      </c>
      <c r="K15" s="122">
        <v>239235091.70999998</v>
      </c>
      <c r="L15" s="122">
        <v>278260168.49000001</v>
      </c>
      <c r="M15" s="122">
        <v>266353161.24999991</v>
      </c>
      <c r="N15" s="122">
        <v>298055524.40999997</v>
      </c>
      <c r="O15" s="122">
        <v>343524276.24000007</v>
      </c>
      <c r="P15" s="122">
        <v>983313912.20999992</v>
      </c>
      <c r="Q15" s="122">
        <f t="shared" ref="Q15:Q19" si="2">(SUM(E15:P15))</f>
        <v>3508976332.2599998</v>
      </c>
      <c r="R15" s="16"/>
      <c r="S15" s="33"/>
      <c r="T15" s="33"/>
      <c r="U15" s="33"/>
      <c r="V15" s="17"/>
      <c r="W15" s="17"/>
      <c r="X15" s="33"/>
      <c r="Y15" s="33"/>
      <c r="Z15" s="33"/>
      <c r="AA15" s="17"/>
    </row>
    <row r="16" spans="1:27" s="32" customFormat="1" x14ac:dyDescent="0.25">
      <c r="B16" s="31" t="s">
        <v>25</v>
      </c>
      <c r="C16" s="122">
        <v>87429</v>
      </c>
      <c r="D16" s="122">
        <v>87429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6167762382</v>
      </c>
      <c r="D17" s="122">
        <v>6510811884</v>
      </c>
      <c r="E17" s="122">
        <v>275322185.53999996</v>
      </c>
      <c r="F17" s="122">
        <v>805626419.35000014</v>
      </c>
      <c r="G17" s="122">
        <v>454220029.58999997</v>
      </c>
      <c r="H17" s="122">
        <v>381053981.65999997</v>
      </c>
      <c r="I17" s="122">
        <v>515463122.23999995</v>
      </c>
      <c r="J17" s="122">
        <v>444039508.87</v>
      </c>
      <c r="K17" s="122">
        <v>479944966.54999995</v>
      </c>
      <c r="L17" s="122">
        <v>409870598.63</v>
      </c>
      <c r="M17" s="122">
        <v>990078794.81000018</v>
      </c>
      <c r="N17" s="122">
        <v>1121950755.0599999</v>
      </c>
      <c r="O17" s="122">
        <v>647457419.96000004</v>
      </c>
      <c r="P17" s="122">
        <v>1403215401.9299998</v>
      </c>
      <c r="Q17" s="122">
        <f t="shared" si="2"/>
        <v>7928243184.1899986</v>
      </c>
      <c r="R17" s="16"/>
      <c r="V17" s="17"/>
      <c r="W17" s="17"/>
    </row>
    <row r="18" spans="1:27" s="32" customFormat="1" x14ac:dyDescent="0.25">
      <c r="B18" s="31" t="s">
        <v>27</v>
      </c>
      <c r="C18" s="122">
        <v>1509297</v>
      </c>
      <c r="D18" s="122">
        <v>1509297</v>
      </c>
      <c r="E18" s="122">
        <v>5800</v>
      </c>
      <c r="F18" s="122">
        <v>23000</v>
      </c>
      <c r="G18" s="122">
        <v>49200</v>
      </c>
      <c r="H18" s="122">
        <v>542200</v>
      </c>
      <c r="I18" s="122">
        <v>51387</v>
      </c>
      <c r="J18" s="122">
        <v>48700</v>
      </c>
      <c r="K18" s="122">
        <v>360850</v>
      </c>
      <c r="L18" s="122">
        <v>148500</v>
      </c>
      <c r="M18" s="122">
        <v>574350</v>
      </c>
      <c r="N18" s="122">
        <v>387200</v>
      </c>
      <c r="O18" s="122">
        <v>212700</v>
      </c>
      <c r="P18" s="122">
        <v>42100</v>
      </c>
      <c r="Q18" s="122">
        <f t="shared" si="2"/>
        <v>2445987</v>
      </c>
      <c r="R18" s="16"/>
      <c r="V18" s="17"/>
      <c r="W18" s="17"/>
    </row>
    <row r="19" spans="1:27" x14ac:dyDescent="0.25">
      <c r="B19" s="31" t="s">
        <v>28</v>
      </c>
      <c r="C19" s="122">
        <v>12146985</v>
      </c>
      <c r="D19" s="122">
        <v>11796985</v>
      </c>
      <c r="E19" s="123">
        <v>0</v>
      </c>
      <c r="F19" s="123">
        <v>0</v>
      </c>
      <c r="G19" s="123">
        <v>0</v>
      </c>
      <c r="H19" s="122">
        <v>17751.39</v>
      </c>
      <c r="I19" s="123">
        <v>0</v>
      </c>
      <c r="J19" s="123">
        <v>0</v>
      </c>
      <c r="K19" s="123">
        <v>0</v>
      </c>
      <c r="L19" s="123">
        <v>0</v>
      </c>
      <c r="M19" s="123">
        <v>0</v>
      </c>
      <c r="N19" s="122">
        <v>2.3283064365386963E-10</v>
      </c>
      <c r="O19" s="122">
        <v>6.4028427004814148E-10</v>
      </c>
      <c r="P19" s="122">
        <v>3.92901711165905E-10</v>
      </c>
      <c r="Q19" s="122">
        <f t="shared" si="2"/>
        <v>17751.390000001265</v>
      </c>
      <c r="R19" s="16"/>
      <c r="S19" s="51"/>
      <c r="T19" s="4"/>
      <c r="U19" s="4"/>
      <c r="V19" s="17"/>
      <c r="W19" s="17"/>
      <c r="X19" s="4"/>
      <c r="Y19" s="4"/>
      <c r="Z19" s="4"/>
      <c r="AA19" s="4"/>
    </row>
    <row r="20" spans="1:27" x14ac:dyDescent="0.25">
      <c r="B20" s="21" t="s">
        <v>29</v>
      </c>
      <c r="C20" s="105">
        <f>C21+C22</f>
        <v>3312544707</v>
      </c>
      <c r="D20" s="105">
        <f t="shared" ref="D20:P20" si="3">D21+D22</f>
        <v>3312544707</v>
      </c>
      <c r="E20" s="1">
        <f t="shared" si="3"/>
        <v>0</v>
      </c>
      <c r="F20" s="105">
        <f t="shared" si="3"/>
        <v>41000000</v>
      </c>
      <c r="G20" s="105">
        <f t="shared" si="3"/>
        <v>70345178</v>
      </c>
      <c r="H20" s="105">
        <f t="shared" si="3"/>
        <v>12000000</v>
      </c>
      <c r="I20" s="105">
        <f t="shared" si="3"/>
        <v>17018424.829999998</v>
      </c>
      <c r="J20" s="105">
        <f t="shared" si="3"/>
        <v>94136760.599999994</v>
      </c>
      <c r="K20" s="105">
        <f t="shared" si="3"/>
        <v>20248115</v>
      </c>
      <c r="L20" s="105">
        <f t="shared" si="3"/>
        <v>3329123.83</v>
      </c>
      <c r="M20" s="105">
        <f t="shared" si="3"/>
        <v>24965475</v>
      </c>
      <c r="N20" s="105">
        <f t="shared" si="3"/>
        <v>36898061</v>
      </c>
      <c r="O20" s="105">
        <f t="shared" si="3"/>
        <v>93474464.599999994</v>
      </c>
      <c r="P20" s="105">
        <f t="shared" si="3"/>
        <v>76662527</v>
      </c>
      <c r="Q20" s="105">
        <f t="shared" ref="Q20" si="4">Q22</f>
        <v>490078129.86000001</v>
      </c>
      <c r="R20" s="16"/>
      <c r="S20" s="4"/>
      <c r="T20" s="4"/>
      <c r="U20" s="4"/>
      <c r="V20" s="4"/>
      <c r="W20" s="4"/>
      <c r="X20" s="4"/>
      <c r="Y20" s="4"/>
      <c r="Z20" s="4"/>
      <c r="AA20" s="4"/>
    </row>
    <row r="21" spans="1:27" x14ac:dyDescent="0.25">
      <c r="B21" s="62" t="s">
        <v>30</v>
      </c>
      <c r="C21" s="132">
        <v>24533436</v>
      </c>
      <c r="D21" s="132">
        <v>24533436</v>
      </c>
      <c r="E21" s="61">
        <v>0</v>
      </c>
      <c r="F21" s="61">
        <v>0</v>
      </c>
      <c r="G21" s="61">
        <v>0</v>
      </c>
      <c r="H21" s="61">
        <v>0</v>
      </c>
      <c r="I21" s="61">
        <v>0</v>
      </c>
      <c r="J21" s="61">
        <v>0</v>
      </c>
      <c r="K21" s="61">
        <v>0</v>
      </c>
      <c r="L21" s="61">
        <v>0</v>
      </c>
      <c r="M21" s="61">
        <v>0</v>
      </c>
      <c r="N21" s="61">
        <v>0</v>
      </c>
      <c r="O21" s="61">
        <v>0</v>
      </c>
      <c r="P21" s="61">
        <v>0</v>
      </c>
      <c r="Q21" s="61">
        <f>SUM(E21:P21)</f>
        <v>0</v>
      </c>
      <c r="R21" s="16"/>
      <c r="S21" s="4"/>
      <c r="T21" s="4"/>
      <c r="U21" s="4"/>
      <c r="V21" s="4"/>
      <c r="W21" s="4"/>
      <c r="X21" s="4"/>
      <c r="Y21" s="4"/>
      <c r="Z21" s="4"/>
      <c r="AA21" s="4"/>
    </row>
    <row r="22" spans="1:27" x14ac:dyDescent="0.25">
      <c r="B22" s="31" t="s">
        <v>31</v>
      </c>
      <c r="C22" s="122">
        <v>3288011271</v>
      </c>
      <c r="D22" s="122">
        <v>3288011271</v>
      </c>
      <c r="E22" s="123">
        <v>0</v>
      </c>
      <c r="F22" s="122">
        <v>41000000</v>
      </c>
      <c r="G22" s="122">
        <v>70345178</v>
      </c>
      <c r="H22" s="122">
        <v>12000000</v>
      </c>
      <c r="I22" s="122">
        <v>17018424.829999998</v>
      </c>
      <c r="J22" s="122">
        <v>94136760.599999994</v>
      </c>
      <c r="K22" s="122">
        <v>20248115</v>
      </c>
      <c r="L22" s="122">
        <v>3329123.83</v>
      </c>
      <c r="M22" s="122">
        <v>24965475</v>
      </c>
      <c r="N22" s="122">
        <v>36898061</v>
      </c>
      <c r="O22" s="122">
        <v>93474464.599999994</v>
      </c>
      <c r="P22" s="122">
        <v>76662527</v>
      </c>
      <c r="Q22" s="132">
        <f>SUM(E22:P22)</f>
        <v>490078129.86000001</v>
      </c>
      <c r="R22" s="16"/>
      <c r="S22" s="46" t="s">
        <v>32</v>
      </c>
      <c r="T22" s="4"/>
      <c r="U22" s="4"/>
      <c r="V22" s="4"/>
      <c r="W22" s="4"/>
      <c r="X22" s="4"/>
      <c r="Y22" s="4"/>
      <c r="Z22" s="4"/>
      <c r="AA22" s="4"/>
    </row>
    <row r="23" spans="1:27" x14ac:dyDescent="0.25">
      <c r="B23" s="23" t="s">
        <v>33</v>
      </c>
      <c r="C23" s="120">
        <f t="shared" ref="C23:P23" si="5">C24+C33</f>
        <v>31907746961</v>
      </c>
      <c r="D23" s="120">
        <f t="shared" si="5"/>
        <v>32319391271.009991</v>
      </c>
      <c r="E23" s="121">
        <f>E24+E33</f>
        <v>161189658.70000002</v>
      </c>
      <c r="F23" s="121">
        <f t="shared" si="5"/>
        <v>431633846.67000008</v>
      </c>
      <c r="G23" s="121">
        <f t="shared" si="5"/>
        <v>488356696.89999986</v>
      </c>
      <c r="H23" s="121">
        <f t="shared" si="5"/>
        <v>485110306.14000005</v>
      </c>
      <c r="I23" s="121">
        <f t="shared" si="5"/>
        <v>645280571.23999989</v>
      </c>
      <c r="J23" s="121">
        <f t="shared" si="5"/>
        <v>1342030883.04</v>
      </c>
      <c r="K23" s="121">
        <f t="shared" si="5"/>
        <v>705536314.54999995</v>
      </c>
      <c r="L23" s="121">
        <f t="shared" si="5"/>
        <v>770102363.51000011</v>
      </c>
      <c r="M23" s="121">
        <f t="shared" si="5"/>
        <v>949620403.67999983</v>
      </c>
      <c r="N23" s="121">
        <f t="shared" si="5"/>
        <v>890910955.75000012</v>
      </c>
      <c r="O23" s="121">
        <f t="shared" si="5"/>
        <v>1079496476.1300001</v>
      </c>
      <c r="P23" s="121">
        <f t="shared" si="5"/>
        <v>2153161267.9400001</v>
      </c>
      <c r="Q23" s="121">
        <f>Q24+Q33</f>
        <v>10102429744.25</v>
      </c>
      <c r="R23" s="16"/>
      <c r="S23" s="4"/>
      <c r="T23" s="4"/>
      <c r="U23" s="4"/>
      <c r="V23" s="4"/>
      <c r="W23" s="4"/>
      <c r="X23" s="4"/>
      <c r="Y23" s="4"/>
      <c r="Z23" s="4"/>
      <c r="AA23" s="4"/>
    </row>
    <row r="24" spans="1:27" x14ac:dyDescent="0.25">
      <c r="A24" s="30"/>
      <c r="B24" s="19" t="s">
        <v>34</v>
      </c>
      <c r="C24" s="118">
        <f>C25+C26+C27+C31+C32</f>
        <v>28386969876</v>
      </c>
      <c r="D24" s="118">
        <f>D25+D26+D27+D31+D32</f>
        <v>29056708682.46999</v>
      </c>
      <c r="E24" s="118">
        <f>E25+E26+E27+E31+E32</f>
        <v>160533557.70000002</v>
      </c>
      <c r="F24" s="118">
        <f t="shared" ref="F24:Q24" si="6">F25+F26+F27+F31+F32</f>
        <v>431473632.18000007</v>
      </c>
      <c r="G24" s="118">
        <f t="shared" si="6"/>
        <v>479339739.74999988</v>
      </c>
      <c r="H24" s="118">
        <f t="shared" si="6"/>
        <v>483613178.05000007</v>
      </c>
      <c r="I24" s="118">
        <f t="shared" si="6"/>
        <v>598741028.81999993</v>
      </c>
      <c r="J24" s="118">
        <f t="shared" si="6"/>
        <v>1267187889.1600001</v>
      </c>
      <c r="K24" s="118">
        <f t="shared" si="6"/>
        <v>695703411.80999994</v>
      </c>
      <c r="L24" s="118">
        <f t="shared" si="6"/>
        <v>713560568.6500001</v>
      </c>
      <c r="M24" s="118">
        <f t="shared" si="6"/>
        <v>893563846.80999982</v>
      </c>
      <c r="N24" s="118">
        <f t="shared" si="6"/>
        <v>802516036.41000009</v>
      </c>
      <c r="O24" s="118">
        <f t="shared" si="6"/>
        <v>1024023071.5600002</v>
      </c>
      <c r="P24" s="118">
        <f t="shared" si="6"/>
        <v>1968908710.05</v>
      </c>
      <c r="Q24" s="118">
        <f t="shared" si="6"/>
        <v>9519164670.9500008</v>
      </c>
      <c r="R24" s="16"/>
      <c r="S24" s="4"/>
      <c r="T24" s="4"/>
      <c r="U24" s="4"/>
      <c r="V24" s="4"/>
      <c r="W24" s="4"/>
      <c r="X24" s="4"/>
      <c r="Y24" s="4"/>
      <c r="Z24" s="4"/>
      <c r="AA24" s="4"/>
    </row>
    <row r="25" spans="1:27" x14ac:dyDescent="0.25">
      <c r="B25" s="26" t="s">
        <v>35</v>
      </c>
      <c r="C25" s="122">
        <v>26396064612</v>
      </c>
      <c r="D25" s="122">
        <v>27048992745.939991</v>
      </c>
      <c r="E25" s="122">
        <v>160390164.27000001</v>
      </c>
      <c r="F25" s="122">
        <v>431173632.18000007</v>
      </c>
      <c r="G25" s="122">
        <v>476662800.3499999</v>
      </c>
      <c r="H25" s="122">
        <v>482020998.25000006</v>
      </c>
      <c r="I25" s="122">
        <v>595076534.86000001</v>
      </c>
      <c r="J25" s="122">
        <v>1260108957.1800001</v>
      </c>
      <c r="K25" s="122">
        <v>682182367.54999995</v>
      </c>
      <c r="L25" s="122">
        <v>708267833.4000001</v>
      </c>
      <c r="M25" s="122">
        <v>864853141.8599999</v>
      </c>
      <c r="N25" s="122">
        <v>789625568.09000015</v>
      </c>
      <c r="O25" s="122">
        <v>1012683333.6000001</v>
      </c>
      <c r="P25" s="122">
        <v>1943249082.9400001</v>
      </c>
      <c r="Q25" s="122">
        <f>(SUM(E25:P25))</f>
        <v>9406294414.5300007</v>
      </c>
      <c r="S25" s="4"/>
      <c r="T25" s="4"/>
      <c r="U25" s="4"/>
      <c r="V25" s="4"/>
      <c r="W25" s="4"/>
      <c r="X25" s="4"/>
      <c r="Y25" s="4"/>
      <c r="Z25" s="4"/>
      <c r="AA25" s="4"/>
    </row>
    <row r="26" spans="1:27" x14ac:dyDescent="0.25">
      <c r="B26" s="26" t="s">
        <v>36</v>
      </c>
      <c r="C26" s="122">
        <v>61755249</v>
      </c>
      <c r="D26" s="122">
        <v>61755249</v>
      </c>
      <c r="E26" s="123">
        <v>0</v>
      </c>
      <c r="F26" s="123">
        <v>0</v>
      </c>
      <c r="G26" s="123">
        <v>0</v>
      </c>
      <c r="H26" s="123">
        <v>0</v>
      </c>
      <c r="I26" s="123">
        <v>0</v>
      </c>
      <c r="J26" s="123">
        <v>0</v>
      </c>
      <c r="K26" s="123">
        <v>0</v>
      </c>
      <c r="L26" s="123">
        <v>0</v>
      </c>
      <c r="M26" s="123">
        <v>0</v>
      </c>
      <c r="N26" s="123">
        <v>0</v>
      </c>
      <c r="O26" s="123">
        <v>0</v>
      </c>
      <c r="P26" s="123">
        <v>0</v>
      </c>
      <c r="Q26" s="123">
        <f t="shared" ref="Q26:Q32" si="7">(SUM(E26:P26))</f>
        <v>0</v>
      </c>
      <c r="S26" s="4"/>
      <c r="T26" s="4"/>
      <c r="U26" s="4"/>
      <c r="V26" s="4"/>
      <c r="W26" s="4"/>
      <c r="X26" s="4"/>
      <c r="Y26" s="4"/>
      <c r="Z26" s="4"/>
      <c r="AA26" s="4"/>
    </row>
    <row r="27" spans="1:27" x14ac:dyDescent="0.25">
      <c r="B27" s="26" t="s">
        <v>37</v>
      </c>
      <c r="C27" s="122">
        <v>42553608</v>
      </c>
      <c r="D27" s="122">
        <v>43967525</v>
      </c>
      <c r="E27" s="123">
        <v>0</v>
      </c>
      <c r="F27" s="123">
        <v>0</v>
      </c>
      <c r="G27" s="123">
        <v>0</v>
      </c>
      <c r="H27" s="123">
        <v>0</v>
      </c>
      <c r="I27" s="123">
        <v>0</v>
      </c>
      <c r="J27" s="123">
        <v>0</v>
      </c>
      <c r="K27" s="123">
        <v>0</v>
      </c>
      <c r="L27" s="123">
        <v>0</v>
      </c>
      <c r="M27" s="123">
        <v>0</v>
      </c>
      <c r="N27" s="123">
        <v>0</v>
      </c>
      <c r="O27" s="123">
        <v>0</v>
      </c>
      <c r="P27" s="123">
        <v>0</v>
      </c>
      <c r="Q27" s="123">
        <f t="shared" si="7"/>
        <v>0</v>
      </c>
      <c r="S27" s="4"/>
      <c r="T27" s="4"/>
      <c r="U27" s="4"/>
      <c r="V27" s="4"/>
      <c r="W27" s="4"/>
      <c r="X27" s="4"/>
      <c r="Y27" s="4"/>
      <c r="Z27" s="4"/>
      <c r="AA27" s="4"/>
    </row>
    <row r="28" spans="1:27" s="28" customFormat="1" x14ac:dyDescent="0.25">
      <c r="B28" s="29" t="s">
        <v>38</v>
      </c>
      <c r="C28" s="122">
        <v>26508631</v>
      </c>
      <c r="D28" s="122">
        <v>26508631</v>
      </c>
      <c r="E28" s="123">
        <v>0</v>
      </c>
      <c r="F28" s="123">
        <v>0</v>
      </c>
      <c r="G28" s="123">
        <v>0</v>
      </c>
      <c r="H28" s="123">
        <v>0</v>
      </c>
      <c r="I28" s="123">
        <v>0</v>
      </c>
      <c r="J28" s="123">
        <v>0</v>
      </c>
      <c r="K28" s="123">
        <v>0</v>
      </c>
      <c r="L28" s="123">
        <v>0</v>
      </c>
      <c r="M28" s="123">
        <v>0</v>
      </c>
      <c r="N28" s="123">
        <v>0</v>
      </c>
      <c r="O28" s="123">
        <v>0</v>
      </c>
      <c r="P28" s="123">
        <v>0</v>
      </c>
      <c r="Q28" s="123">
        <f t="shared" si="7"/>
        <v>0</v>
      </c>
    </row>
    <row r="29" spans="1:27" s="28" customFormat="1" x14ac:dyDescent="0.25">
      <c r="B29" s="29" t="s">
        <v>39</v>
      </c>
      <c r="C29" s="122">
        <v>14000000</v>
      </c>
      <c r="D29" s="122">
        <v>14000000</v>
      </c>
      <c r="E29" s="123">
        <v>0</v>
      </c>
      <c r="F29" s="123">
        <v>0</v>
      </c>
      <c r="G29" s="123">
        <v>0</v>
      </c>
      <c r="H29" s="123">
        <v>0</v>
      </c>
      <c r="I29" s="123">
        <v>0</v>
      </c>
      <c r="J29" s="123">
        <v>0</v>
      </c>
      <c r="K29" s="123">
        <v>0</v>
      </c>
      <c r="L29" s="123">
        <v>0</v>
      </c>
      <c r="M29" s="123">
        <v>0</v>
      </c>
      <c r="N29" s="123">
        <v>0</v>
      </c>
      <c r="O29" s="123">
        <v>0</v>
      </c>
      <c r="P29" s="123">
        <v>0</v>
      </c>
      <c r="Q29" s="123">
        <f t="shared" si="7"/>
        <v>0</v>
      </c>
      <c r="R29" s="16"/>
      <c r="S29" s="50"/>
    </row>
    <row r="30" spans="1:27" s="28" customFormat="1" x14ac:dyDescent="0.25">
      <c r="B30" s="29" t="s">
        <v>40</v>
      </c>
      <c r="C30" s="122">
        <v>2044976.9999999998</v>
      </c>
      <c r="D30" s="122">
        <v>3458894</v>
      </c>
      <c r="E30" s="123">
        <v>0</v>
      </c>
      <c r="F30" s="123">
        <v>0</v>
      </c>
      <c r="G30" s="123">
        <v>0</v>
      </c>
      <c r="H30" s="123">
        <v>0</v>
      </c>
      <c r="I30" s="123">
        <v>0</v>
      </c>
      <c r="J30" s="123">
        <v>0</v>
      </c>
      <c r="K30" s="123">
        <v>0</v>
      </c>
      <c r="L30" s="123">
        <v>0</v>
      </c>
      <c r="M30" s="123">
        <v>0</v>
      </c>
      <c r="N30" s="123">
        <v>0</v>
      </c>
      <c r="O30" s="123">
        <v>0</v>
      </c>
      <c r="P30" s="123">
        <v>0</v>
      </c>
      <c r="Q30" s="123">
        <f t="shared" si="7"/>
        <v>0</v>
      </c>
      <c r="R30" s="16"/>
      <c r="S30" s="50"/>
    </row>
    <row r="31" spans="1:27" x14ac:dyDescent="0.25">
      <c r="B31" s="26" t="s">
        <v>41</v>
      </c>
      <c r="C31" s="122">
        <v>1755157636</v>
      </c>
      <c r="D31" s="122">
        <v>1775644170</v>
      </c>
      <c r="E31" s="123">
        <v>0</v>
      </c>
      <c r="F31" s="122">
        <v>300000</v>
      </c>
      <c r="G31" s="122">
        <v>2646939.4000000004</v>
      </c>
      <c r="H31" s="122">
        <v>1592179.8</v>
      </c>
      <c r="I31" s="122">
        <v>3075461.8</v>
      </c>
      <c r="J31" s="122">
        <v>3244798.45</v>
      </c>
      <c r="K31" s="122">
        <v>11678343.859999999</v>
      </c>
      <c r="L31" s="122">
        <v>3953373.9000000004</v>
      </c>
      <c r="M31" s="122">
        <v>26351939.68</v>
      </c>
      <c r="N31" s="122">
        <v>10770952.530000001</v>
      </c>
      <c r="O31" s="122">
        <v>11196887.960000001</v>
      </c>
      <c r="P31" s="122">
        <v>23394990.600000001</v>
      </c>
      <c r="Q31" s="122">
        <f t="shared" si="7"/>
        <v>98205867.979999989</v>
      </c>
      <c r="R31" s="16"/>
      <c r="S31" s="4"/>
      <c r="T31" s="4"/>
      <c r="U31" s="4"/>
      <c r="V31" s="4"/>
      <c r="W31" s="4"/>
      <c r="X31" s="4"/>
      <c r="Y31" s="4"/>
      <c r="Z31" s="4"/>
      <c r="AA31" s="4"/>
    </row>
    <row r="32" spans="1:27" x14ac:dyDescent="0.25">
      <c r="B32" s="26" t="s">
        <v>42</v>
      </c>
      <c r="C32" s="122">
        <v>131438771</v>
      </c>
      <c r="D32" s="122">
        <v>126348992.53</v>
      </c>
      <c r="E32" s="122">
        <v>143393.43</v>
      </c>
      <c r="F32" s="123">
        <v>0</v>
      </c>
      <c r="G32" s="122">
        <v>30000</v>
      </c>
      <c r="H32" s="123">
        <v>0</v>
      </c>
      <c r="I32" s="122">
        <v>589032.16</v>
      </c>
      <c r="J32" s="122">
        <v>3834133.5300000003</v>
      </c>
      <c r="K32" s="122">
        <v>1842700.4</v>
      </c>
      <c r="L32" s="122">
        <v>1339361.3500000001</v>
      </c>
      <c r="M32" s="122">
        <v>2358765.27</v>
      </c>
      <c r="N32" s="122">
        <v>2119515.7899999996</v>
      </c>
      <c r="O32" s="122">
        <v>142850</v>
      </c>
      <c r="P32" s="122">
        <v>2264636.5100000002</v>
      </c>
      <c r="Q32" s="122">
        <f t="shared" si="7"/>
        <v>14664388.439999998</v>
      </c>
      <c r="R32" s="16"/>
      <c r="S32" s="4"/>
      <c r="T32" s="4"/>
      <c r="U32" s="4"/>
      <c r="V32" s="4"/>
      <c r="W32" s="4"/>
      <c r="X32" s="4"/>
      <c r="Y32" s="4"/>
      <c r="Z32" s="4"/>
      <c r="AA32" s="4"/>
    </row>
    <row r="33" spans="2:27" x14ac:dyDescent="0.25">
      <c r="B33" s="19" t="s">
        <v>43</v>
      </c>
      <c r="C33" s="118">
        <f>SUM(C34:C40)</f>
        <v>3520777085</v>
      </c>
      <c r="D33" s="118">
        <f>SUM(D34:D40)</f>
        <v>3262682588.54</v>
      </c>
      <c r="E33" s="118">
        <f t="shared" ref="E33:P33" si="8">SUM(E34:E40)</f>
        <v>656101</v>
      </c>
      <c r="F33" s="118">
        <f t="shared" si="8"/>
        <v>160214.49</v>
      </c>
      <c r="G33" s="118">
        <f t="shared" si="8"/>
        <v>9016957.1500000004</v>
      </c>
      <c r="H33" s="118">
        <f t="shared" si="8"/>
        <v>1497128.09</v>
      </c>
      <c r="I33" s="118">
        <f t="shared" si="8"/>
        <v>46539542.420000002</v>
      </c>
      <c r="J33" s="118">
        <f t="shared" si="8"/>
        <v>74842993.879999995</v>
      </c>
      <c r="K33" s="118">
        <f t="shared" si="8"/>
        <v>9832902.7400000002</v>
      </c>
      <c r="L33" s="118">
        <f t="shared" si="8"/>
        <v>56541794.859999999</v>
      </c>
      <c r="M33" s="118">
        <f t="shared" si="8"/>
        <v>56056556.870000005</v>
      </c>
      <c r="N33" s="118">
        <f t="shared" si="8"/>
        <v>88394919.340000004</v>
      </c>
      <c r="O33" s="118">
        <f t="shared" si="8"/>
        <v>55473404.57</v>
      </c>
      <c r="P33" s="118">
        <f t="shared" si="8"/>
        <v>184252557.88999999</v>
      </c>
      <c r="Q33" s="117">
        <f>SUM(Q34:Q40)</f>
        <v>583265073.30000007</v>
      </c>
      <c r="R33" s="16"/>
      <c r="S33" s="4"/>
      <c r="T33" s="4"/>
      <c r="U33" s="4"/>
      <c r="V33" s="4"/>
      <c r="W33" s="4"/>
      <c r="X33" s="4"/>
      <c r="Y33" s="4"/>
      <c r="Z33" s="4"/>
      <c r="AA33" s="4"/>
    </row>
    <row r="34" spans="2:27" x14ac:dyDescent="0.25">
      <c r="B34" s="3" t="s">
        <v>44</v>
      </c>
      <c r="C34" s="122">
        <v>2269827142</v>
      </c>
      <c r="D34" s="122">
        <v>1998684218.8400002</v>
      </c>
      <c r="E34" s="123">
        <v>0</v>
      </c>
      <c r="F34" s="123">
        <v>0</v>
      </c>
      <c r="G34" s="123">
        <v>0</v>
      </c>
      <c r="H34" s="122">
        <v>18658</v>
      </c>
      <c r="I34" s="122">
        <v>38788590.619999997</v>
      </c>
      <c r="J34" s="122">
        <v>27960619.289999999</v>
      </c>
      <c r="K34" s="122">
        <v>3487555.41</v>
      </c>
      <c r="L34" s="122">
        <v>38206159.550000004</v>
      </c>
      <c r="M34" s="122">
        <v>30402918.5</v>
      </c>
      <c r="N34" s="122">
        <v>33793563.799999997</v>
      </c>
      <c r="O34" s="122">
        <v>31972400.670000002</v>
      </c>
      <c r="P34" s="122">
        <v>45639601.759999998</v>
      </c>
      <c r="Q34" s="122">
        <f>(SUM(E34:P34))</f>
        <v>250270067.60000002</v>
      </c>
      <c r="R34" s="16"/>
      <c r="S34" s="4"/>
      <c r="T34" s="4"/>
      <c r="U34" s="4"/>
      <c r="V34" s="4"/>
      <c r="W34" s="4"/>
      <c r="X34" s="4"/>
      <c r="Y34" s="4"/>
      <c r="Z34" s="4"/>
      <c r="AA34" s="4"/>
    </row>
    <row r="35" spans="2:27" x14ac:dyDescent="0.25">
      <c r="B35" s="3" t="s">
        <v>45</v>
      </c>
      <c r="C35" s="122">
        <v>1184977752</v>
      </c>
      <c r="D35" s="122">
        <v>1202165567.7</v>
      </c>
      <c r="E35" s="122">
        <v>656101</v>
      </c>
      <c r="F35" s="122">
        <v>160214.49</v>
      </c>
      <c r="G35" s="122">
        <v>9016957.1500000004</v>
      </c>
      <c r="H35" s="122">
        <v>1478470.09</v>
      </c>
      <c r="I35" s="122">
        <v>7750951.8000000007</v>
      </c>
      <c r="J35" s="122">
        <v>46385417.589999996</v>
      </c>
      <c r="K35" s="122">
        <v>6345347.3300000001</v>
      </c>
      <c r="L35" s="122">
        <v>18067380.329999998</v>
      </c>
      <c r="M35" s="122">
        <v>24450333.84</v>
      </c>
      <c r="N35" s="122">
        <v>54601355.539999999</v>
      </c>
      <c r="O35" s="122">
        <v>23501003.899999999</v>
      </c>
      <c r="P35" s="122">
        <v>137918820.66</v>
      </c>
      <c r="Q35" s="122">
        <f t="shared" ref="Q35:Q40" si="9">(SUM(E35:P35))</f>
        <v>330332353.72000003</v>
      </c>
      <c r="R35" s="16"/>
      <c r="S35" s="4"/>
      <c r="T35" s="4"/>
      <c r="U35" s="4"/>
      <c r="V35" s="4"/>
      <c r="W35" s="4"/>
      <c r="X35" s="4"/>
      <c r="Y35" s="4"/>
      <c r="Z35" s="4"/>
      <c r="AA35" s="4"/>
    </row>
    <row r="36" spans="2:27" x14ac:dyDescent="0.25">
      <c r="B36" s="3" t="s">
        <v>46</v>
      </c>
      <c r="C36" s="122">
        <v>8796564</v>
      </c>
      <c r="D36" s="122">
        <v>4251114</v>
      </c>
      <c r="E36" s="123">
        <v>0</v>
      </c>
      <c r="F36" s="123">
        <v>0</v>
      </c>
      <c r="G36" s="123">
        <v>0</v>
      </c>
      <c r="H36" s="123">
        <v>0</v>
      </c>
      <c r="I36" s="123">
        <v>0</v>
      </c>
      <c r="J36" s="123">
        <v>0</v>
      </c>
      <c r="K36" s="123">
        <v>0</v>
      </c>
      <c r="L36" s="123">
        <v>0</v>
      </c>
      <c r="M36" s="123">
        <v>0</v>
      </c>
      <c r="N36" s="123">
        <v>0</v>
      </c>
      <c r="O36" s="123">
        <v>0</v>
      </c>
      <c r="P36" s="123">
        <v>0</v>
      </c>
      <c r="Q36" s="123">
        <f t="shared" si="9"/>
        <v>0</v>
      </c>
      <c r="R36" s="16"/>
      <c r="S36" s="4"/>
      <c r="T36" s="4"/>
      <c r="U36" s="4"/>
      <c r="V36" s="4"/>
      <c r="W36" s="4"/>
      <c r="X36" s="4"/>
      <c r="Y36" s="4"/>
      <c r="Z36" s="4"/>
      <c r="AA36" s="4"/>
    </row>
    <row r="37" spans="2:27" x14ac:dyDescent="0.25">
      <c r="B37" s="3" t="s">
        <v>47</v>
      </c>
      <c r="C37" s="122">
        <v>50784710</v>
      </c>
      <c r="D37" s="122">
        <v>51214771</v>
      </c>
      <c r="E37" s="123">
        <v>0</v>
      </c>
      <c r="F37" s="123">
        <v>0</v>
      </c>
      <c r="G37" s="123">
        <v>0</v>
      </c>
      <c r="H37" s="123">
        <v>0</v>
      </c>
      <c r="I37" s="123">
        <v>0</v>
      </c>
      <c r="J37" s="122">
        <v>496957</v>
      </c>
      <c r="K37" s="123">
        <v>0</v>
      </c>
      <c r="L37" s="122">
        <v>268254.98</v>
      </c>
      <c r="M37" s="122">
        <v>1203304.5300000003</v>
      </c>
      <c r="N37" s="123">
        <v>0</v>
      </c>
      <c r="O37" s="123">
        <v>0</v>
      </c>
      <c r="P37" s="122">
        <v>694135.47</v>
      </c>
      <c r="Q37" s="122">
        <f t="shared" si="9"/>
        <v>2662651.9800000004</v>
      </c>
      <c r="R37" s="16"/>
      <c r="S37" s="4"/>
      <c r="T37" s="4"/>
      <c r="U37" s="4"/>
      <c r="V37" s="4"/>
      <c r="W37" s="4"/>
      <c r="X37" s="4"/>
      <c r="Y37" s="4"/>
      <c r="Z37" s="4"/>
      <c r="AA37" s="4"/>
    </row>
    <row r="38" spans="2:27" x14ac:dyDescent="0.25">
      <c r="B38" s="3" t="s">
        <v>48</v>
      </c>
      <c r="C38" s="123">
        <v>0</v>
      </c>
      <c r="D38" s="122">
        <v>76000</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x14ac:dyDescent="0.25">
      <c r="B39" s="3" t="s">
        <v>49</v>
      </c>
      <c r="C39" s="122">
        <v>4081216.0000000005</v>
      </c>
      <c r="D39" s="122">
        <v>3981216</v>
      </c>
      <c r="E39" s="123">
        <v>0</v>
      </c>
      <c r="F39" s="123">
        <v>0</v>
      </c>
      <c r="G39" s="123">
        <v>0</v>
      </c>
      <c r="H39" s="123">
        <v>0</v>
      </c>
      <c r="I39" s="123">
        <v>0</v>
      </c>
      <c r="J39" s="123">
        <v>0</v>
      </c>
      <c r="K39" s="123">
        <v>0</v>
      </c>
      <c r="L39" s="123">
        <v>0</v>
      </c>
      <c r="M39" s="123">
        <v>0</v>
      </c>
      <c r="N39" s="123">
        <v>0</v>
      </c>
      <c r="O39" s="123">
        <v>0</v>
      </c>
      <c r="P39" s="123">
        <v>0</v>
      </c>
      <c r="Q39" s="123">
        <f t="shared" si="9"/>
        <v>0</v>
      </c>
      <c r="R39" s="16"/>
      <c r="S39" s="4"/>
      <c r="T39" s="4"/>
      <c r="U39" s="4"/>
      <c r="V39" s="4"/>
      <c r="W39" s="4"/>
      <c r="X39" s="4"/>
      <c r="Y39" s="4"/>
      <c r="Z39" s="4"/>
      <c r="AA39" s="4"/>
    </row>
    <row r="40" spans="2:27" x14ac:dyDescent="0.25">
      <c r="B40" s="3" t="s">
        <v>50</v>
      </c>
      <c r="C40" s="122">
        <v>2309701</v>
      </c>
      <c r="D40" s="122">
        <v>2309701</v>
      </c>
      <c r="E40" s="123">
        <v>0</v>
      </c>
      <c r="F40" s="123">
        <v>0</v>
      </c>
      <c r="G40" s="123">
        <v>0</v>
      </c>
      <c r="H40" s="123">
        <v>0</v>
      </c>
      <c r="I40" s="123">
        <v>0</v>
      </c>
      <c r="J40" s="123">
        <v>0</v>
      </c>
      <c r="K40" s="123">
        <v>0</v>
      </c>
      <c r="L40" s="123">
        <v>0</v>
      </c>
      <c r="M40" s="123">
        <v>0</v>
      </c>
      <c r="N40" s="123">
        <v>0</v>
      </c>
      <c r="O40" s="123">
        <v>0</v>
      </c>
      <c r="P40" s="123">
        <v>0</v>
      </c>
      <c r="Q40" s="123">
        <f t="shared" si="9"/>
        <v>0</v>
      </c>
      <c r="R40" s="16"/>
      <c r="S40" s="4"/>
      <c r="T40" s="4"/>
      <c r="U40" s="4"/>
      <c r="V40" s="4"/>
      <c r="W40" s="4"/>
      <c r="X40" s="4"/>
      <c r="Y40" s="4"/>
      <c r="Z40" s="4"/>
      <c r="AA40" s="4"/>
    </row>
    <row r="41" spans="2:27" ht="17.25" customHeight="1" x14ac:dyDescent="0.25">
      <c r="B41" s="23" t="s">
        <v>51</v>
      </c>
      <c r="C41" s="124"/>
      <c r="D41" s="124"/>
      <c r="E41" s="125"/>
      <c r="F41" s="125"/>
      <c r="G41" s="125"/>
      <c r="H41" s="125"/>
      <c r="I41" s="125"/>
      <c r="J41" s="125"/>
      <c r="K41" s="125"/>
      <c r="L41" s="125"/>
      <c r="M41" s="125"/>
      <c r="N41" s="125"/>
      <c r="O41" s="125"/>
      <c r="P41" s="125"/>
      <c r="Q41" s="125"/>
      <c r="R41" s="16"/>
      <c r="S41" s="4"/>
      <c r="T41" s="4"/>
      <c r="U41" s="4"/>
      <c r="V41" s="4"/>
      <c r="W41" s="4"/>
      <c r="X41" s="4"/>
      <c r="Y41" s="4"/>
      <c r="Z41" s="4"/>
      <c r="AA41" s="4"/>
    </row>
    <row r="42" spans="2:27" ht="17.25" customHeight="1" x14ac:dyDescent="0.25">
      <c r="B42" s="25" t="s">
        <v>52</v>
      </c>
      <c r="C42" s="119">
        <f t="shared" ref="C42:Q42" si="10">C13-C24</f>
        <v>-17796102102</v>
      </c>
      <c r="D42" s="119">
        <f t="shared" si="10"/>
        <v>-18114102115.459991</v>
      </c>
      <c r="E42" s="119">
        <f>E13-E24</f>
        <v>122890430.70999995</v>
      </c>
      <c r="F42" s="119">
        <f t="shared" si="10"/>
        <v>382976389.01000011</v>
      </c>
      <c r="G42" s="119">
        <f t="shared" si="10"/>
        <v>5258591.8800001144</v>
      </c>
      <c r="H42" s="119">
        <f t="shared" si="10"/>
        <v>-11506757.750000119</v>
      </c>
      <c r="I42" s="119">
        <f t="shared" si="10"/>
        <v>30728958.24000001</v>
      </c>
      <c r="J42" s="119">
        <f t="shared" si="10"/>
        <v>25460845.839999437</v>
      </c>
      <c r="K42" s="119">
        <f t="shared" si="10"/>
        <v>23837496.450000048</v>
      </c>
      <c r="L42" s="119">
        <f t="shared" si="10"/>
        <v>-25281301.530000091</v>
      </c>
      <c r="M42" s="119">
        <f t="shared" si="10"/>
        <v>363442459.25000036</v>
      </c>
      <c r="N42" s="119">
        <f t="shared" si="10"/>
        <v>617877443.0599997</v>
      </c>
      <c r="O42" s="119">
        <f t="shared" si="10"/>
        <v>-32828675.360000134</v>
      </c>
      <c r="P42" s="119">
        <f t="shared" si="10"/>
        <v>417662704.08999991</v>
      </c>
      <c r="Q42" s="119">
        <f t="shared" si="10"/>
        <v>1920518583.8899975</v>
      </c>
      <c r="R42" s="16"/>
      <c r="S42" s="4"/>
      <c r="T42" s="4"/>
      <c r="U42" s="4"/>
      <c r="V42" s="4"/>
      <c r="W42" s="4"/>
      <c r="X42" s="4"/>
      <c r="Y42" s="4"/>
      <c r="Z42" s="4"/>
      <c r="AA42" s="4"/>
    </row>
    <row r="43" spans="2:27" x14ac:dyDescent="0.25">
      <c r="B43" s="25" t="s">
        <v>53</v>
      </c>
      <c r="C43" s="119">
        <f t="shared" ref="C43:Q43" si="11">C20-C33</f>
        <v>-208232378</v>
      </c>
      <c r="D43" s="119">
        <f t="shared" si="11"/>
        <v>49862118.460000038</v>
      </c>
      <c r="E43" s="119">
        <f t="shared" si="11"/>
        <v>-656101</v>
      </c>
      <c r="F43" s="119">
        <f t="shared" si="11"/>
        <v>40839785.509999998</v>
      </c>
      <c r="G43" s="119">
        <f t="shared" si="11"/>
        <v>61328220.850000001</v>
      </c>
      <c r="H43" s="119">
        <f t="shared" si="11"/>
        <v>10502871.91</v>
      </c>
      <c r="I43" s="119">
        <f t="shared" si="11"/>
        <v>-29521117.590000004</v>
      </c>
      <c r="J43" s="119">
        <f t="shared" si="11"/>
        <v>19293766.719999999</v>
      </c>
      <c r="K43" s="119">
        <f t="shared" si="11"/>
        <v>10415212.26</v>
      </c>
      <c r="L43" s="119">
        <f t="shared" si="11"/>
        <v>-53212671.030000001</v>
      </c>
      <c r="M43" s="119">
        <f t="shared" si="11"/>
        <v>-31091081.870000005</v>
      </c>
      <c r="N43" s="119">
        <f t="shared" si="11"/>
        <v>-51496858.340000004</v>
      </c>
      <c r="O43" s="119">
        <f t="shared" si="11"/>
        <v>38001060.029999994</v>
      </c>
      <c r="P43" s="119">
        <f t="shared" si="11"/>
        <v>-107590030.88999999</v>
      </c>
      <c r="Q43" s="119">
        <f t="shared" si="11"/>
        <v>-93186943.440000057</v>
      </c>
      <c r="R43" s="16"/>
      <c r="S43" s="4"/>
      <c r="T43" s="4"/>
      <c r="U43" s="4"/>
      <c r="V43" s="4"/>
      <c r="W43" s="4"/>
      <c r="X43" s="4"/>
      <c r="Y43" s="4"/>
      <c r="Z43" s="4"/>
      <c r="AA43" s="4"/>
    </row>
    <row r="44" spans="2:27" x14ac:dyDescent="0.25">
      <c r="B44" s="25" t="s">
        <v>54</v>
      </c>
      <c r="C44" s="119">
        <f t="shared" ref="C44:Q44" si="12">(C13+C20)-(C24+C33)</f>
        <v>-18004334480</v>
      </c>
      <c r="D44" s="119">
        <f t="shared" si="12"/>
        <v>-18064239996.999992</v>
      </c>
      <c r="E44" s="119">
        <f t="shared" si="12"/>
        <v>122234329.70999995</v>
      </c>
      <c r="F44" s="119">
        <f t="shared" si="12"/>
        <v>423816174.5200001</v>
      </c>
      <c r="G44" s="119">
        <f t="shared" si="12"/>
        <v>66586812.730000138</v>
      </c>
      <c r="H44" s="119">
        <f t="shared" si="12"/>
        <v>-1003885.840000093</v>
      </c>
      <c r="I44" s="119">
        <f t="shared" si="12"/>
        <v>1207840.6500000954</v>
      </c>
      <c r="J44" s="119">
        <f t="shared" si="12"/>
        <v>44754612.559999466</v>
      </c>
      <c r="K44" s="119">
        <f t="shared" si="12"/>
        <v>34252708.710000038</v>
      </c>
      <c r="L44" s="119">
        <f t="shared" si="12"/>
        <v>-78493972.560000062</v>
      </c>
      <c r="M44" s="119">
        <f t="shared" si="12"/>
        <v>332351377.38000035</v>
      </c>
      <c r="N44" s="119">
        <f t="shared" si="12"/>
        <v>566380584.71999967</v>
      </c>
      <c r="O44" s="119">
        <f t="shared" si="12"/>
        <v>5172384.6699998379</v>
      </c>
      <c r="P44" s="119">
        <f t="shared" si="12"/>
        <v>310072673.19999981</v>
      </c>
      <c r="Q44" s="119">
        <f t="shared" si="12"/>
        <v>1827331640.4499989</v>
      </c>
      <c r="R44" s="16"/>
      <c r="S44" s="4"/>
      <c r="T44" s="4"/>
      <c r="U44" s="4"/>
      <c r="V44" s="4"/>
      <c r="W44" s="4"/>
      <c r="X44" s="4"/>
      <c r="Y44" s="4"/>
      <c r="Z44" s="4"/>
      <c r="AA44" s="4"/>
    </row>
    <row r="45" spans="2:27" x14ac:dyDescent="0.25">
      <c r="B45" s="25" t="s">
        <v>55</v>
      </c>
      <c r="C45" s="119">
        <f t="shared" ref="C45:Q45" si="13">C44+C27</f>
        <v>-17961780872</v>
      </c>
      <c r="D45" s="119">
        <f t="shared" si="13"/>
        <v>-18020272471.999992</v>
      </c>
      <c r="E45" s="119">
        <f t="shared" si="13"/>
        <v>122234329.70999995</v>
      </c>
      <c r="F45" s="119">
        <f t="shared" si="13"/>
        <v>423816174.5200001</v>
      </c>
      <c r="G45" s="119">
        <f t="shared" si="13"/>
        <v>66586812.730000138</v>
      </c>
      <c r="H45" s="119">
        <f t="shared" si="13"/>
        <v>-1003885.840000093</v>
      </c>
      <c r="I45" s="119">
        <f t="shared" si="13"/>
        <v>1207840.6500000954</v>
      </c>
      <c r="J45" s="119">
        <f t="shared" si="13"/>
        <v>44754612.559999466</v>
      </c>
      <c r="K45" s="119">
        <f t="shared" si="13"/>
        <v>34252708.710000038</v>
      </c>
      <c r="L45" s="119">
        <f t="shared" si="13"/>
        <v>-78493972.560000062</v>
      </c>
      <c r="M45" s="119">
        <f t="shared" si="13"/>
        <v>332351377.38000035</v>
      </c>
      <c r="N45" s="119">
        <f t="shared" si="13"/>
        <v>566380584.71999967</v>
      </c>
      <c r="O45" s="119">
        <f t="shared" si="13"/>
        <v>5172384.6699998379</v>
      </c>
      <c r="P45" s="119">
        <f t="shared" si="13"/>
        <v>310072673.19999981</v>
      </c>
      <c r="Q45" s="119">
        <f t="shared" si="13"/>
        <v>1827331640.4499989</v>
      </c>
      <c r="R45" s="16"/>
      <c r="S45" s="4"/>
      <c r="T45" s="4"/>
      <c r="U45" s="4"/>
      <c r="V45" s="4"/>
      <c r="W45" s="4"/>
      <c r="X45" s="4"/>
      <c r="Y45" s="4"/>
      <c r="Z45" s="4"/>
      <c r="AA45" s="4"/>
    </row>
    <row r="46" spans="2:27" ht="17.25" customHeight="1" x14ac:dyDescent="0.25">
      <c r="B46" s="23" t="s">
        <v>56</v>
      </c>
      <c r="C46" s="126">
        <f>C47-C50</f>
        <v>-1149565300</v>
      </c>
      <c r="D46" s="126">
        <f>D47-D50</f>
        <v>-1179659783</v>
      </c>
      <c r="E46" s="125">
        <f>E47-E50</f>
        <v>0</v>
      </c>
      <c r="F46" s="125">
        <f>F47-F50</f>
        <v>0</v>
      </c>
      <c r="G46" s="125">
        <f t="shared" ref="G46:Q46" si="14">G47-G50</f>
        <v>0</v>
      </c>
      <c r="H46" s="125">
        <f t="shared" si="14"/>
        <v>0</v>
      </c>
      <c r="I46" s="121">
        <f t="shared" si="14"/>
        <v>-60000</v>
      </c>
      <c r="J46" s="125">
        <f t="shared" si="14"/>
        <v>0</v>
      </c>
      <c r="K46" s="125">
        <f t="shared" si="14"/>
        <v>0</v>
      </c>
      <c r="L46" s="125">
        <f t="shared" si="14"/>
        <v>0</v>
      </c>
      <c r="M46" s="125">
        <f t="shared" si="14"/>
        <v>0</v>
      </c>
      <c r="N46" s="125">
        <f>N47-N50</f>
        <v>0</v>
      </c>
      <c r="O46" s="121">
        <f>O47-O50</f>
        <v>-25000000</v>
      </c>
      <c r="P46" s="125">
        <f>P47-P50</f>
        <v>0</v>
      </c>
      <c r="Q46" s="121">
        <f t="shared" si="14"/>
        <v>-25060000</v>
      </c>
      <c r="R46" s="16"/>
      <c r="S46" s="4"/>
      <c r="T46" s="4"/>
      <c r="U46" s="4"/>
      <c r="V46" s="4"/>
      <c r="W46" s="4"/>
      <c r="X46" s="4"/>
      <c r="Y46" s="4"/>
      <c r="Z46" s="4"/>
      <c r="AA46" s="4"/>
    </row>
    <row r="47" spans="2:27" x14ac:dyDescent="0.25">
      <c r="B47" s="21" t="s">
        <v>57</v>
      </c>
      <c r="C47" s="1">
        <f>SUM(C48:C49)</f>
        <v>0</v>
      </c>
      <c r="D47" s="1">
        <f t="shared" ref="D47:Q47" si="15">SUM(D48:D49)</f>
        <v>0</v>
      </c>
      <c r="E47" s="1">
        <f t="shared" si="15"/>
        <v>0</v>
      </c>
      <c r="F47" s="1">
        <f t="shared" si="15"/>
        <v>0</v>
      </c>
      <c r="G47" s="1">
        <f t="shared" si="15"/>
        <v>0</v>
      </c>
      <c r="H47" s="1">
        <f t="shared" si="15"/>
        <v>0</v>
      </c>
      <c r="I47" s="1">
        <f t="shared" si="15"/>
        <v>0</v>
      </c>
      <c r="J47" s="1">
        <f t="shared" si="15"/>
        <v>0</v>
      </c>
      <c r="K47" s="1">
        <f t="shared" si="15"/>
        <v>0</v>
      </c>
      <c r="L47" s="1">
        <f t="shared" si="15"/>
        <v>0</v>
      </c>
      <c r="M47" s="1">
        <f t="shared" si="15"/>
        <v>0</v>
      </c>
      <c r="N47" s="1">
        <f t="shared" si="15"/>
        <v>0</v>
      </c>
      <c r="O47" s="1">
        <f t="shared" si="15"/>
        <v>0</v>
      </c>
      <c r="P47" s="1">
        <f t="shared" si="15"/>
        <v>0</v>
      </c>
      <c r="Q47" s="1">
        <f t="shared" si="15"/>
        <v>0</v>
      </c>
      <c r="R47" s="16"/>
      <c r="S47" s="4"/>
      <c r="T47" s="4"/>
      <c r="U47" s="4"/>
      <c r="V47" s="4"/>
      <c r="W47" s="4"/>
      <c r="X47" s="4"/>
      <c r="Y47" s="4"/>
      <c r="Z47" s="4"/>
      <c r="AA47" s="4"/>
    </row>
    <row r="48" spans="2:27" x14ac:dyDescent="0.25">
      <c r="B48" s="20" t="s">
        <v>58</v>
      </c>
      <c r="C48" s="123">
        <v>0</v>
      </c>
      <c r="D48" s="123">
        <v>0</v>
      </c>
      <c r="E48" s="123">
        <v>0</v>
      </c>
      <c r="F48" s="123">
        <v>0</v>
      </c>
      <c r="G48" s="123">
        <v>0</v>
      </c>
      <c r="H48" s="123">
        <v>0</v>
      </c>
      <c r="I48" s="123">
        <v>0</v>
      </c>
      <c r="J48" s="123">
        <v>0</v>
      </c>
      <c r="K48" s="123">
        <v>0</v>
      </c>
      <c r="L48" s="123">
        <v>0</v>
      </c>
      <c r="M48" s="123">
        <v>0</v>
      </c>
      <c r="N48" s="123">
        <v>0</v>
      </c>
      <c r="O48" s="123">
        <v>0</v>
      </c>
      <c r="P48" s="123">
        <v>0</v>
      </c>
      <c r="Q48" s="123">
        <f>(SUM(E48:P48))</f>
        <v>0</v>
      </c>
      <c r="R48" s="16"/>
      <c r="S48" s="4"/>
      <c r="T48" s="4"/>
      <c r="U48" s="4"/>
      <c r="V48" s="4"/>
      <c r="W48" s="4"/>
      <c r="X48" s="4"/>
      <c r="Y48" s="4"/>
      <c r="Z48" s="4"/>
      <c r="AA48" s="4"/>
    </row>
    <row r="49" spans="2:27" x14ac:dyDescent="0.25">
      <c r="B49" s="20" t="s">
        <v>59</v>
      </c>
      <c r="C49" s="123">
        <v>0</v>
      </c>
      <c r="D49" s="123">
        <v>0</v>
      </c>
      <c r="E49" s="123">
        <v>0</v>
      </c>
      <c r="F49" s="123">
        <v>0</v>
      </c>
      <c r="G49" s="123">
        <v>0</v>
      </c>
      <c r="H49" s="123">
        <v>0</v>
      </c>
      <c r="I49" s="123">
        <v>0</v>
      </c>
      <c r="J49" s="123">
        <v>0</v>
      </c>
      <c r="K49" s="123">
        <v>0</v>
      </c>
      <c r="L49" s="123">
        <v>0</v>
      </c>
      <c r="M49" s="123">
        <v>0</v>
      </c>
      <c r="N49" s="123">
        <v>0</v>
      </c>
      <c r="O49" s="123">
        <v>0</v>
      </c>
      <c r="P49" s="123">
        <v>0</v>
      </c>
      <c r="Q49" s="123">
        <f>(SUM(E49:P49))</f>
        <v>0</v>
      </c>
      <c r="R49" s="45"/>
      <c r="S49" s="27"/>
      <c r="T49" s="4"/>
      <c r="U49" s="4"/>
      <c r="V49" s="4"/>
      <c r="W49" s="4"/>
      <c r="X49" s="4"/>
      <c r="Y49" s="4"/>
      <c r="Z49" s="4"/>
      <c r="AA49" s="4"/>
    </row>
    <row r="50" spans="2:27" x14ac:dyDescent="0.25">
      <c r="B50" s="19" t="s">
        <v>60</v>
      </c>
      <c r="C50" s="105">
        <f>SUM(C51:C53)</f>
        <v>1149565300</v>
      </c>
      <c r="D50" s="105">
        <f t="shared" ref="D50:Q50" si="16">SUM(D51:D53)</f>
        <v>1179659783</v>
      </c>
      <c r="E50" s="1">
        <f t="shared" si="16"/>
        <v>0</v>
      </c>
      <c r="F50" s="1">
        <f t="shared" si="16"/>
        <v>0</v>
      </c>
      <c r="G50" s="1">
        <f t="shared" si="16"/>
        <v>0</v>
      </c>
      <c r="H50" s="1">
        <f t="shared" si="16"/>
        <v>0</v>
      </c>
      <c r="I50" s="105">
        <f t="shared" si="16"/>
        <v>60000</v>
      </c>
      <c r="J50" s="1">
        <f t="shared" si="16"/>
        <v>0</v>
      </c>
      <c r="K50" s="1">
        <f t="shared" si="16"/>
        <v>0</v>
      </c>
      <c r="L50" s="1">
        <f t="shared" si="16"/>
        <v>0</v>
      </c>
      <c r="M50" s="1">
        <f t="shared" si="16"/>
        <v>0</v>
      </c>
      <c r="N50" s="1">
        <f t="shared" si="16"/>
        <v>0</v>
      </c>
      <c r="O50" s="105">
        <f t="shared" si="16"/>
        <v>25000000</v>
      </c>
      <c r="P50" s="1">
        <f t="shared" si="16"/>
        <v>0</v>
      </c>
      <c r="Q50" s="105">
        <f t="shared" si="16"/>
        <v>25060000</v>
      </c>
      <c r="R50" s="16"/>
      <c r="S50" s="4"/>
      <c r="T50" s="4"/>
      <c r="U50" s="4"/>
      <c r="V50" s="4"/>
      <c r="W50" s="4"/>
      <c r="X50" s="4"/>
      <c r="Y50" s="4"/>
      <c r="Z50" s="4"/>
      <c r="AA50" s="4"/>
    </row>
    <row r="51" spans="2:27" x14ac:dyDescent="0.25">
      <c r="B51" s="18" t="s">
        <v>61</v>
      </c>
      <c r="C51" s="122">
        <v>3500000</v>
      </c>
      <c r="D51" s="122">
        <v>3575000</v>
      </c>
      <c r="E51" s="123">
        <v>0</v>
      </c>
      <c r="F51" s="123">
        <v>0</v>
      </c>
      <c r="G51" s="123">
        <v>0</v>
      </c>
      <c r="H51" s="123">
        <v>0</v>
      </c>
      <c r="I51" s="122">
        <v>60000</v>
      </c>
      <c r="J51" s="123">
        <v>0</v>
      </c>
      <c r="K51" s="123">
        <v>0</v>
      </c>
      <c r="L51" s="123">
        <v>0</v>
      </c>
      <c r="M51" s="123">
        <v>0</v>
      </c>
      <c r="N51" s="123">
        <v>0</v>
      </c>
      <c r="O51" s="122">
        <v>25000000</v>
      </c>
      <c r="P51" s="123">
        <v>0</v>
      </c>
      <c r="Q51" s="122">
        <f>(SUM(E51:P51))</f>
        <v>25060000</v>
      </c>
      <c r="R51" s="16"/>
      <c r="S51" s="4"/>
      <c r="T51" s="4"/>
      <c r="U51" s="4"/>
      <c r="V51" s="4"/>
      <c r="W51" s="4"/>
      <c r="X51" s="4"/>
      <c r="Y51" s="4"/>
      <c r="Z51" s="4"/>
      <c r="AA51" s="4"/>
    </row>
    <row r="52" spans="2:27" x14ac:dyDescent="0.25">
      <c r="B52" s="18" t="s">
        <v>62</v>
      </c>
      <c r="C52" s="122">
        <v>1146065300</v>
      </c>
      <c r="D52" s="122">
        <v>1176084783</v>
      </c>
      <c r="E52" s="123">
        <v>0</v>
      </c>
      <c r="F52" s="123">
        <v>0</v>
      </c>
      <c r="G52" s="123">
        <v>0</v>
      </c>
      <c r="H52" s="123">
        <v>0</v>
      </c>
      <c r="I52" s="123">
        <v>0</v>
      </c>
      <c r="J52" s="123">
        <v>0</v>
      </c>
      <c r="K52" s="123">
        <v>0</v>
      </c>
      <c r="L52" s="123">
        <v>0</v>
      </c>
      <c r="M52" s="123">
        <v>0</v>
      </c>
      <c r="N52" s="123">
        <v>0</v>
      </c>
      <c r="O52" s="123">
        <v>0</v>
      </c>
      <c r="P52" s="123">
        <v>0</v>
      </c>
      <c r="Q52" s="123">
        <f t="shared" ref="Q52:Q53" si="17">(SUM(E52:P52))</f>
        <v>0</v>
      </c>
      <c r="R52" s="16"/>
      <c r="S52" s="4"/>
      <c r="T52" s="4"/>
      <c r="U52" s="4"/>
      <c r="V52" s="4"/>
      <c r="W52" s="4"/>
      <c r="X52" s="4"/>
      <c r="Y52" s="4"/>
      <c r="Z52" s="4"/>
      <c r="AA52" s="4"/>
    </row>
    <row r="53" spans="2:27" ht="15.75" thickBot="1" x14ac:dyDescent="0.3">
      <c r="B53" s="49" t="s">
        <v>63</v>
      </c>
      <c r="C53" s="129">
        <v>0</v>
      </c>
      <c r="D53" s="129">
        <v>0</v>
      </c>
      <c r="E53" s="129">
        <v>0</v>
      </c>
      <c r="F53" s="129">
        <v>0</v>
      </c>
      <c r="G53" s="129">
        <v>0</v>
      </c>
      <c r="H53" s="129">
        <v>0</v>
      </c>
      <c r="I53" s="129">
        <v>0</v>
      </c>
      <c r="J53" s="129">
        <v>0</v>
      </c>
      <c r="K53" s="129">
        <v>0</v>
      </c>
      <c r="L53" s="129">
        <v>0</v>
      </c>
      <c r="M53" s="129">
        <v>0</v>
      </c>
      <c r="N53" s="129">
        <v>0</v>
      </c>
      <c r="O53" s="129">
        <v>0</v>
      </c>
      <c r="P53" s="129">
        <v>0</v>
      </c>
      <c r="Q53" s="129">
        <f t="shared" si="17"/>
        <v>0</v>
      </c>
      <c r="R53" s="16"/>
      <c r="S53" s="4"/>
      <c r="T53" s="4"/>
      <c r="U53" s="4"/>
      <c r="V53" s="4"/>
      <c r="W53" s="4"/>
      <c r="X53" s="4"/>
      <c r="Y53" s="4"/>
      <c r="Z53" s="4"/>
      <c r="AA53" s="4"/>
    </row>
    <row r="54" spans="2:27" ht="19.5" customHeight="1" x14ac:dyDescent="0.25">
      <c r="B54" s="54" t="s">
        <v>64</v>
      </c>
      <c r="C54" s="54"/>
      <c r="D54" s="54"/>
      <c r="E54" s="14"/>
      <c r="F54" s="98"/>
      <c r="G54" s="98"/>
      <c r="H54" s="98"/>
      <c r="I54" s="98"/>
      <c r="J54" s="98"/>
      <c r="K54" s="98"/>
      <c r="L54" s="98"/>
      <c r="M54" s="98"/>
      <c r="N54" s="98"/>
      <c r="O54" s="98"/>
      <c r="P54" s="98"/>
      <c r="Q54" s="4"/>
      <c r="R54" s="4"/>
      <c r="S54" s="4"/>
      <c r="T54" s="4"/>
      <c r="U54" s="4"/>
      <c r="V54" s="4"/>
      <c r="W54" s="4"/>
      <c r="X54" s="4"/>
      <c r="Y54" s="4"/>
      <c r="Z54" s="4"/>
      <c r="AA54" s="4"/>
    </row>
    <row r="55" spans="2:27"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27"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32 Q35:Q40 Q51:Q53 Q14:Q22 Q48:Q49" formulaRange="1"/>
    <ignoredError sqref="Q33" formula="1"/>
    <ignoredError sqref="Q34 Q50"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C014-3273-4A8A-9C11-99396D4633CF}">
  <dimension ref="A1:AI64"/>
  <sheetViews>
    <sheetView showGridLines="0" zoomScale="80" zoomScaleNormal="80" workbookViewId="0">
      <selection activeCell="D9" sqref="D9"/>
    </sheetView>
  </sheetViews>
  <sheetFormatPr defaultColWidth="11.42578125" defaultRowHeight="15" x14ac:dyDescent="0.25"/>
  <cols>
    <col min="1" max="1" width="24.42578125" style="4" customWidth="1"/>
    <col min="2" max="2" width="83.42578125" style="4" customWidth="1"/>
    <col min="3" max="4" width="14.85546875" style="6" customWidth="1"/>
    <col min="5" max="9" width="14.85546875" style="4" customWidth="1"/>
    <col min="10" max="10" width="17.28515625" style="4" customWidth="1"/>
    <col min="11" max="11" width="16.42578125" style="4" customWidth="1"/>
    <col min="12" max="12" width="16.5703125" style="4" customWidth="1"/>
    <col min="13" max="16" width="14.8554687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7" t="s">
        <v>114</v>
      </c>
      <c r="C8" s="43"/>
      <c r="D8" s="43"/>
      <c r="Q8" s="47" t="s">
        <v>4</v>
      </c>
    </row>
    <row r="9" spans="1:35"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161721066281</v>
      </c>
      <c r="D11" s="93">
        <f t="shared" si="0"/>
        <v>176471105054.54001</v>
      </c>
      <c r="E11" s="92">
        <f t="shared" si="0"/>
        <v>14878748871.82</v>
      </c>
      <c r="F11" s="92">
        <f t="shared" si="0"/>
        <v>8956029989.2600002</v>
      </c>
      <c r="G11" s="92">
        <f t="shared" si="0"/>
        <v>9393766650.7200012</v>
      </c>
      <c r="H11" s="92">
        <f t="shared" si="0"/>
        <v>9714862164.039999</v>
      </c>
      <c r="I11" s="92">
        <f t="shared" si="0"/>
        <v>10043217531.059999</v>
      </c>
      <c r="J11" s="92">
        <f t="shared" si="0"/>
        <v>9292114550.329998</v>
      </c>
      <c r="K11" s="92">
        <f t="shared" si="0"/>
        <v>9563073972.6000023</v>
      </c>
      <c r="L11" s="92">
        <f t="shared" si="0"/>
        <v>8839028602.1299992</v>
      </c>
      <c r="M11" s="92">
        <f t="shared" si="0"/>
        <v>10889006177.66</v>
      </c>
      <c r="N11" s="92">
        <f t="shared" si="0"/>
        <v>12164285134.620001</v>
      </c>
      <c r="O11" s="92">
        <f t="shared" si="0"/>
        <v>16358514716.929996</v>
      </c>
      <c r="P11" s="92">
        <f t="shared" si="0"/>
        <v>11216530672.789999</v>
      </c>
      <c r="Q11" s="92">
        <f>+Q12+Q19</f>
        <v>131309179033.96001</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P12" si="1">SUM(C13:C18)</f>
        <v>153233208968</v>
      </c>
      <c r="D12" s="83">
        <f t="shared" si="1"/>
        <v>162912153644.95001</v>
      </c>
      <c r="E12" s="83">
        <f>SUM(E13:E18)</f>
        <v>14627072239.549999</v>
      </c>
      <c r="F12" s="83">
        <f t="shared" si="1"/>
        <v>8595114330.0900002</v>
      </c>
      <c r="G12" s="83">
        <f t="shared" si="1"/>
        <v>8806261400.0200005</v>
      </c>
      <c r="H12" s="83">
        <f t="shared" si="1"/>
        <v>9239803186.0899982</v>
      </c>
      <c r="I12" s="83">
        <f t="shared" si="1"/>
        <v>9569026467.7799988</v>
      </c>
      <c r="J12" s="83">
        <f t="shared" si="1"/>
        <v>8924373441.0199986</v>
      </c>
      <c r="K12" s="83">
        <f t="shared" si="1"/>
        <v>8620862103.2300014</v>
      </c>
      <c r="L12" s="83">
        <f t="shared" si="1"/>
        <v>8372297867.9299994</v>
      </c>
      <c r="M12" s="83">
        <f t="shared" si="1"/>
        <v>6582349943.1400003</v>
      </c>
      <c r="N12" s="83">
        <f t="shared" si="1"/>
        <v>9770958766.0900002</v>
      </c>
      <c r="O12" s="83">
        <f>SUM(O13:O18)</f>
        <v>15225148163.139997</v>
      </c>
      <c r="P12" s="83">
        <f t="shared" si="1"/>
        <v>8549796095.7999992</v>
      </c>
      <c r="Q12" s="83">
        <f>SUM(Q13:Q18)</f>
        <v>116883064003.88</v>
      </c>
      <c r="R12" s="103"/>
      <c r="S12" s="112"/>
      <c r="T12" s="114"/>
      <c r="U12" s="114"/>
      <c r="V12" s="112"/>
      <c r="W12" s="112"/>
      <c r="X12" s="112"/>
      <c r="Y12" s="113"/>
      <c r="Z12" s="7"/>
      <c r="AA12" s="7"/>
      <c r="AB12" s="7"/>
      <c r="AC12" s="7"/>
      <c r="AD12" s="7"/>
      <c r="AE12" s="7"/>
      <c r="AF12" s="7"/>
      <c r="AG12" s="7"/>
    </row>
    <row r="13" spans="1:35" x14ac:dyDescent="0.25">
      <c r="B13" s="31" t="s">
        <v>23</v>
      </c>
      <c r="C13" s="90">
        <v>3522190152</v>
      </c>
      <c r="D13" s="90">
        <v>3522190152</v>
      </c>
      <c r="E13" s="81">
        <v>134642854.93000001</v>
      </c>
      <c r="F13" s="81">
        <v>110636740</v>
      </c>
      <c r="G13" s="81">
        <v>125240742.06</v>
      </c>
      <c r="H13" s="81">
        <v>117430710.3</v>
      </c>
      <c r="I13" s="81">
        <v>127860344.83000001</v>
      </c>
      <c r="J13" s="81">
        <v>192847243.80000001</v>
      </c>
      <c r="K13" s="81">
        <v>47193627.310000002</v>
      </c>
      <c r="L13" s="81">
        <v>117449869.16</v>
      </c>
      <c r="M13" s="81">
        <v>133990072.65000001</v>
      </c>
      <c r="N13" s="81">
        <v>495031876.83000004</v>
      </c>
      <c r="O13" s="81">
        <v>121913218.97</v>
      </c>
      <c r="P13" s="81">
        <v>164280435.32999998</v>
      </c>
      <c r="Q13" s="81">
        <f>SUM(E13:P13)</f>
        <v>1888517736.1699998</v>
      </c>
      <c r="R13" s="97"/>
      <c r="S13" s="112"/>
      <c r="T13" s="114"/>
      <c r="U13" s="114"/>
      <c r="V13" s="112"/>
      <c r="W13" s="112"/>
      <c r="X13" s="112"/>
      <c r="Y13" s="113"/>
      <c r="Z13" s="7"/>
      <c r="AA13" s="7"/>
      <c r="AB13" s="7"/>
      <c r="AC13" s="7"/>
      <c r="AD13" s="7"/>
      <c r="AE13" s="7"/>
      <c r="AF13" s="7"/>
      <c r="AG13" s="7"/>
    </row>
    <row r="14" spans="1:35" x14ac:dyDescent="0.25">
      <c r="B14" s="31" t="s">
        <v>24</v>
      </c>
      <c r="C14" s="90">
        <v>31397430693</v>
      </c>
      <c r="D14" s="90">
        <v>32987262481.02</v>
      </c>
      <c r="E14" s="81">
        <v>790074704.99000001</v>
      </c>
      <c r="F14" s="81">
        <v>630780464.18000031</v>
      </c>
      <c r="G14" s="81">
        <v>731644813.88999999</v>
      </c>
      <c r="H14" s="81">
        <v>1029170934.5900002</v>
      </c>
      <c r="I14" s="81">
        <v>1101790264.9599998</v>
      </c>
      <c r="J14" s="81">
        <v>919083407.69999993</v>
      </c>
      <c r="K14" s="81">
        <v>798311400.90999997</v>
      </c>
      <c r="L14" s="81">
        <v>877219872.38999999</v>
      </c>
      <c r="M14" s="81">
        <v>1120295936.5100002</v>
      </c>
      <c r="N14" s="81">
        <v>887695911.86999989</v>
      </c>
      <c r="O14" s="81">
        <v>640930723.23999989</v>
      </c>
      <c r="P14" s="81">
        <v>2096494688.5600004</v>
      </c>
      <c r="Q14" s="81">
        <f t="shared" ref="Q14:Q18" si="2">SUM(E14:P14)</f>
        <v>11623493123.790001</v>
      </c>
      <c r="R14" s="97"/>
      <c r="S14" s="112"/>
      <c r="T14" s="114"/>
      <c r="U14" s="114"/>
      <c r="V14" s="112"/>
      <c r="W14" s="112"/>
      <c r="X14" s="112"/>
      <c r="Y14" s="113"/>
      <c r="Z14" s="7"/>
      <c r="AA14" s="7"/>
      <c r="AB14" s="7"/>
      <c r="AC14" s="7"/>
      <c r="AD14" s="7"/>
      <c r="AE14" s="7"/>
      <c r="AF14" s="7"/>
      <c r="AG14" s="7"/>
    </row>
    <row r="15" spans="1:35" s="32" customFormat="1" x14ac:dyDescent="0.25">
      <c r="B15" s="31" t="s">
        <v>25</v>
      </c>
      <c r="C15" s="90">
        <v>2650020400</v>
      </c>
      <c r="D15" s="90">
        <v>2692580607.4000001</v>
      </c>
      <c r="E15" s="81">
        <v>0</v>
      </c>
      <c r="F15" s="81"/>
      <c r="G15" s="81"/>
      <c r="H15" s="81"/>
      <c r="I15" s="81">
        <v>0</v>
      </c>
      <c r="J15" s="81"/>
      <c r="K15" s="81"/>
      <c r="L15" s="81"/>
      <c r="M15" s="81"/>
      <c r="N15" s="81"/>
      <c r="O15" s="81"/>
      <c r="P15" s="81"/>
      <c r="Q15" s="81">
        <f t="shared" si="2"/>
        <v>0</v>
      </c>
      <c r="S15" s="112"/>
      <c r="T15" s="114"/>
      <c r="U15" s="114"/>
      <c r="V15" s="112"/>
      <c r="W15" s="112"/>
      <c r="X15" s="112"/>
      <c r="Y15" s="113"/>
      <c r="Z15" s="7"/>
      <c r="AA15" s="7"/>
      <c r="AB15" s="7"/>
      <c r="AC15" s="7"/>
      <c r="AD15" s="7"/>
      <c r="AE15" s="7"/>
      <c r="AF15" s="7"/>
      <c r="AG15" s="7"/>
    </row>
    <row r="16" spans="1:35" s="32" customFormat="1" x14ac:dyDescent="0.25">
      <c r="B16" s="31" t="s">
        <v>26</v>
      </c>
      <c r="C16" s="90">
        <v>115247383760</v>
      </c>
      <c r="D16" s="90">
        <v>123293936441.13</v>
      </c>
      <c r="E16" s="81">
        <v>13700075020.609999</v>
      </c>
      <c r="F16" s="81">
        <v>7852095464.8199997</v>
      </c>
      <c r="G16" s="81">
        <v>7947847449.1100006</v>
      </c>
      <c r="H16" s="81">
        <v>8092099045.2999992</v>
      </c>
      <c r="I16" s="81">
        <v>8307529806.789999</v>
      </c>
      <c r="J16" s="81">
        <v>7821471607.079999</v>
      </c>
      <c r="K16" s="81">
        <v>7769526477.0100012</v>
      </c>
      <c r="L16" s="81">
        <v>7376411246.3799992</v>
      </c>
      <c r="M16" s="81">
        <v>5324744550.6800003</v>
      </c>
      <c r="N16" s="81">
        <v>8245300733.7699995</v>
      </c>
      <c r="O16" s="81">
        <v>14416254219.719999</v>
      </c>
      <c r="P16" s="81">
        <v>6161665029.6699991</v>
      </c>
      <c r="Q16" s="81">
        <f t="shared" si="2"/>
        <v>103015020650.94</v>
      </c>
      <c r="R16" s="96"/>
      <c r="S16" s="112"/>
      <c r="T16" s="114"/>
      <c r="U16" s="114"/>
      <c r="V16" s="112"/>
      <c r="W16" s="112"/>
      <c r="X16" s="112"/>
      <c r="Y16" s="113"/>
      <c r="Z16" s="7"/>
      <c r="AA16" s="7"/>
      <c r="AB16" s="7"/>
      <c r="AC16" s="7"/>
      <c r="AD16" s="7"/>
      <c r="AE16" s="7"/>
      <c r="AF16" s="7"/>
      <c r="AG16" s="7"/>
    </row>
    <row r="17" spans="1:33" s="32" customFormat="1" x14ac:dyDescent="0.25">
      <c r="B17" s="31" t="s">
        <v>27</v>
      </c>
      <c r="C17" s="90">
        <v>13283211</v>
      </c>
      <c r="D17" s="90">
        <v>13283211</v>
      </c>
      <c r="E17" s="81">
        <v>545842.5</v>
      </c>
      <c r="F17" s="81">
        <v>735470</v>
      </c>
      <c r="G17" s="81">
        <v>1174825</v>
      </c>
      <c r="H17" s="81">
        <v>923370</v>
      </c>
      <c r="I17" s="81">
        <v>959560</v>
      </c>
      <c r="J17" s="81">
        <v>934457.5</v>
      </c>
      <c r="K17" s="81">
        <v>1291495</v>
      </c>
      <c r="L17" s="81">
        <v>1216880</v>
      </c>
      <c r="M17" s="81">
        <v>647507.5</v>
      </c>
      <c r="N17" s="81">
        <v>680105</v>
      </c>
      <c r="O17" s="81">
        <v>824635</v>
      </c>
      <c r="P17" s="81">
        <v>690512.5</v>
      </c>
      <c r="Q17" s="81">
        <f t="shared" si="2"/>
        <v>10624660</v>
      </c>
      <c r="R17" s="96"/>
      <c r="S17" s="112"/>
      <c r="T17" s="114"/>
      <c r="U17" s="114"/>
      <c r="V17" s="112"/>
      <c r="W17" s="112"/>
      <c r="X17" s="112"/>
      <c r="Y17" s="113"/>
      <c r="Z17" s="7"/>
      <c r="AA17" s="7"/>
      <c r="AB17" s="7"/>
      <c r="AC17" s="7"/>
      <c r="AD17" s="7"/>
      <c r="AE17" s="7"/>
      <c r="AF17" s="7"/>
      <c r="AG17" s="7"/>
    </row>
    <row r="18" spans="1:33" x14ac:dyDescent="0.25">
      <c r="B18" s="31" t="s">
        <v>28</v>
      </c>
      <c r="C18" s="90">
        <v>402900752</v>
      </c>
      <c r="D18" s="90">
        <v>402900752.39999998</v>
      </c>
      <c r="E18" s="81">
        <v>1733816.52</v>
      </c>
      <c r="F18" s="81">
        <v>866191.09</v>
      </c>
      <c r="G18" s="81">
        <v>353569.96</v>
      </c>
      <c r="H18" s="81">
        <v>179125.90000000002</v>
      </c>
      <c r="I18" s="81">
        <v>30886491.199999999</v>
      </c>
      <c r="J18" s="107">
        <v>-9963275.0600000005</v>
      </c>
      <c r="K18" s="81">
        <v>4539103</v>
      </c>
      <c r="L18" s="81">
        <v>0</v>
      </c>
      <c r="M18" s="81">
        <v>2671875.7999999998</v>
      </c>
      <c r="N18" s="81">
        <v>142250138.62</v>
      </c>
      <c r="O18" s="81">
        <v>45225366.209999993</v>
      </c>
      <c r="P18" s="81">
        <v>126665429.73999999</v>
      </c>
      <c r="Q18" s="81">
        <f t="shared" si="2"/>
        <v>345407832.98000002</v>
      </c>
      <c r="R18" s="96"/>
      <c r="S18" s="112"/>
      <c r="T18" s="114"/>
      <c r="U18" s="114"/>
      <c r="V18" s="112"/>
      <c r="W18" s="112"/>
      <c r="X18" s="112"/>
      <c r="Y18" s="113"/>
      <c r="Z18" s="7"/>
      <c r="AA18" s="7"/>
      <c r="AB18" s="7"/>
      <c r="AC18" s="7"/>
      <c r="AD18" s="7"/>
      <c r="AE18" s="7"/>
      <c r="AF18" s="7"/>
      <c r="AG18" s="7"/>
    </row>
    <row r="19" spans="1:33" x14ac:dyDescent="0.25">
      <c r="B19" s="21" t="s">
        <v>29</v>
      </c>
      <c r="C19" s="83">
        <f t="shared" ref="C19:P19" si="3">C21</f>
        <v>8487857313</v>
      </c>
      <c r="D19" s="83">
        <f t="shared" si="3"/>
        <v>13558951409.59</v>
      </c>
      <c r="E19" s="83">
        <f t="shared" si="3"/>
        <v>251676632.27000001</v>
      </c>
      <c r="F19" s="83">
        <f t="shared" si="3"/>
        <v>360915659.16999996</v>
      </c>
      <c r="G19" s="83">
        <f t="shared" si="3"/>
        <v>587505250.70000005</v>
      </c>
      <c r="H19" s="83">
        <f t="shared" si="3"/>
        <v>475058977.95000005</v>
      </c>
      <c r="I19" s="83">
        <f t="shared" si="3"/>
        <v>474191063.28000009</v>
      </c>
      <c r="J19" s="83">
        <f t="shared" si="3"/>
        <v>367741109.31</v>
      </c>
      <c r="K19" s="83">
        <f t="shared" si="3"/>
        <v>942211869.37</v>
      </c>
      <c r="L19" s="83">
        <f t="shared" si="3"/>
        <v>466730734.19999999</v>
      </c>
      <c r="M19" s="83">
        <f t="shared" si="3"/>
        <v>4306656234.5200005</v>
      </c>
      <c r="N19" s="83">
        <f t="shared" si="3"/>
        <v>2393326368.5300002</v>
      </c>
      <c r="O19" s="83">
        <f t="shared" si="3"/>
        <v>1133366553.79</v>
      </c>
      <c r="P19" s="83">
        <f t="shared" si="3"/>
        <v>2666734576.9900002</v>
      </c>
      <c r="Q19" s="83">
        <f>SUM(Q20:Q22)</f>
        <v>14426115030.08</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10">
        <v>0</v>
      </c>
      <c r="F20" s="110">
        <v>0</v>
      </c>
      <c r="G20" s="110">
        <v>0</v>
      </c>
      <c r="H20" s="110">
        <v>0</v>
      </c>
      <c r="I20" s="110">
        <v>0</v>
      </c>
      <c r="J20" s="110">
        <v>0</v>
      </c>
      <c r="K20" s="110">
        <v>0</v>
      </c>
      <c r="L20" s="110">
        <v>0</v>
      </c>
      <c r="M20" s="110">
        <v>0</v>
      </c>
      <c r="N20" s="110">
        <v>0</v>
      </c>
      <c r="O20" s="110">
        <v>0</v>
      </c>
      <c r="P20" s="110">
        <v>0</v>
      </c>
      <c r="Q20" s="81">
        <f>(SUM(E20:P20))</f>
        <v>0</v>
      </c>
      <c r="S20" s="112"/>
      <c r="Z20" s="7"/>
      <c r="AA20" s="7"/>
      <c r="AB20" s="7"/>
      <c r="AC20" s="7"/>
      <c r="AD20" s="7"/>
      <c r="AE20" s="7"/>
      <c r="AF20" s="7"/>
      <c r="AG20" s="7"/>
    </row>
    <row r="21" spans="1:33" x14ac:dyDescent="0.25">
      <c r="B21" s="31" t="s">
        <v>31</v>
      </c>
      <c r="C21" s="90">
        <v>8487857313</v>
      </c>
      <c r="D21" s="90">
        <v>13558951409.59</v>
      </c>
      <c r="E21" s="81">
        <v>251676632.27000001</v>
      </c>
      <c r="F21" s="81">
        <v>360915659.16999996</v>
      </c>
      <c r="G21" s="81">
        <v>587505250.70000005</v>
      </c>
      <c r="H21" s="81">
        <v>475058977.95000005</v>
      </c>
      <c r="I21" s="81">
        <v>474191063.28000009</v>
      </c>
      <c r="J21" s="81">
        <v>367741109.31</v>
      </c>
      <c r="K21" s="81">
        <v>942211869.37</v>
      </c>
      <c r="L21" s="81">
        <v>466730734.19999999</v>
      </c>
      <c r="M21" s="81">
        <v>4306656234.5200005</v>
      </c>
      <c r="N21" s="81">
        <v>2393326368.5300002</v>
      </c>
      <c r="O21" s="81">
        <v>1133366553.79</v>
      </c>
      <c r="P21" s="90">
        <v>2666734576.9900002</v>
      </c>
      <c r="Q21" s="81">
        <f>(SUM(E21:P21))</f>
        <v>14426115030.08</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v>0</v>
      </c>
      <c r="F22" s="90">
        <v>0</v>
      </c>
      <c r="G22" s="81">
        <v>0</v>
      </c>
      <c r="H22" s="90">
        <v>0</v>
      </c>
      <c r="I22" s="81">
        <v>0</v>
      </c>
      <c r="J22" s="90">
        <v>0</v>
      </c>
      <c r="K22" s="81">
        <v>0</v>
      </c>
      <c r="L22" s="90">
        <v>0</v>
      </c>
      <c r="M22" s="81">
        <v>0</v>
      </c>
      <c r="N22" s="90">
        <v>0</v>
      </c>
      <c r="O22" s="81">
        <v>0</v>
      </c>
      <c r="P22" s="90">
        <v>0</v>
      </c>
      <c r="Q22" s="81">
        <f>(SUM(E22:P22))</f>
        <v>0</v>
      </c>
      <c r="R22" s="96"/>
      <c r="S22" s="112"/>
      <c r="T22" s="114"/>
      <c r="U22" s="114"/>
      <c r="V22" s="112"/>
      <c r="W22" s="112"/>
      <c r="X22" s="112"/>
      <c r="Y22" s="113"/>
      <c r="Z22" s="7"/>
      <c r="AA22" s="7"/>
      <c r="AB22" s="7"/>
      <c r="AC22" s="7"/>
      <c r="AD22" s="7"/>
      <c r="AE22" s="7"/>
      <c r="AF22" s="7"/>
      <c r="AG22" s="7"/>
    </row>
    <row r="23" spans="1:33" x14ac:dyDescent="0.25">
      <c r="B23" s="94" t="s">
        <v>33</v>
      </c>
      <c r="C23" s="93">
        <f t="shared" ref="C23:Q23" si="4">C24+C32</f>
        <v>160312757677</v>
      </c>
      <c r="D23" s="93">
        <f t="shared" si="4"/>
        <v>189214987947.10989</v>
      </c>
      <c r="E23" s="92">
        <f t="shared" si="4"/>
        <v>7271390090.9700022</v>
      </c>
      <c r="F23" s="92">
        <f t="shared" si="4"/>
        <v>7592449825.1800003</v>
      </c>
      <c r="G23" s="92">
        <f t="shared" si="4"/>
        <v>9459670829.6199989</v>
      </c>
      <c r="H23" s="92">
        <f t="shared" si="4"/>
        <v>9217429044.6600075</v>
      </c>
      <c r="I23" s="92">
        <f t="shared" si="4"/>
        <v>9848105040.2300053</v>
      </c>
      <c r="J23" s="92">
        <f t="shared" si="4"/>
        <v>9901854194.7199993</v>
      </c>
      <c r="K23" s="92">
        <f t="shared" si="4"/>
        <v>9461599549.6000023</v>
      </c>
      <c r="L23" s="92">
        <f t="shared" si="4"/>
        <v>9246289916.3100033</v>
      </c>
      <c r="M23" s="92">
        <f t="shared" si="4"/>
        <v>9681274244.0500011</v>
      </c>
      <c r="N23" s="92">
        <f t="shared" si="4"/>
        <v>11375369551.540001</v>
      </c>
      <c r="O23" s="92">
        <f t="shared" si="4"/>
        <v>14526141509.270004</v>
      </c>
      <c r="P23" s="92">
        <f t="shared" si="4"/>
        <v>16586718944.690002</v>
      </c>
      <c r="Q23" s="92">
        <f t="shared" si="4"/>
        <v>124168292740.84001</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5">C25+C27+C26+C30+C31</f>
        <v>143863034739</v>
      </c>
      <c r="D24" s="83">
        <f t="shared" si="5"/>
        <v>157103801483.63989</v>
      </c>
      <c r="E24" s="83">
        <f t="shared" si="5"/>
        <v>6754958407.7100019</v>
      </c>
      <c r="F24" s="83">
        <f t="shared" si="5"/>
        <v>7421835855.75</v>
      </c>
      <c r="G24" s="83">
        <f t="shared" si="5"/>
        <v>8023085878.7699986</v>
      </c>
      <c r="H24" s="83">
        <f t="shared" si="5"/>
        <v>8559595261.430007</v>
      </c>
      <c r="I24" s="83">
        <f t="shared" si="5"/>
        <v>9155022091.680006</v>
      </c>
      <c r="J24" s="83">
        <f t="shared" si="5"/>
        <v>8413448893.8599997</v>
      </c>
      <c r="K24" s="83">
        <f t="shared" si="5"/>
        <v>8347893763.3600025</v>
      </c>
      <c r="L24" s="83">
        <f t="shared" si="5"/>
        <v>8542005911.1600027</v>
      </c>
      <c r="M24" s="83">
        <f t="shared" si="5"/>
        <v>8538820473.7200012</v>
      </c>
      <c r="N24" s="83">
        <f t="shared" si="5"/>
        <v>9246985031.4100018</v>
      </c>
      <c r="O24" s="83">
        <f t="shared" si="5"/>
        <v>12502019775.300005</v>
      </c>
      <c r="P24" s="83">
        <f t="shared" si="5"/>
        <v>13311950528.410002</v>
      </c>
      <c r="Q24" s="83">
        <f t="shared" si="5"/>
        <v>108817621872.56001</v>
      </c>
      <c r="R24" s="96"/>
      <c r="S24" s="112"/>
      <c r="T24" s="114"/>
      <c r="U24" s="114"/>
      <c r="V24" s="112"/>
      <c r="W24" s="112"/>
      <c r="X24" s="112"/>
      <c r="Y24" s="113"/>
      <c r="Z24" s="7"/>
      <c r="AA24" s="7"/>
      <c r="AB24" s="7"/>
      <c r="AC24" s="7"/>
      <c r="AD24" s="7"/>
      <c r="AE24" s="7"/>
      <c r="AF24" s="7"/>
      <c r="AG24" s="7"/>
    </row>
    <row r="25" spans="1:33" x14ac:dyDescent="0.25">
      <c r="B25" s="26" t="s">
        <v>35</v>
      </c>
      <c r="C25" s="90">
        <v>139267765058</v>
      </c>
      <c r="D25" s="90">
        <v>151730709701.96988</v>
      </c>
      <c r="E25" s="81">
        <v>6736857971.2900019</v>
      </c>
      <c r="F25" s="81">
        <v>7361673229.1999998</v>
      </c>
      <c r="G25" s="81">
        <v>7963250981.8999987</v>
      </c>
      <c r="H25" s="81">
        <v>8540582320.5000067</v>
      </c>
      <c r="I25" s="81">
        <v>9108299471.7100067</v>
      </c>
      <c r="J25" s="81">
        <v>8370044082.5199995</v>
      </c>
      <c r="K25" s="81">
        <v>8311292749.2900028</v>
      </c>
      <c r="L25" s="81">
        <v>8502601620.1700029</v>
      </c>
      <c r="M25" s="81">
        <v>8488300487.3800011</v>
      </c>
      <c r="N25" s="81">
        <v>9193667056.2000027</v>
      </c>
      <c r="O25" s="81">
        <v>12438051278.640005</v>
      </c>
      <c r="P25" s="81">
        <v>12572780348.970001</v>
      </c>
      <c r="Q25" s="81">
        <f t="shared" ref="Q25:Q31" si="6">SUM(E25:P25)</f>
        <v>107587401597.77002</v>
      </c>
      <c r="R25" s="115"/>
      <c r="S25" s="112"/>
      <c r="T25" s="114"/>
      <c r="U25" s="114"/>
      <c r="V25" s="112"/>
      <c r="W25" s="112"/>
      <c r="X25" s="112"/>
      <c r="Y25" s="113"/>
      <c r="Z25" s="7"/>
      <c r="AA25" s="7"/>
      <c r="AB25" s="7"/>
      <c r="AC25" s="7"/>
      <c r="AD25" s="7"/>
      <c r="AE25" s="7"/>
      <c r="AF25" s="7"/>
      <c r="AG25" s="7"/>
    </row>
    <row r="26" spans="1:33" x14ac:dyDescent="0.25">
      <c r="B26" s="26" t="s">
        <v>94</v>
      </c>
      <c r="C26" s="90">
        <v>1807018237</v>
      </c>
      <c r="D26" s="90">
        <v>1807018237</v>
      </c>
      <c r="E26" s="81">
        <v>0</v>
      </c>
      <c r="F26" s="81">
        <v>0</v>
      </c>
      <c r="G26" s="81">
        <v>0</v>
      </c>
      <c r="H26" s="81">
        <v>0</v>
      </c>
      <c r="I26" s="81">
        <v>0</v>
      </c>
      <c r="J26" s="81">
        <v>0</v>
      </c>
      <c r="K26" s="81">
        <v>0</v>
      </c>
      <c r="L26" s="81">
        <v>0</v>
      </c>
      <c r="M26" s="81">
        <v>0</v>
      </c>
      <c r="N26" s="81">
        <v>0</v>
      </c>
      <c r="O26" s="81">
        <v>0</v>
      </c>
      <c r="P26" s="81">
        <v>0</v>
      </c>
      <c r="Q26" s="81">
        <f t="shared" si="6"/>
        <v>0</v>
      </c>
      <c r="R26" s="115"/>
      <c r="S26" s="112"/>
      <c r="T26" s="114"/>
      <c r="U26" s="114"/>
      <c r="V26" s="112"/>
      <c r="W26" s="112"/>
      <c r="X26" s="112"/>
      <c r="Y26" s="113"/>
      <c r="Z26" s="7"/>
      <c r="AA26" s="7"/>
      <c r="AB26" s="7"/>
      <c r="AC26" s="7"/>
      <c r="AD26" s="7"/>
      <c r="AE26" s="7"/>
      <c r="AF26" s="7"/>
      <c r="AG26" s="7"/>
    </row>
    <row r="27" spans="1:33" x14ac:dyDescent="0.25">
      <c r="B27" s="26" t="s">
        <v>76</v>
      </c>
      <c r="C27" s="90">
        <v>34644150</v>
      </c>
      <c r="D27" s="90">
        <v>34644150</v>
      </c>
      <c r="E27" s="81">
        <v>0</v>
      </c>
      <c r="F27" s="81">
        <v>0</v>
      </c>
      <c r="G27" s="81">
        <v>0</v>
      </c>
      <c r="H27" s="81">
        <v>0</v>
      </c>
      <c r="I27" s="81">
        <v>0</v>
      </c>
      <c r="J27" s="81">
        <v>0</v>
      </c>
      <c r="K27" s="81">
        <v>0</v>
      </c>
      <c r="L27" s="81">
        <v>0</v>
      </c>
      <c r="M27" s="81">
        <v>0</v>
      </c>
      <c r="N27" s="81"/>
      <c r="O27" s="81">
        <v>0</v>
      </c>
      <c r="P27" s="81">
        <v>0</v>
      </c>
      <c r="Q27" s="81">
        <f t="shared" si="6"/>
        <v>0</v>
      </c>
      <c r="R27" s="28"/>
      <c r="S27" s="112"/>
      <c r="T27" s="114"/>
      <c r="U27" s="114"/>
      <c r="V27" s="112"/>
      <c r="W27" s="112"/>
      <c r="X27" s="112"/>
      <c r="Y27" s="113"/>
      <c r="Z27" s="7"/>
      <c r="AA27" s="7"/>
      <c r="AB27" s="7"/>
      <c r="AC27" s="7"/>
      <c r="AD27" s="7"/>
      <c r="AE27" s="7"/>
      <c r="AF27" s="7"/>
      <c r="AG27" s="7"/>
    </row>
    <row r="28" spans="1:33" s="28" customFormat="1" x14ac:dyDescent="0.25">
      <c r="B28" s="29" t="s">
        <v>38</v>
      </c>
      <c r="C28" s="90">
        <v>6644150</v>
      </c>
      <c r="D28" s="90">
        <v>6644150</v>
      </c>
      <c r="E28" s="81">
        <v>0</v>
      </c>
      <c r="F28" s="81">
        <v>0</v>
      </c>
      <c r="G28" s="81">
        <v>0</v>
      </c>
      <c r="H28" s="81">
        <v>0</v>
      </c>
      <c r="I28" s="81">
        <v>0</v>
      </c>
      <c r="J28" s="81">
        <v>0</v>
      </c>
      <c r="K28" s="81">
        <v>0</v>
      </c>
      <c r="L28" s="81">
        <v>0</v>
      </c>
      <c r="M28" s="81">
        <v>0</v>
      </c>
      <c r="N28" s="81"/>
      <c r="O28" s="81">
        <v>0</v>
      </c>
      <c r="P28" s="81">
        <v>0</v>
      </c>
      <c r="Q28" s="81">
        <f t="shared" si="6"/>
        <v>0</v>
      </c>
      <c r="S28" s="112"/>
      <c r="T28" s="114"/>
      <c r="U28" s="114"/>
      <c r="V28" s="112"/>
      <c r="W28" s="112"/>
      <c r="X28" s="112"/>
      <c r="Y28" s="113"/>
      <c r="Z28" s="7"/>
      <c r="AA28" s="7"/>
      <c r="AB28" s="7"/>
      <c r="AC28" s="7"/>
      <c r="AD28" s="7"/>
      <c r="AE28" s="7"/>
      <c r="AF28" s="7"/>
      <c r="AG28" s="7"/>
    </row>
    <row r="29" spans="1:33" s="28" customFormat="1" x14ac:dyDescent="0.25">
      <c r="B29" s="29" t="s">
        <v>39</v>
      </c>
      <c r="C29" s="90">
        <v>28000000</v>
      </c>
      <c r="D29" s="90">
        <v>28000000</v>
      </c>
      <c r="E29" s="81">
        <v>0</v>
      </c>
      <c r="F29" s="81">
        <v>0</v>
      </c>
      <c r="G29" s="81">
        <v>0</v>
      </c>
      <c r="H29" s="81">
        <v>0</v>
      </c>
      <c r="I29" s="81">
        <v>0</v>
      </c>
      <c r="J29" s="81">
        <v>0</v>
      </c>
      <c r="K29" s="81">
        <v>0</v>
      </c>
      <c r="L29" s="81">
        <v>0</v>
      </c>
      <c r="M29" s="81">
        <v>0</v>
      </c>
      <c r="N29" s="81"/>
      <c r="O29" s="81">
        <v>0</v>
      </c>
      <c r="P29" s="81">
        <v>0</v>
      </c>
      <c r="Q29" s="81">
        <f t="shared" si="6"/>
        <v>0</v>
      </c>
      <c r="R29" s="116"/>
      <c r="S29" s="112"/>
      <c r="T29" s="114"/>
      <c r="U29" s="114"/>
      <c r="V29" s="112"/>
      <c r="W29" s="112"/>
      <c r="X29" s="112"/>
      <c r="Y29" s="113"/>
      <c r="Z29" s="7"/>
      <c r="AA29" s="7"/>
      <c r="AB29" s="7"/>
      <c r="AC29" s="7"/>
      <c r="AD29" s="7"/>
      <c r="AE29" s="7"/>
      <c r="AF29" s="7"/>
      <c r="AG29" s="7"/>
    </row>
    <row r="30" spans="1:33" x14ac:dyDescent="0.25">
      <c r="B30" s="26" t="s">
        <v>41</v>
      </c>
      <c r="C30" s="90">
        <v>2533704885</v>
      </c>
      <c r="D30" s="90">
        <v>3325751421.1699996</v>
      </c>
      <c r="E30" s="81">
        <v>18100436.419999998</v>
      </c>
      <c r="F30" s="81">
        <v>60162626.549999997</v>
      </c>
      <c r="G30" s="81">
        <v>59834896.869999997</v>
      </c>
      <c r="H30" s="81">
        <v>19012940.93</v>
      </c>
      <c r="I30" s="81">
        <v>46722619.969999999</v>
      </c>
      <c r="J30" s="81">
        <v>43404811.339999989</v>
      </c>
      <c r="K30" s="81">
        <v>36601014.07</v>
      </c>
      <c r="L30" s="81">
        <v>39404290.990000002</v>
      </c>
      <c r="M30" s="81">
        <v>47519986.340000004</v>
      </c>
      <c r="N30" s="81">
        <v>53317975.210000001</v>
      </c>
      <c r="O30" s="81">
        <v>63932742.160000004</v>
      </c>
      <c r="P30" s="81">
        <v>739170179.44000006</v>
      </c>
      <c r="Q30" s="81">
        <f t="shared" si="6"/>
        <v>1227184520.29</v>
      </c>
      <c r="R30" s="116"/>
      <c r="S30" s="112"/>
      <c r="T30" s="114"/>
      <c r="U30" s="114"/>
      <c r="V30" s="112"/>
      <c r="W30" s="112"/>
      <c r="X30" s="112"/>
      <c r="Y30" s="113"/>
      <c r="Z30" s="7"/>
      <c r="AA30" s="7"/>
      <c r="AB30" s="7"/>
      <c r="AC30" s="7"/>
      <c r="AD30" s="7"/>
      <c r="AE30" s="7"/>
      <c r="AF30" s="7"/>
      <c r="AG30" s="7"/>
    </row>
    <row r="31" spans="1:33" x14ac:dyDescent="0.25">
      <c r="B31" s="26" t="s">
        <v>42</v>
      </c>
      <c r="C31" s="90">
        <v>219902409</v>
      </c>
      <c r="D31" s="90">
        <v>205677973.5</v>
      </c>
      <c r="E31" s="81">
        <v>0</v>
      </c>
      <c r="F31" s="81"/>
      <c r="G31" s="81">
        <v>0</v>
      </c>
      <c r="H31" s="81"/>
      <c r="I31" s="81">
        <v>0</v>
      </c>
      <c r="J31" s="81">
        <v>0</v>
      </c>
      <c r="K31" s="81"/>
      <c r="L31" s="81"/>
      <c r="M31" s="81">
        <v>3000000</v>
      </c>
      <c r="N31" s="81">
        <v>0</v>
      </c>
      <c r="O31" s="81">
        <v>35754.5</v>
      </c>
      <c r="P31" s="81">
        <v>0</v>
      </c>
      <c r="Q31" s="81">
        <f t="shared" si="6"/>
        <v>3035754.5</v>
      </c>
      <c r="R31" s="96"/>
      <c r="S31" s="112"/>
      <c r="T31" s="114"/>
      <c r="U31" s="114"/>
      <c r="V31" s="112"/>
      <c r="W31" s="112"/>
      <c r="X31" s="112"/>
      <c r="Y31" s="113"/>
      <c r="Z31" s="7"/>
      <c r="AA31" s="7"/>
      <c r="AB31" s="7"/>
      <c r="AC31" s="7"/>
      <c r="AD31" s="7"/>
      <c r="AE31" s="7"/>
      <c r="AF31" s="7"/>
      <c r="AG31" s="7"/>
    </row>
    <row r="32" spans="1:33" x14ac:dyDescent="0.25">
      <c r="B32" s="19" t="s">
        <v>43</v>
      </c>
      <c r="C32" s="83">
        <f>SUM(C33:C38)</f>
        <v>16449722938</v>
      </c>
      <c r="D32" s="83">
        <f>SUM(D33:D38)</f>
        <v>32111186463.469994</v>
      </c>
      <c r="E32" s="102">
        <f>SUM(E33:E38)</f>
        <v>516431683.25999999</v>
      </c>
      <c r="F32" s="102">
        <f t="shared" ref="F32:Q32" si="7">SUM(F33:F38)</f>
        <v>170613969.43000004</v>
      </c>
      <c r="G32" s="102">
        <f t="shared" si="7"/>
        <v>1436584950.8500001</v>
      </c>
      <c r="H32" s="102">
        <f t="shared" si="7"/>
        <v>657833783.23000002</v>
      </c>
      <c r="I32" s="102">
        <f t="shared" si="7"/>
        <v>693082948.54999983</v>
      </c>
      <c r="J32" s="102">
        <f t="shared" si="7"/>
        <v>1488405300.8600001</v>
      </c>
      <c r="K32" s="102">
        <f t="shared" si="7"/>
        <v>1113705786.2400002</v>
      </c>
      <c r="L32" s="102">
        <f t="shared" si="7"/>
        <v>704284005.14999998</v>
      </c>
      <c r="M32" s="102">
        <f t="shared" si="7"/>
        <v>1142453770.3300002</v>
      </c>
      <c r="N32" s="102">
        <f t="shared" si="7"/>
        <v>2128384520.1300001</v>
      </c>
      <c r="O32" s="102">
        <f t="shared" si="7"/>
        <v>2024121733.9699996</v>
      </c>
      <c r="P32" s="102">
        <f t="shared" si="7"/>
        <v>3274768416.2800002</v>
      </c>
      <c r="Q32" s="105">
        <f t="shared" si="7"/>
        <v>15350670868.280001</v>
      </c>
      <c r="R32" s="115"/>
      <c r="S32" s="112"/>
      <c r="T32" s="114"/>
      <c r="U32" s="114"/>
      <c r="V32" s="112"/>
      <c r="W32" s="112"/>
      <c r="X32" s="112"/>
      <c r="Y32" s="113"/>
      <c r="Z32" s="7"/>
      <c r="AA32" s="7"/>
      <c r="AB32" s="7"/>
      <c r="AC32" s="7"/>
      <c r="AD32" s="7"/>
      <c r="AE32" s="7"/>
      <c r="AF32" s="7"/>
      <c r="AG32" s="7"/>
    </row>
    <row r="33" spans="2:33" x14ac:dyDescent="0.25">
      <c r="B33" s="3" t="s">
        <v>44</v>
      </c>
      <c r="C33" s="90">
        <v>4752721267</v>
      </c>
      <c r="D33" s="90">
        <v>12820084552.609999</v>
      </c>
      <c r="E33" s="81">
        <v>2100837.7799999998</v>
      </c>
      <c r="F33" s="81">
        <v>12146403.84</v>
      </c>
      <c r="G33" s="81">
        <v>737187845.04000008</v>
      </c>
      <c r="H33" s="81">
        <v>251772976.59999999</v>
      </c>
      <c r="I33" s="81">
        <v>105182417.84999999</v>
      </c>
      <c r="J33" s="81">
        <v>978729482.21000004</v>
      </c>
      <c r="K33" s="81">
        <v>778931015.44000006</v>
      </c>
      <c r="L33" s="81">
        <v>344564491.06999993</v>
      </c>
      <c r="M33" s="81">
        <v>205321059.73000002</v>
      </c>
      <c r="N33" s="81">
        <v>810872012.91000009</v>
      </c>
      <c r="O33" s="81">
        <v>657012166.12</v>
      </c>
      <c r="P33" s="81">
        <v>1887826458.3099999</v>
      </c>
      <c r="Q33" s="104">
        <f>(SUM(E33:P33))</f>
        <v>6771647166.8999996</v>
      </c>
      <c r="R33" s="96"/>
      <c r="S33" s="112"/>
      <c r="T33" s="114"/>
      <c r="U33" s="114"/>
      <c r="V33" s="112"/>
      <c r="W33" s="112"/>
      <c r="X33" s="112"/>
      <c r="Y33" s="113"/>
      <c r="Z33" s="7"/>
      <c r="AA33" s="7"/>
      <c r="AB33" s="7"/>
      <c r="AC33" s="7"/>
      <c r="AD33" s="7"/>
      <c r="AE33" s="7"/>
      <c r="AF33" s="7"/>
      <c r="AG33" s="7"/>
    </row>
    <row r="34" spans="2:33" x14ac:dyDescent="0.25">
      <c r="B34" s="3" t="s">
        <v>45</v>
      </c>
      <c r="C34" s="90">
        <v>9877621717</v>
      </c>
      <c r="D34" s="90">
        <v>16456995417.509998</v>
      </c>
      <c r="E34" s="81">
        <v>512654864.58000004</v>
      </c>
      <c r="F34" s="81">
        <v>158028843.59000003</v>
      </c>
      <c r="G34" s="81">
        <v>694004319.49000013</v>
      </c>
      <c r="H34" s="81">
        <v>368060735.73000002</v>
      </c>
      <c r="I34" s="81">
        <v>563337377.4599998</v>
      </c>
      <c r="J34" s="81">
        <v>507182400.68000001</v>
      </c>
      <c r="K34" s="81">
        <v>250018423.39000005</v>
      </c>
      <c r="L34" s="81">
        <v>354265451.18000007</v>
      </c>
      <c r="M34" s="81">
        <v>873574339.29999995</v>
      </c>
      <c r="N34" s="81">
        <v>920100976.36999989</v>
      </c>
      <c r="O34" s="81">
        <v>1344163305.2999997</v>
      </c>
      <c r="P34" s="81">
        <v>1231821312.5300002</v>
      </c>
      <c r="Q34" s="104">
        <f t="shared" ref="Q34:Q39" si="8">(SUM(E34:P34))</f>
        <v>7777212349.6000004</v>
      </c>
      <c r="R34" s="96"/>
      <c r="S34" s="112"/>
      <c r="T34" s="114"/>
      <c r="U34" s="114"/>
      <c r="V34" s="112"/>
      <c r="W34" s="112"/>
      <c r="X34" s="112"/>
      <c r="Y34" s="113"/>
      <c r="Z34" s="7"/>
      <c r="AA34" s="7"/>
      <c r="AB34" s="7"/>
      <c r="AC34" s="7"/>
      <c r="AD34" s="7"/>
      <c r="AE34" s="7"/>
      <c r="AF34" s="7"/>
      <c r="AG34" s="7"/>
    </row>
    <row r="35" spans="2:33" x14ac:dyDescent="0.25">
      <c r="B35" s="3" t="s">
        <v>46</v>
      </c>
      <c r="C35" s="90">
        <v>37903882</v>
      </c>
      <c r="D35" s="90">
        <v>28013456.770000007</v>
      </c>
      <c r="E35" s="81">
        <v>575250</v>
      </c>
      <c r="F35" s="81">
        <v>47200</v>
      </c>
      <c r="G35" s="81">
        <v>885000</v>
      </c>
      <c r="H35" s="81">
        <v>0</v>
      </c>
      <c r="I35" s="81">
        <v>7696.14</v>
      </c>
      <c r="J35" s="81">
        <v>236000</v>
      </c>
      <c r="K35" s="81">
        <v>477900</v>
      </c>
      <c r="L35" s="81">
        <v>3535437</v>
      </c>
      <c r="M35" s="81">
        <v>1100001</v>
      </c>
      <c r="N35" s="81">
        <v>1032980.95</v>
      </c>
      <c r="O35" s="81">
        <v>1757999.99</v>
      </c>
      <c r="P35" s="81">
        <v>127775.44</v>
      </c>
      <c r="Q35" s="104">
        <f t="shared" si="8"/>
        <v>9783240.5199999996</v>
      </c>
      <c r="R35" s="96"/>
      <c r="S35" s="112"/>
      <c r="T35" s="114"/>
      <c r="U35" s="114"/>
      <c r="V35" s="112"/>
      <c r="W35" s="112"/>
      <c r="X35" s="112"/>
      <c r="Y35" s="113"/>
      <c r="Z35" s="7"/>
      <c r="AA35" s="7"/>
      <c r="AB35" s="7"/>
      <c r="AC35" s="7"/>
      <c r="AD35" s="7"/>
      <c r="AE35" s="7"/>
      <c r="AF35" s="7"/>
      <c r="AG35" s="7"/>
    </row>
    <row r="36" spans="2:33" x14ac:dyDescent="0.25">
      <c r="B36" s="3" t="s">
        <v>47</v>
      </c>
      <c r="C36" s="90">
        <v>11419289</v>
      </c>
      <c r="D36" s="90">
        <v>311019516.19</v>
      </c>
      <c r="E36" s="81">
        <v>0</v>
      </c>
      <c r="F36" s="81"/>
      <c r="G36" s="81"/>
      <c r="H36" s="81"/>
      <c r="I36" s="81"/>
      <c r="J36" s="81">
        <v>0</v>
      </c>
      <c r="K36" s="81">
        <v>56000000</v>
      </c>
      <c r="L36" s="81">
        <v>0</v>
      </c>
      <c r="M36" s="81">
        <v>28496464.399999999</v>
      </c>
      <c r="N36" s="81">
        <v>0</v>
      </c>
      <c r="O36" s="81">
        <v>700</v>
      </c>
      <c r="P36" s="81">
        <v>10597190</v>
      </c>
      <c r="Q36" s="81">
        <f t="shared" si="8"/>
        <v>95094354.400000006</v>
      </c>
      <c r="R36" s="96"/>
      <c r="S36" s="112"/>
      <c r="T36" s="114"/>
      <c r="U36" s="114"/>
      <c r="V36" s="112"/>
      <c r="W36" s="112"/>
      <c r="X36" s="112"/>
      <c r="Y36" s="113"/>
      <c r="Z36" s="7"/>
      <c r="AA36" s="7"/>
      <c r="AB36" s="7"/>
      <c r="AC36" s="7"/>
      <c r="AD36" s="7"/>
      <c r="AE36" s="7"/>
      <c r="AF36" s="7"/>
      <c r="AG36" s="7"/>
    </row>
    <row r="37" spans="2:33" x14ac:dyDescent="0.25">
      <c r="B37" s="3" t="s">
        <v>48</v>
      </c>
      <c r="C37" s="90">
        <v>1769978343</v>
      </c>
      <c r="D37" s="90">
        <v>2467995080.3899999</v>
      </c>
      <c r="E37" s="81">
        <v>1100730.8999999999</v>
      </c>
      <c r="F37" s="81">
        <v>391522</v>
      </c>
      <c r="G37" s="81">
        <v>4507786.32</v>
      </c>
      <c r="H37" s="81">
        <v>38000070.899999999</v>
      </c>
      <c r="I37" s="81">
        <v>24555457.100000001</v>
      </c>
      <c r="J37" s="81">
        <v>2257417.9700000002</v>
      </c>
      <c r="K37" s="81">
        <v>28278447.41</v>
      </c>
      <c r="L37" s="81">
        <v>1918625.9</v>
      </c>
      <c r="M37" s="81">
        <v>33961905.899999999</v>
      </c>
      <c r="N37" s="81">
        <v>396378549.89999998</v>
      </c>
      <c r="O37" s="81">
        <v>21187562.559999999</v>
      </c>
      <c r="P37" s="81">
        <v>144395680</v>
      </c>
      <c r="Q37" s="81">
        <f t="shared" si="8"/>
        <v>696933756.8599999</v>
      </c>
      <c r="R37" s="96"/>
      <c r="S37" s="112"/>
      <c r="T37" s="114"/>
      <c r="U37" s="114"/>
      <c r="V37" s="112"/>
      <c r="W37" s="112"/>
      <c r="X37" s="112"/>
      <c r="Y37" s="113"/>
      <c r="Z37" s="7"/>
      <c r="AA37" s="7"/>
      <c r="AB37" s="7"/>
      <c r="AC37" s="7"/>
      <c r="AD37" s="7"/>
      <c r="AE37" s="7"/>
      <c r="AF37" s="7"/>
      <c r="AG37" s="7"/>
    </row>
    <row r="38" spans="2:33" x14ac:dyDescent="0.25">
      <c r="B38" s="3" t="s">
        <v>49</v>
      </c>
      <c r="C38" s="90">
        <v>78440</v>
      </c>
      <c r="D38" s="90">
        <v>27078440</v>
      </c>
      <c r="E38" s="81">
        <v>0</v>
      </c>
      <c r="F38" s="81">
        <v>0</v>
      </c>
      <c r="G38" s="81">
        <v>0</v>
      </c>
      <c r="H38" s="81">
        <v>0</v>
      </c>
      <c r="I38" s="81">
        <v>0</v>
      </c>
      <c r="J38" s="81">
        <v>0</v>
      </c>
      <c r="K38" s="81">
        <v>0</v>
      </c>
      <c r="L38" s="81">
        <v>0</v>
      </c>
      <c r="M38" s="81">
        <v>0</v>
      </c>
      <c r="N38" s="81">
        <v>0</v>
      </c>
      <c r="O38" s="81">
        <v>0</v>
      </c>
      <c r="P38" s="81">
        <v>0</v>
      </c>
      <c r="Q38" s="81">
        <f t="shared" si="8"/>
        <v>0</v>
      </c>
      <c r="R38" s="4"/>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v>0</v>
      </c>
      <c r="F39" s="92">
        <v>0</v>
      </c>
      <c r="G39" s="92">
        <v>0</v>
      </c>
      <c r="H39" s="92">
        <v>0</v>
      </c>
      <c r="I39" s="92">
        <v>0</v>
      </c>
      <c r="J39" s="92">
        <v>0</v>
      </c>
      <c r="K39" s="92">
        <v>0</v>
      </c>
      <c r="L39" s="92">
        <v>0</v>
      </c>
      <c r="M39" s="92">
        <v>0</v>
      </c>
      <c r="N39" s="92">
        <v>0</v>
      </c>
      <c r="O39" s="92">
        <v>0</v>
      </c>
      <c r="P39" s="92">
        <v>0</v>
      </c>
      <c r="Q39" s="91">
        <f t="shared" si="8"/>
        <v>0</v>
      </c>
      <c r="R39" s="4"/>
      <c r="S39" s="112"/>
      <c r="T39"/>
      <c r="U39"/>
      <c r="V39" s="112"/>
      <c r="W39" s="112"/>
      <c r="X39" s="112"/>
      <c r="Y39" s="113"/>
      <c r="Z39" s="7"/>
      <c r="AA39" s="7"/>
      <c r="AB39" s="7"/>
      <c r="AC39" s="7"/>
      <c r="AD39" s="7"/>
      <c r="AE39" s="7"/>
      <c r="AF39" s="7"/>
      <c r="AG39" s="7"/>
    </row>
    <row r="40" spans="2:33" ht="17.25" customHeight="1" x14ac:dyDescent="0.25">
      <c r="B40" s="25" t="s">
        <v>52</v>
      </c>
      <c r="C40" s="79">
        <f>C12-C24</f>
        <v>9370174229</v>
      </c>
      <c r="D40" s="79">
        <f>D12-D24</f>
        <v>5808352161.3101196</v>
      </c>
      <c r="E40" s="79">
        <f t="shared" ref="E40:P40" si="9">E12-E24</f>
        <v>7872113831.8399973</v>
      </c>
      <c r="F40" s="79">
        <f t="shared" si="9"/>
        <v>1173278474.3400002</v>
      </c>
      <c r="G40" s="79">
        <f t="shared" si="9"/>
        <v>783175521.25000191</v>
      </c>
      <c r="H40" s="79">
        <f t="shared" si="9"/>
        <v>680207924.65999126</v>
      </c>
      <c r="I40" s="79">
        <f t="shared" si="9"/>
        <v>414004376.09999275</v>
      </c>
      <c r="J40" s="79">
        <f t="shared" si="9"/>
        <v>510924547.15999889</v>
      </c>
      <c r="K40" s="79">
        <f t="shared" si="9"/>
        <v>272968339.86999893</v>
      </c>
      <c r="L40" s="79">
        <f t="shared" si="9"/>
        <v>-169708043.23000336</v>
      </c>
      <c r="M40" s="79">
        <f t="shared" si="9"/>
        <v>-1956470530.5800009</v>
      </c>
      <c r="N40" s="79">
        <f t="shared" si="9"/>
        <v>523973734.6799984</v>
      </c>
      <c r="O40" s="79">
        <f t="shared" si="9"/>
        <v>2723128387.8399925</v>
      </c>
      <c r="P40" s="79">
        <f t="shared" si="9"/>
        <v>-4762154432.6100025</v>
      </c>
      <c r="Q40" s="79">
        <f>Q12-Q24</f>
        <v>8065442131.3199921</v>
      </c>
      <c r="R40" s="4"/>
      <c r="S40" s="112"/>
      <c r="T40"/>
      <c r="U40"/>
      <c r="V40" s="112"/>
      <c r="W40" s="112"/>
      <c r="X40" s="112"/>
      <c r="Y40" s="113"/>
      <c r="Z40" s="7"/>
      <c r="AA40" s="7"/>
      <c r="AB40" s="7"/>
      <c r="AC40" s="7"/>
      <c r="AD40" s="7"/>
      <c r="AE40" s="7"/>
      <c r="AF40" s="7"/>
      <c r="AG40" s="7"/>
    </row>
    <row r="41" spans="2:33" x14ac:dyDescent="0.25">
      <c r="B41" s="25" t="s">
        <v>53</v>
      </c>
      <c r="C41" s="79">
        <f t="shared" ref="C41:Q41" si="10">C19-C32</f>
        <v>-7961865625</v>
      </c>
      <c r="D41" s="79">
        <f t="shared" si="10"/>
        <v>-18552235053.879993</v>
      </c>
      <c r="E41" s="79">
        <f t="shared" si="10"/>
        <v>-264755050.98999998</v>
      </c>
      <c r="F41" s="79">
        <f t="shared" si="10"/>
        <v>190301689.73999992</v>
      </c>
      <c r="G41" s="79">
        <f t="shared" si="10"/>
        <v>-849079700.1500001</v>
      </c>
      <c r="H41" s="79">
        <f t="shared" si="10"/>
        <v>-182774805.27999997</v>
      </c>
      <c r="I41" s="79">
        <f t="shared" si="10"/>
        <v>-218891885.26999974</v>
      </c>
      <c r="J41" s="79">
        <f t="shared" si="10"/>
        <v>-1120664191.5500002</v>
      </c>
      <c r="K41" s="79">
        <f t="shared" si="10"/>
        <v>-171493916.87000024</v>
      </c>
      <c r="L41" s="79">
        <f t="shared" si="10"/>
        <v>-237553270.94999999</v>
      </c>
      <c r="M41" s="79">
        <f t="shared" si="10"/>
        <v>3164202464.1900005</v>
      </c>
      <c r="N41" s="79">
        <f t="shared" si="10"/>
        <v>264941848.4000001</v>
      </c>
      <c r="O41" s="79">
        <f t="shared" si="10"/>
        <v>-890755180.17999959</v>
      </c>
      <c r="P41" s="79">
        <f t="shared" si="10"/>
        <v>-608033839.28999996</v>
      </c>
      <c r="Q41" s="79">
        <f t="shared" si="10"/>
        <v>-924555838.20000076</v>
      </c>
      <c r="R41" s="4"/>
      <c r="S41" s="112"/>
      <c r="T41" s="4"/>
      <c r="U41" s="4"/>
      <c r="V41" s="112"/>
      <c r="W41" s="112"/>
      <c r="X41" s="112"/>
      <c r="Y41" s="113"/>
      <c r="Z41" s="7"/>
      <c r="AA41" s="7"/>
      <c r="AB41" s="7"/>
      <c r="AC41" s="7"/>
      <c r="AD41" s="7"/>
      <c r="AE41" s="7"/>
      <c r="AF41" s="7"/>
      <c r="AG41" s="7"/>
    </row>
    <row r="42" spans="2:33" x14ac:dyDescent="0.25">
      <c r="B42" s="25" t="s">
        <v>54</v>
      </c>
      <c r="C42" s="79">
        <f t="shared" ref="C42:Q42" si="11">(C12+C19)-(C24+C32)</f>
        <v>1408308604</v>
      </c>
      <c r="D42" s="79">
        <f t="shared" si="11"/>
        <v>-12743882892.569885</v>
      </c>
      <c r="E42" s="79">
        <f t="shared" si="11"/>
        <v>7607358780.8499975</v>
      </c>
      <c r="F42" s="79">
        <f t="shared" si="11"/>
        <v>1363580164.0799999</v>
      </c>
      <c r="G42" s="79">
        <f t="shared" si="11"/>
        <v>-65904178.899997711</v>
      </c>
      <c r="H42" s="79">
        <f t="shared" si="11"/>
        <v>497433119.37999153</v>
      </c>
      <c r="I42" s="79">
        <f t="shared" si="11"/>
        <v>195112490.8299942</v>
      </c>
      <c r="J42" s="79">
        <f t="shared" si="11"/>
        <v>-609739644.3900013</v>
      </c>
      <c r="K42" s="79">
        <f t="shared" si="11"/>
        <v>101474423</v>
      </c>
      <c r="L42" s="79">
        <f t="shared" si="11"/>
        <v>-407261314.18000412</v>
      </c>
      <c r="M42" s="79">
        <f t="shared" si="11"/>
        <v>1207731933.6099987</v>
      </c>
      <c r="N42" s="79">
        <f t="shared" si="11"/>
        <v>788915583.07999992</v>
      </c>
      <c r="O42" s="79">
        <f t="shared" si="11"/>
        <v>1832373207.6599922</v>
      </c>
      <c r="P42" s="79">
        <f t="shared" si="11"/>
        <v>-5370188271.9000034</v>
      </c>
      <c r="Q42" s="79">
        <f t="shared" si="11"/>
        <v>7140886293.1199951</v>
      </c>
      <c r="R42" s="111"/>
      <c r="S42" s="112"/>
      <c r="T42" s="4"/>
      <c r="U42" s="4"/>
      <c r="V42" s="112"/>
      <c r="W42" s="112"/>
      <c r="X42" s="112"/>
      <c r="Y42" s="113"/>
      <c r="Z42" s="7"/>
      <c r="AA42" s="7"/>
      <c r="AB42" s="7"/>
      <c r="AC42" s="7"/>
      <c r="AD42" s="7"/>
      <c r="AE42" s="7"/>
      <c r="AF42" s="7"/>
      <c r="AG42" s="7"/>
    </row>
    <row r="43" spans="2:33" x14ac:dyDescent="0.25">
      <c r="B43" s="25" t="s">
        <v>55</v>
      </c>
      <c r="C43" s="79">
        <f t="shared" ref="C43:Q43" si="12">C42+C27</f>
        <v>1442952754</v>
      </c>
      <c r="D43" s="79">
        <f t="shared" si="12"/>
        <v>-12709238742.569885</v>
      </c>
      <c r="E43" s="79">
        <f t="shared" si="12"/>
        <v>7607358780.8499975</v>
      </c>
      <c r="F43" s="79">
        <f t="shared" si="12"/>
        <v>1363580164.0799999</v>
      </c>
      <c r="G43" s="79">
        <f t="shared" si="12"/>
        <v>-65904178.899997711</v>
      </c>
      <c r="H43" s="79">
        <f t="shared" si="12"/>
        <v>497433119.37999153</v>
      </c>
      <c r="I43" s="79">
        <f t="shared" si="12"/>
        <v>195112490.8299942</v>
      </c>
      <c r="J43" s="79">
        <f t="shared" si="12"/>
        <v>-609739644.3900013</v>
      </c>
      <c r="K43" s="79">
        <f t="shared" si="12"/>
        <v>101474423</v>
      </c>
      <c r="L43" s="79">
        <f t="shared" si="12"/>
        <v>-407261314.18000412</v>
      </c>
      <c r="M43" s="79">
        <f t="shared" si="12"/>
        <v>1207731933.6099987</v>
      </c>
      <c r="N43" s="79">
        <f t="shared" si="12"/>
        <v>788915583.07999992</v>
      </c>
      <c r="O43" s="79">
        <f t="shared" si="12"/>
        <v>1832373207.6599922</v>
      </c>
      <c r="P43" s="79">
        <f t="shared" si="12"/>
        <v>-5370188271.9000034</v>
      </c>
      <c r="Q43" s="79">
        <f t="shared" si="12"/>
        <v>7140886293.1199951</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P44" si="13">C45-C49</f>
        <v>-1408308604</v>
      </c>
      <c r="D44" s="93">
        <f t="shared" si="13"/>
        <v>12743882892.569998</v>
      </c>
      <c r="E44" s="101">
        <f>E45-E49</f>
        <v>0</v>
      </c>
      <c r="F44" s="101">
        <f t="shared" si="13"/>
        <v>0</v>
      </c>
      <c r="G44" s="101">
        <f>G45-G49</f>
        <v>0</v>
      </c>
      <c r="H44" s="101">
        <f t="shared" si="13"/>
        <v>0</v>
      </c>
      <c r="I44" s="92">
        <f>I45-I49</f>
        <v>0</v>
      </c>
      <c r="J44" s="101">
        <f t="shared" si="13"/>
        <v>35000</v>
      </c>
      <c r="K44" s="101">
        <f>K45-K49</f>
        <v>0</v>
      </c>
      <c r="L44" s="101">
        <f t="shared" si="13"/>
        <v>0</v>
      </c>
      <c r="M44" s="101">
        <f>M45-M49</f>
        <v>0</v>
      </c>
      <c r="N44" s="101">
        <f>N45-N49</f>
        <v>0</v>
      </c>
      <c r="O44" s="101">
        <f t="shared" si="13"/>
        <v>0</v>
      </c>
      <c r="P44" s="101">
        <f t="shared" si="13"/>
        <v>0</v>
      </c>
      <c r="Q44" s="101">
        <f>Q45-Q49</f>
        <v>35000</v>
      </c>
      <c r="R44" s="4"/>
      <c r="S44" s="112"/>
      <c r="T44" s="4"/>
      <c r="U44" s="4"/>
      <c r="V44" s="112"/>
      <c r="W44" s="112"/>
      <c r="X44" s="112"/>
      <c r="Y44" s="113"/>
      <c r="Z44" s="7"/>
      <c r="AA44" s="7"/>
      <c r="AB44" s="7"/>
      <c r="AC44" s="7"/>
      <c r="AD44" s="7"/>
      <c r="AE44" s="7"/>
      <c r="AF44" s="7"/>
      <c r="AG44" s="7"/>
    </row>
    <row r="45" spans="2:33" x14ac:dyDescent="0.25">
      <c r="B45" s="21" t="s">
        <v>57</v>
      </c>
      <c r="C45" s="83">
        <f>SUM(C46:C47)</f>
        <v>500000000</v>
      </c>
      <c r="D45" s="83">
        <f>SUM(D46:D47)</f>
        <v>14152191496.569998</v>
      </c>
      <c r="E45" s="83">
        <f>SUM(E46:E48)</f>
        <v>0</v>
      </c>
      <c r="F45" s="83">
        <f t="shared" ref="F45:P45" si="14">SUM(F46:F48)</f>
        <v>0</v>
      </c>
      <c r="G45" s="83">
        <f t="shared" si="14"/>
        <v>0</v>
      </c>
      <c r="H45" s="83">
        <f t="shared" si="14"/>
        <v>0</v>
      </c>
      <c r="I45" s="83">
        <f t="shared" si="14"/>
        <v>0</v>
      </c>
      <c r="J45" s="83">
        <f t="shared" si="14"/>
        <v>35000</v>
      </c>
      <c r="K45" s="83">
        <f t="shared" si="14"/>
        <v>0</v>
      </c>
      <c r="L45" s="83">
        <f t="shared" si="14"/>
        <v>0</v>
      </c>
      <c r="M45" s="83">
        <f t="shared" si="14"/>
        <v>0</v>
      </c>
      <c r="N45" s="83">
        <f t="shared" si="14"/>
        <v>0</v>
      </c>
      <c r="O45" s="83">
        <f t="shared" si="14"/>
        <v>0</v>
      </c>
      <c r="P45" s="83">
        <f t="shared" si="14"/>
        <v>0</v>
      </c>
      <c r="Q45" s="76">
        <f>SUM(Q46:Q48)</f>
        <v>35000</v>
      </c>
      <c r="R45" s="4"/>
      <c r="S45" s="112"/>
      <c r="T45" s="4"/>
      <c r="U45" s="4"/>
      <c r="V45" s="112"/>
      <c r="W45" s="112"/>
      <c r="X45" s="112"/>
      <c r="Y45" s="113"/>
      <c r="Z45" s="7"/>
      <c r="AA45" s="7"/>
      <c r="AB45" s="7"/>
      <c r="AC45" s="7"/>
      <c r="AD45" s="7"/>
      <c r="AE45" s="7"/>
      <c r="AF45" s="7"/>
      <c r="AG45" s="7"/>
    </row>
    <row r="46" spans="2:33" x14ac:dyDescent="0.25">
      <c r="B46" s="20" t="s">
        <v>58</v>
      </c>
      <c r="C46" s="90">
        <v>500000000</v>
      </c>
      <c r="D46" s="90">
        <v>12302191496.569998</v>
      </c>
      <c r="E46" s="81">
        <v>0</v>
      </c>
      <c r="F46" s="81">
        <v>0</v>
      </c>
      <c r="G46" s="81">
        <v>0</v>
      </c>
      <c r="H46" s="81">
        <v>0</v>
      </c>
      <c r="I46" s="81">
        <v>0</v>
      </c>
      <c r="J46" s="81">
        <v>35000</v>
      </c>
      <c r="K46" s="81">
        <v>0</v>
      </c>
      <c r="L46" s="81">
        <v>0</v>
      </c>
      <c r="M46" s="81">
        <v>0</v>
      </c>
      <c r="N46" s="81">
        <v>0</v>
      </c>
      <c r="O46" s="81">
        <v>0</v>
      </c>
      <c r="P46" s="81">
        <v>0</v>
      </c>
      <c r="Q46" s="74">
        <f>(SUM(E46:P46))</f>
        <v>35000</v>
      </c>
      <c r="R46" s="4"/>
      <c r="S46" s="112"/>
      <c r="T46" s="4"/>
      <c r="U46" s="4"/>
      <c r="V46" s="112"/>
      <c r="W46" s="112"/>
      <c r="X46" s="112"/>
      <c r="Y46" s="113"/>
      <c r="Z46" s="7"/>
      <c r="AA46" s="7"/>
      <c r="AB46" s="7"/>
      <c r="AC46" s="7"/>
      <c r="AD46" s="7"/>
      <c r="AE46" s="7"/>
      <c r="AF46" s="7"/>
      <c r="AG46" s="7"/>
    </row>
    <row r="47" spans="2:33" x14ac:dyDescent="0.25">
      <c r="B47" s="20" t="s">
        <v>59</v>
      </c>
      <c r="C47" s="75">
        <v>0</v>
      </c>
      <c r="D47" s="90">
        <v>1850000000</v>
      </c>
      <c r="E47" s="81">
        <v>0</v>
      </c>
      <c r="F47" s="81">
        <v>0</v>
      </c>
      <c r="G47" s="81">
        <v>0</v>
      </c>
      <c r="H47" s="81">
        <v>0</v>
      </c>
      <c r="I47" s="81">
        <v>0</v>
      </c>
      <c r="J47" s="81">
        <v>0</v>
      </c>
      <c r="K47" s="81">
        <v>0</v>
      </c>
      <c r="L47" s="81">
        <v>0</v>
      </c>
      <c r="M47" s="81">
        <v>0</v>
      </c>
      <c r="N47" s="81">
        <v>0</v>
      </c>
      <c r="O47" s="81">
        <v>0</v>
      </c>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90">
        <v>0</v>
      </c>
      <c r="E48" s="81">
        <v>0</v>
      </c>
      <c r="F48" s="81">
        <v>0</v>
      </c>
      <c r="G48" s="81">
        <v>0</v>
      </c>
      <c r="H48" s="81">
        <v>0</v>
      </c>
      <c r="I48" s="81">
        <v>0</v>
      </c>
      <c r="J48" s="81">
        <v>0</v>
      </c>
      <c r="K48" s="81">
        <v>0</v>
      </c>
      <c r="L48" s="81">
        <v>0</v>
      </c>
      <c r="M48" s="75">
        <v>0</v>
      </c>
      <c r="N48" s="75">
        <v>0</v>
      </c>
      <c r="O48" s="75">
        <v>0</v>
      </c>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SUM(C50:C52)</f>
        <v>1908308604</v>
      </c>
      <c r="D49" s="83">
        <f>SUM(D50:D52)</f>
        <v>1408308604</v>
      </c>
      <c r="E49" s="99">
        <f>SUM(E50:E52)</f>
        <v>0</v>
      </c>
      <c r="F49" s="99">
        <f>SUM(F50:F52)</f>
        <v>0</v>
      </c>
      <c r="G49" s="99">
        <f>SUM(G50:G52)</f>
        <v>0</v>
      </c>
      <c r="H49" s="99">
        <f t="shared" ref="H49:P49" si="15">SUM(H50:H52)</f>
        <v>0</v>
      </c>
      <c r="I49" s="83">
        <f>SUM(I50:I52)</f>
        <v>0</v>
      </c>
      <c r="J49" s="83">
        <f t="shared" si="15"/>
        <v>0</v>
      </c>
      <c r="K49" s="83">
        <f t="shared" si="15"/>
        <v>0</v>
      </c>
      <c r="L49" s="83">
        <f t="shared" si="15"/>
        <v>0</v>
      </c>
      <c r="M49" s="83">
        <f t="shared" si="15"/>
        <v>0</v>
      </c>
      <c r="N49" s="83">
        <f t="shared" si="15"/>
        <v>0</v>
      </c>
      <c r="O49" s="83">
        <f t="shared" si="15"/>
        <v>0</v>
      </c>
      <c r="P49" s="83">
        <f t="shared" si="15"/>
        <v>0</v>
      </c>
      <c r="Q49" s="83">
        <f>SUM(Q50:Q52)</f>
        <v>0</v>
      </c>
      <c r="R49" s="4"/>
      <c r="S49" s="112"/>
      <c r="T49" s="4"/>
      <c r="U49" s="4"/>
      <c r="V49" s="112"/>
      <c r="W49" s="112"/>
      <c r="X49" s="112"/>
      <c r="Y49" s="113"/>
      <c r="Z49" s="7"/>
      <c r="AA49" s="7"/>
      <c r="AB49" s="7"/>
      <c r="AC49" s="7"/>
      <c r="AD49" s="7"/>
      <c r="AE49" s="7"/>
      <c r="AF49" s="7"/>
      <c r="AG49" s="7"/>
    </row>
    <row r="50" spans="2:33" x14ac:dyDescent="0.25">
      <c r="B50" s="18" t="s">
        <v>61</v>
      </c>
      <c r="C50" s="81">
        <v>500000000</v>
      </c>
      <c r="D50" s="81">
        <v>0</v>
      </c>
      <c r="E50" s="81">
        <v>0</v>
      </c>
      <c r="F50" s="81">
        <v>0</v>
      </c>
      <c r="G50" s="81">
        <v>0</v>
      </c>
      <c r="H50" s="81">
        <v>0</v>
      </c>
      <c r="I50" s="81">
        <v>0</v>
      </c>
      <c r="J50" s="81">
        <v>0</v>
      </c>
      <c r="K50" s="81">
        <v>0</v>
      </c>
      <c r="L50" s="81">
        <v>0</v>
      </c>
      <c r="M50" s="81">
        <v>0</v>
      </c>
      <c r="N50" s="81">
        <v>0</v>
      </c>
      <c r="O50" s="81">
        <v>0</v>
      </c>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1408308604</v>
      </c>
      <c r="D51" s="81">
        <v>1408308604</v>
      </c>
      <c r="E51" s="100">
        <v>0</v>
      </c>
      <c r="F51" s="100">
        <v>0</v>
      </c>
      <c r="G51" s="100">
        <v>0</v>
      </c>
      <c r="H51" s="100">
        <v>0</v>
      </c>
      <c r="I51" s="81">
        <v>0</v>
      </c>
      <c r="J51" s="81">
        <v>0</v>
      </c>
      <c r="K51" s="81">
        <v>0</v>
      </c>
      <c r="L51" s="81">
        <v>0</v>
      </c>
      <c r="M51" s="81">
        <v>0</v>
      </c>
      <c r="N51" s="81">
        <v>0</v>
      </c>
      <c r="O51" s="81">
        <v>0</v>
      </c>
      <c r="P51" s="81">
        <v>0</v>
      </c>
      <c r="Q51" s="74">
        <f>SUM(E51:P51)</f>
        <v>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v>0</v>
      </c>
      <c r="E52" s="89">
        <v>0</v>
      </c>
      <c r="F52" s="89">
        <v>0</v>
      </c>
      <c r="G52" s="89">
        <v>0</v>
      </c>
      <c r="H52" s="89">
        <v>0</v>
      </c>
      <c r="I52" s="89">
        <v>0</v>
      </c>
      <c r="J52" s="89">
        <v>0</v>
      </c>
      <c r="K52" s="89">
        <v>0</v>
      </c>
      <c r="L52" s="89">
        <v>0</v>
      </c>
      <c r="M52" s="89">
        <v>0</v>
      </c>
      <c r="N52" s="89">
        <v>0</v>
      </c>
      <c r="O52" s="89">
        <v>0</v>
      </c>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54" t="s">
        <v>115</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x14ac:dyDescent="0.25">
      <c r="Q58" s="4"/>
    </row>
    <row r="59" spans="2:33" x14ac:dyDescent="0.25">
      <c r="Q59" s="4"/>
    </row>
    <row r="60" spans="2:33" x14ac:dyDescent="0.25">
      <c r="Q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x14ac:dyDescent="0.25">
      <c r="C63" s="4"/>
      <c r="D63" s="4"/>
      <c r="Q63" s="4"/>
    </row>
    <row r="64" spans="2:33" x14ac:dyDescent="0.25">
      <c r="C64" s="4"/>
      <c r="D64" s="4"/>
      <c r="Q64" s="4"/>
    </row>
  </sheetData>
  <mergeCells count="4">
    <mergeCell ref="B3:Q3"/>
    <mergeCell ref="B4:Q4"/>
    <mergeCell ref="A5:R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3208-2E5C-4027-925A-22BD716CBF89}">
  <dimension ref="A1:AI64"/>
  <sheetViews>
    <sheetView showGridLines="0" zoomScale="70" zoomScaleNormal="70" workbookViewId="0">
      <selection activeCell="B9" sqref="B9"/>
    </sheetView>
  </sheetViews>
  <sheetFormatPr defaultColWidth="11.42578125" defaultRowHeight="15" x14ac:dyDescent="0.25"/>
  <cols>
    <col min="1" max="1" width="24.42578125" style="4" customWidth="1"/>
    <col min="2" max="2" width="83.42578125" style="4" customWidth="1"/>
    <col min="3" max="3" width="20.140625" style="6" bestFit="1" customWidth="1"/>
    <col min="4" max="4" width="18.5703125" style="6" customWidth="1"/>
    <col min="5" max="9" width="14.85546875" style="4" customWidth="1"/>
    <col min="10" max="10" width="17.28515625" style="4" customWidth="1"/>
    <col min="11" max="11" width="16.42578125" style="4" customWidth="1"/>
    <col min="12" max="12" width="19.140625" style="4" bestFit="1" customWidth="1"/>
    <col min="13" max="13" width="17.140625" style="4" customWidth="1"/>
    <col min="14" max="16" width="14.8554687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34" t="s">
        <v>118</v>
      </c>
      <c r="C8" s="43"/>
      <c r="D8" s="43"/>
      <c r="Q8" s="47" t="s">
        <v>4</v>
      </c>
    </row>
    <row r="9" spans="1:35"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183565428567</v>
      </c>
      <c r="D11" s="93">
        <f t="shared" ref="D11" si="1">D12+D19</f>
        <v>195778797646.88</v>
      </c>
      <c r="E11" s="92">
        <f t="shared" si="0"/>
        <v>14445006042.26</v>
      </c>
      <c r="F11" s="92">
        <f t="shared" si="0"/>
        <v>9594921408.8400002</v>
      </c>
      <c r="G11" s="92">
        <f t="shared" si="0"/>
        <v>12571512171.82</v>
      </c>
      <c r="H11" s="92">
        <f t="shared" si="0"/>
        <v>11605275486.800001</v>
      </c>
      <c r="I11" s="92">
        <f t="shared" si="0"/>
        <v>11683501389.799999</v>
      </c>
      <c r="J11" s="92">
        <f t="shared" si="0"/>
        <v>10599917494.130001</v>
      </c>
      <c r="K11" s="92">
        <f t="shared" si="0"/>
        <v>11197086041.539999</v>
      </c>
      <c r="L11" s="92">
        <f t="shared" si="0"/>
        <v>10037910519.739998</v>
      </c>
      <c r="M11" s="92">
        <f t="shared" si="0"/>
        <v>12148491380</v>
      </c>
      <c r="N11" s="92">
        <f t="shared" si="0"/>
        <v>10940962922.060001</v>
      </c>
      <c r="O11" s="92">
        <f t="shared" si="0"/>
        <v>16410717145.109999</v>
      </c>
      <c r="P11" s="92">
        <f t="shared" si="0"/>
        <v>13262120338.279999</v>
      </c>
      <c r="Q11" s="92">
        <f>+Q12+Q19</f>
        <v>144497422340.38</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D12" si="2">SUM(C13:C18)</f>
        <v>174535920093</v>
      </c>
      <c r="D12" s="83">
        <f t="shared" si="2"/>
        <v>185664805005.61002</v>
      </c>
      <c r="E12" s="83">
        <f>SUM(E13:E18)</f>
        <v>10161264795.67</v>
      </c>
      <c r="F12" s="83">
        <f t="shared" ref="F12:P12" si="3">SUM(F13:F18)</f>
        <v>8951165924.2800007</v>
      </c>
      <c r="G12" s="83">
        <f t="shared" si="3"/>
        <v>11580355797.17</v>
      </c>
      <c r="H12" s="83">
        <f t="shared" si="3"/>
        <v>11573030586.76</v>
      </c>
      <c r="I12" s="83">
        <f t="shared" si="3"/>
        <v>10751871029.32</v>
      </c>
      <c r="J12" s="83">
        <f t="shared" si="3"/>
        <v>10134078313.080002</v>
      </c>
      <c r="K12" s="83">
        <f t="shared" si="3"/>
        <v>10157242275.32</v>
      </c>
      <c r="L12" s="83">
        <f t="shared" si="3"/>
        <v>10081390301.489998</v>
      </c>
      <c r="M12" s="83">
        <f t="shared" si="3"/>
        <v>11943523922.790001</v>
      </c>
      <c r="N12" s="83">
        <f t="shared" si="3"/>
        <v>10585599641.630001</v>
      </c>
      <c r="O12" s="83">
        <f t="shared" si="3"/>
        <v>16045860344.709999</v>
      </c>
      <c r="P12" s="83">
        <f t="shared" si="3"/>
        <v>11705913357.239998</v>
      </c>
      <c r="Q12" s="83">
        <f>SUM(Q13:Q18)</f>
        <v>133671296289.45999</v>
      </c>
      <c r="R12" s="103"/>
      <c r="S12" s="112"/>
      <c r="T12" s="114"/>
      <c r="U12" s="114"/>
      <c r="V12" s="112"/>
      <c r="W12" s="112"/>
      <c r="X12" s="112"/>
      <c r="Y12" s="113"/>
      <c r="Z12" s="7"/>
      <c r="AA12" s="7"/>
      <c r="AB12" s="7"/>
      <c r="AC12" s="7"/>
      <c r="AD12" s="7"/>
      <c r="AE12" s="7"/>
      <c r="AF12" s="7"/>
      <c r="AG12" s="7"/>
    </row>
    <row r="13" spans="1:35" x14ac:dyDescent="0.25">
      <c r="B13" s="31" t="s">
        <v>23</v>
      </c>
      <c r="C13" s="90">
        <v>5105421616</v>
      </c>
      <c r="D13" s="90">
        <v>5075421616</v>
      </c>
      <c r="E13" s="81">
        <v>10561191.720000001</v>
      </c>
      <c r="F13" s="81">
        <v>2864772.54</v>
      </c>
      <c r="G13" s="81">
        <v>7224983.1100000003</v>
      </c>
      <c r="H13" s="81">
        <v>249696745.75</v>
      </c>
      <c r="I13" s="81">
        <v>254468640.69999999</v>
      </c>
      <c r="J13" s="81">
        <v>4176141.46</v>
      </c>
      <c r="K13" s="81">
        <v>276587799.69999999</v>
      </c>
      <c r="L13" s="81">
        <v>495132515.60000002</v>
      </c>
      <c r="M13" s="81">
        <v>150651070.09</v>
      </c>
      <c r="N13" s="81">
        <v>658827180.51999998</v>
      </c>
      <c r="O13" s="81">
        <v>186163805.61999997</v>
      </c>
      <c r="P13" s="81">
        <v>347800688.89999998</v>
      </c>
      <c r="Q13" s="81">
        <f>SUM(E13:P13)</f>
        <v>2644155535.71</v>
      </c>
      <c r="R13" s="97"/>
      <c r="S13" s="112"/>
      <c r="T13" s="114"/>
      <c r="U13" s="114"/>
      <c r="V13" s="112"/>
      <c r="W13" s="112"/>
      <c r="X13" s="112"/>
      <c r="Y13" s="113"/>
      <c r="Z13" s="7"/>
      <c r="AA13" s="7"/>
      <c r="AB13" s="7"/>
      <c r="AC13" s="7"/>
      <c r="AD13" s="7"/>
      <c r="AE13" s="7"/>
      <c r="AF13" s="7"/>
      <c r="AG13" s="7"/>
    </row>
    <row r="14" spans="1:35" x14ac:dyDescent="0.25">
      <c r="B14" s="31" t="s">
        <v>24</v>
      </c>
      <c r="C14" s="90">
        <v>37276009977</v>
      </c>
      <c r="D14" s="90">
        <v>37614640112.019997</v>
      </c>
      <c r="E14" s="81">
        <v>700717132.53999984</v>
      </c>
      <c r="F14" s="81">
        <v>1303949221.6600003</v>
      </c>
      <c r="G14" s="81">
        <v>1327735496.4799998</v>
      </c>
      <c r="H14" s="81">
        <v>1753296684.8899999</v>
      </c>
      <c r="I14" s="81">
        <v>1135407587.4199998</v>
      </c>
      <c r="J14" s="81">
        <v>1599588249.4499998</v>
      </c>
      <c r="K14" s="81">
        <v>1325866333.0900002</v>
      </c>
      <c r="L14" s="81">
        <v>1325139681.1499999</v>
      </c>
      <c r="M14" s="81">
        <v>1360796144.7600002</v>
      </c>
      <c r="N14" s="81">
        <v>1162846390.1700001</v>
      </c>
      <c r="O14" s="81">
        <v>790785021.76999998</v>
      </c>
      <c r="P14" s="81">
        <v>2395732499.7699995</v>
      </c>
      <c r="Q14" s="81">
        <f t="shared" ref="Q14:Q18" si="4">SUM(E14:P14)</f>
        <v>16181860443.149998</v>
      </c>
      <c r="R14" s="97"/>
      <c r="S14" s="112"/>
      <c r="T14" s="114"/>
      <c r="U14" s="114"/>
      <c r="V14" s="112"/>
      <c r="W14" s="112"/>
      <c r="X14" s="112"/>
      <c r="Y14" s="113"/>
      <c r="Z14" s="7"/>
      <c r="AA14" s="7"/>
      <c r="AB14" s="7"/>
      <c r="AC14" s="7"/>
      <c r="AD14" s="7"/>
      <c r="AE14" s="7"/>
      <c r="AF14" s="7"/>
      <c r="AG14" s="7"/>
    </row>
    <row r="15" spans="1:35" s="32" customFormat="1" x14ac:dyDescent="0.25">
      <c r="B15" s="31" t="s">
        <v>25</v>
      </c>
      <c r="C15" s="90">
        <v>4062214747</v>
      </c>
      <c r="D15" s="90">
        <v>4062214747</v>
      </c>
      <c r="E15" s="81">
        <v>199125</v>
      </c>
      <c r="F15" s="81"/>
      <c r="G15" s="81"/>
      <c r="H15" s="81"/>
      <c r="I15" s="81"/>
      <c r="J15" s="81"/>
      <c r="K15" s="81"/>
      <c r="L15" s="81"/>
      <c r="M15" s="81"/>
      <c r="N15" s="81"/>
      <c r="O15" s="81"/>
      <c r="P15" s="81"/>
      <c r="Q15" s="81">
        <f t="shared" si="4"/>
        <v>199125</v>
      </c>
      <c r="S15" s="112"/>
      <c r="T15" s="114"/>
      <c r="U15" s="114"/>
      <c r="V15" s="112"/>
      <c r="W15" s="112"/>
      <c r="X15" s="112"/>
      <c r="Y15" s="113"/>
      <c r="Z15" s="7"/>
      <c r="AA15" s="7"/>
      <c r="AB15" s="7"/>
      <c r="AC15" s="7"/>
      <c r="AD15" s="7"/>
      <c r="AE15" s="7"/>
      <c r="AF15" s="7"/>
      <c r="AG15" s="7"/>
    </row>
    <row r="16" spans="1:35" s="32" customFormat="1" x14ac:dyDescent="0.25">
      <c r="B16" s="31" t="s">
        <v>26</v>
      </c>
      <c r="C16" s="90">
        <v>127807393754</v>
      </c>
      <c r="D16" s="90">
        <v>138627648531.59003</v>
      </c>
      <c r="E16" s="81">
        <v>9432193459.7199993</v>
      </c>
      <c r="F16" s="81">
        <v>7643624378.4100008</v>
      </c>
      <c r="G16" s="81">
        <v>10232214465.299999</v>
      </c>
      <c r="H16" s="81">
        <v>9567164973.8299999</v>
      </c>
      <c r="I16" s="81">
        <v>9327510028.8099995</v>
      </c>
      <c r="J16" s="81">
        <v>8527786694.5600004</v>
      </c>
      <c r="K16" s="81">
        <v>8546327794.4800005</v>
      </c>
      <c r="L16" s="81">
        <v>8238913094.9399996</v>
      </c>
      <c r="M16" s="81">
        <v>10413034947.540001</v>
      </c>
      <c r="N16" s="81">
        <v>8750765859.8299999</v>
      </c>
      <c r="O16" s="81">
        <v>14971377479.360001</v>
      </c>
      <c r="P16" s="81">
        <v>8783161460.0299969</v>
      </c>
      <c r="Q16" s="81">
        <f t="shared" si="4"/>
        <v>114434074636.81</v>
      </c>
      <c r="R16" s="96"/>
      <c r="S16" s="112"/>
      <c r="T16" s="114"/>
      <c r="U16" s="114"/>
      <c r="V16" s="112"/>
      <c r="W16" s="112"/>
      <c r="X16" s="112"/>
      <c r="Y16" s="113"/>
      <c r="Z16" s="7"/>
      <c r="AA16" s="7"/>
      <c r="AB16" s="7"/>
      <c r="AC16" s="7"/>
      <c r="AD16" s="7"/>
      <c r="AE16" s="7"/>
      <c r="AF16" s="7"/>
      <c r="AG16" s="7"/>
    </row>
    <row r="17" spans="1:33" s="32" customFormat="1" x14ac:dyDescent="0.25">
      <c r="B17" s="31" t="s">
        <v>27</v>
      </c>
      <c r="C17" s="90">
        <v>0</v>
      </c>
      <c r="D17" s="90">
        <v>0</v>
      </c>
      <c r="E17" s="81">
        <v>600330</v>
      </c>
      <c r="F17" s="81">
        <v>710410</v>
      </c>
      <c r="G17" s="81">
        <v>727122.5</v>
      </c>
      <c r="H17" s="81">
        <v>780620</v>
      </c>
      <c r="I17" s="81">
        <v>713635</v>
      </c>
      <c r="J17" s="81">
        <v>807840</v>
      </c>
      <c r="K17" s="81">
        <v>1272337.5</v>
      </c>
      <c r="L17" s="81">
        <v>1224217.5</v>
      </c>
      <c r="M17" s="81">
        <v>2112696.5</v>
      </c>
      <c r="N17" s="81">
        <v>1096192.5</v>
      </c>
      <c r="O17" s="81">
        <v>998467</v>
      </c>
      <c r="P17" s="81">
        <v>755417.2</v>
      </c>
      <c r="Q17" s="81">
        <f t="shared" si="4"/>
        <v>11799285.699999999</v>
      </c>
      <c r="R17" s="96"/>
      <c r="S17" s="112"/>
      <c r="T17" s="114"/>
      <c r="U17" s="114"/>
      <c r="V17" s="112"/>
      <c r="W17" s="112"/>
      <c r="X17" s="112"/>
      <c r="Y17" s="113"/>
      <c r="Z17" s="7"/>
      <c r="AA17" s="7"/>
      <c r="AB17" s="7"/>
      <c r="AC17" s="7"/>
      <c r="AD17" s="7"/>
      <c r="AE17" s="7"/>
      <c r="AF17" s="7"/>
      <c r="AG17" s="7"/>
    </row>
    <row r="18" spans="1:33" x14ac:dyDescent="0.25">
      <c r="B18" s="31" t="s">
        <v>28</v>
      </c>
      <c r="C18" s="90">
        <v>284879999</v>
      </c>
      <c r="D18" s="90">
        <v>284879999</v>
      </c>
      <c r="E18" s="81">
        <v>16993556.690000001</v>
      </c>
      <c r="F18" s="81">
        <v>17141.669999999998</v>
      </c>
      <c r="G18" s="81">
        <v>12453729.779999999</v>
      </c>
      <c r="H18" s="81">
        <v>2091562.29</v>
      </c>
      <c r="I18" s="81">
        <v>33771137.390000001</v>
      </c>
      <c r="J18" s="133">
        <v>1719387.6099999999</v>
      </c>
      <c r="K18" s="81">
        <v>7188010.5499999998</v>
      </c>
      <c r="L18" s="81">
        <v>20980792.300000001</v>
      </c>
      <c r="M18" s="81">
        <v>16929063.900000002</v>
      </c>
      <c r="N18" s="104">
        <v>12064018.610000001</v>
      </c>
      <c r="O18" s="81">
        <v>96535570.959999993</v>
      </c>
      <c r="P18" s="81">
        <v>178463291.34</v>
      </c>
      <c r="Q18" s="81">
        <f t="shared" si="4"/>
        <v>399207263.09000003</v>
      </c>
      <c r="R18" s="96"/>
      <c r="S18" s="112"/>
      <c r="T18" s="114"/>
      <c r="U18" s="114"/>
      <c r="V18" s="112"/>
      <c r="W18" s="112"/>
      <c r="X18" s="112"/>
      <c r="Y18" s="113"/>
      <c r="Z18" s="7"/>
      <c r="AA18" s="7"/>
      <c r="AB18" s="7"/>
      <c r="AC18" s="7"/>
      <c r="AD18" s="7"/>
      <c r="AE18" s="7"/>
      <c r="AF18" s="7"/>
      <c r="AG18" s="7"/>
    </row>
    <row r="19" spans="1:33" x14ac:dyDescent="0.25">
      <c r="B19" s="21" t="s">
        <v>29</v>
      </c>
      <c r="C19" s="83">
        <f t="shared" ref="C19:D19" si="5">C21</f>
        <v>9029508474</v>
      </c>
      <c r="D19" s="83">
        <f t="shared" si="5"/>
        <v>10113992641.27</v>
      </c>
      <c r="E19" s="83">
        <f>SUM(E20:E22)</f>
        <v>4283741246.5900002</v>
      </c>
      <c r="F19" s="83">
        <f t="shared" ref="F19:P19" si="6">SUM(F20:F22)</f>
        <v>643755484.56000006</v>
      </c>
      <c r="G19" s="83">
        <f t="shared" si="6"/>
        <v>991156374.65000021</v>
      </c>
      <c r="H19" s="83">
        <f t="shared" si="6"/>
        <v>32244900.040000003</v>
      </c>
      <c r="I19" s="83">
        <f t="shared" si="6"/>
        <v>931630360.4799999</v>
      </c>
      <c r="J19" s="83">
        <f t="shared" si="6"/>
        <v>465839181.05000001</v>
      </c>
      <c r="K19" s="83">
        <f t="shared" si="6"/>
        <v>1039843766.2199999</v>
      </c>
      <c r="L19" s="102">
        <f t="shared" si="6"/>
        <v>-43479781.75</v>
      </c>
      <c r="M19" s="83">
        <f t="shared" si="6"/>
        <v>204967457.20999998</v>
      </c>
      <c r="N19" s="83">
        <f t="shared" si="6"/>
        <v>355363280.43000007</v>
      </c>
      <c r="O19" s="83">
        <f t="shared" si="6"/>
        <v>364856800.40000004</v>
      </c>
      <c r="P19" s="83">
        <f t="shared" si="6"/>
        <v>1556206981.04</v>
      </c>
      <c r="Q19" s="83">
        <f>SUM(Q20:Q22)</f>
        <v>10826126050.920002</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10"/>
      <c r="F20" s="110"/>
      <c r="G20" s="110"/>
      <c r="H20" s="110"/>
      <c r="I20" s="110"/>
      <c r="J20" s="110"/>
      <c r="K20" s="110"/>
      <c r="L20" s="110"/>
      <c r="M20" s="110"/>
      <c r="N20" s="110"/>
      <c r="O20" s="110"/>
      <c r="P20" s="110"/>
      <c r="Q20" s="81">
        <f>(SUM(E20:P20))</f>
        <v>0</v>
      </c>
      <c r="S20" s="112"/>
      <c r="Z20" s="7"/>
      <c r="AA20" s="7"/>
      <c r="AB20" s="7"/>
      <c r="AC20" s="7"/>
      <c r="AD20" s="7"/>
      <c r="AE20" s="7"/>
      <c r="AF20" s="7"/>
      <c r="AG20" s="7"/>
    </row>
    <row r="21" spans="1:33" x14ac:dyDescent="0.25">
      <c r="B21" s="31" t="s">
        <v>31</v>
      </c>
      <c r="C21" s="90">
        <v>9029508474</v>
      </c>
      <c r="D21" s="90">
        <v>10113992641.27</v>
      </c>
      <c r="E21" s="81">
        <v>4283741246.5900002</v>
      </c>
      <c r="F21" s="81">
        <v>643755484.56000006</v>
      </c>
      <c r="G21" s="81">
        <v>991156374.65000021</v>
      </c>
      <c r="H21" s="81">
        <v>32244900.040000003</v>
      </c>
      <c r="I21" s="81">
        <v>931630360.4799999</v>
      </c>
      <c r="J21" s="81">
        <v>465839181.05000001</v>
      </c>
      <c r="K21" s="81">
        <v>1039843766.2199999</v>
      </c>
      <c r="L21" s="107">
        <v>-43479781.75</v>
      </c>
      <c r="M21" s="81">
        <v>204967457.20999998</v>
      </c>
      <c r="N21" s="81">
        <v>355363280.43000007</v>
      </c>
      <c r="O21" s="81">
        <v>364856800.40000004</v>
      </c>
      <c r="P21" s="90">
        <v>1556206981.04</v>
      </c>
      <c r="Q21" s="81">
        <f>(SUM(E21:P21))</f>
        <v>10826126050.920002</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c r="F22" s="90"/>
      <c r="G22" s="81"/>
      <c r="H22" s="90"/>
      <c r="I22" s="81"/>
      <c r="J22" s="90"/>
      <c r="K22" s="81"/>
      <c r="L22" s="90"/>
      <c r="M22" s="81"/>
      <c r="N22" s="90"/>
      <c r="O22" s="81"/>
      <c r="P22" s="90"/>
      <c r="Q22" s="81">
        <f>(SUM(E22:P22))</f>
        <v>0</v>
      </c>
      <c r="R22" s="96"/>
      <c r="S22" s="112"/>
      <c r="T22" s="114"/>
      <c r="U22" s="114"/>
      <c r="V22" s="112"/>
      <c r="W22" s="112"/>
      <c r="X22" s="112"/>
      <c r="Y22" s="113"/>
      <c r="Z22" s="7"/>
      <c r="AA22" s="7"/>
      <c r="AB22" s="7"/>
      <c r="AC22" s="7"/>
      <c r="AD22" s="7"/>
      <c r="AE22" s="7"/>
      <c r="AF22" s="7"/>
      <c r="AG22" s="7"/>
    </row>
    <row r="23" spans="1:33" x14ac:dyDescent="0.25">
      <c r="B23" s="94" t="s">
        <v>33</v>
      </c>
      <c r="C23" s="93">
        <f t="shared" ref="C23:Q23" si="7">C24+C32</f>
        <v>182201222621</v>
      </c>
      <c r="D23" s="93">
        <f t="shared" ref="D23" si="8">D24+D32</f>
        <v>204835176955.14987</v>
      </c>
      <c r="E23" s="92">
        <f t="shared" si="7"/>
        <v>7688149192.3900023</v>
      </c>
      <c r="F23" s="92">
        <f t="shared" si="7"/>
        <v>8678944969.0000019</v>
      </c>
      <c r="G23" s="92">
        <f t="shared" si="7"/>
        <v>10364519613.699999</v>
      </c>
      <c r="H23" s="92">
        <f t="shared" si="7"/>
        <v>11109981017.910007</v>
      </c>
      <c r="I23" s="92">
        <f t="shared" si="7"/>
        <v>11413632951.180002</v>
      </c>
      <c r="J23" s="92">
        <f t="shared" si="7"/>
        <v>9997655700.9300022</v>
      </c>
      <c r="K23" s="92">
        <f t="shared" si="7"/>
        <v>10143726770.200005</v>
      </c>
      <c r="L23" s="92">
        <f t="shared" si="7"/>
        <v>11059140677.769997</v>
      </c>
      <c r="M23" s="92">
        <f t="shared" si="7"/>
        <v>10302291908.830006</v>
      </c>
      <c r="N23" s="92">
        <f t="shared" si="7"/>
        <v>10617089509.390003</v>
      </c>
      <c r="O23" s="92">
        <f t="shared" si="7"/>
        <v>13036639180.070004</v>
      </c>
      <c r="P23" s="92">
        <f t="shared" si="7"/>
        <v>18682165431.619999</v>
      </c>
      <c r="Q23" s="92">
        <f t="shared" si="7"/>
        <v>133093936922.99002</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9">C25+C27+C26+C30+C31</f>
        <v>163547641682</v>
      </c>
      <c r="D24" s="83">
        <f t="shared" si="9"/>
        <v>175127361841.84988</v>
      </c>
      <c r="E24" s="83">
        <f>SUM(E25:E26,E30:E31)</f>
        <v>7123122590.4700022</v>
      </c>
      <c r="F24" s="83">
        <f t="shared" ref="F24:P24" si="10">SUM(F25:F26,F30:F31)</f>
        <v>7969606159.1500025</v>
      </c>
      <c r="G24" s="83">
        <f t="shared" si="10"/>
        <v>8289102261.2299995</v>
      </c>
      <c r="H24" s="83">
        <f t="shared" si="10"/>
        <v>10067367707.230007</v>
      </c>
      <c r="I24" s="83">
        <f t="shared" si="10"/>
        <v>9647022943.4500027</v>
      </c>
      <c r="J24" s="83">
        <f t="shared" si="10"/>
        <v>8927295570.670002</v>
      </c>
      <c r="K24" s="83">
        <f t="shared" si="10"/>
        <v>9046011466.6500034</v>
      </c>
      <c r="L24" s="83">
        <f t="shared" si="10"/>
        <v>9511525217.0899963</v>
      </c>
      <c r="M24" s="83">
        <f t="shared" si="10"/>
        <v>9333776393.680006</v>
      </c>
      <c r="N24" s="83">
        <f t="shared" si="10"/>
        <v>9657068169.6600037</v>
      </c>
      <c r="O24" s="83">
        <f t="shared" si="10"/>
        <v>11680627877.750004</v>
      </c>
      <c r="P24" s="83">
        <f t="shared" si="10"/>
        <v>16133724070.65</v>
      </c>
      <c r="Q24" s="83">
        <f t="shared" si="9"/>
        <v>117386250427.68002</v>
      </c>
      <c r="R24" s="96"/>
      <c r="S24" s="112"/>
      <c r="T24" s="114"/>
      <c r="U24" s="114"/>
      <c r="V24" s="112"/>
      <c r="W24" s="112"/>
      <c r="X24" s="112"/>
      <c r="Y24" s="113"/>
      <c r="Z24" s="7"/>
      <c r="AA24" s="7"/>
      <c r="AB24" s="7"/>
      <c r="AC24" s="7"/>
      <c r="AD24" s="7"/>
      <c r="AE24" s="7"/>
      <c r="AF24" s="7"/>
      <c r="AG24" s="7"/>
    </row>
    <row r="25" spans="1:33" x14ac:dyDescent="0.25">
      <c r="B25" s="26" t="s">
        <v>35</v>
      </c>
      <c r="C25" s="90">
        <v>157943019460</v>
      </c>
      <c r="D25" s="90">
        <v>169864821657.28989</v>
      </c>
      <c r="E25" s="81">
        <v>7111187036.0500021</v>
      </c>
      <c r="F25" s="81">
        <v>7923968390.0000029</v>
      </c>
      <c r="G25" s="81">
        <v>8188049165.4699993</v>
      </c>
      <c r="H25" s="81">
        <v>9992525238.9400063</v>
      </c>
      <c r="I25" s="81">
        <v>9554407329.9000034</v>
      </c>
      <c r="J25" s="81">
        <v>8852473297.3600025</v>
      </c>
      <c r="K25" s="81">
        <v>8961554420.4600029</v>
      </c>
      <c r="L25" s="81">
        <v>8935438809.4999962</v>
      </c>
      <c r="M25" s="81">
        <v>9267678501.0600052</v>
      </c>
      <c r="N25" s="81">
        <v>9563049539.6800041</v>
      </c>
      <c r="O25" s="81">
        <v>11585899766.880003</v>
      </c>
      <c r="P25" s="81">
        <v>15852099957.369999</v>
      </c>
      <c r="Q25" s="81">
        <f t="shared" ref="Q25:Q31" si="11">SUM(E25:P25)</f>
        <v>115788331452.67003</v>
      </c>
      <c r="R25" s="115"/>
      <c r="S25" s="112"/>
      <c r="T25" s="114"/>
      <c r="U25" s="114"/>
      <c r="V25" s="112"/>
      <c r="W25" s="112"/>
      <c r="X25" s="112"/>
      <c r="Y25" s="113"/>
      <c r="Z25" s="7"/>
      <c r="AA25" s="7"/>
      <c r="AB25" s="7"/>
      <c r="AC25" s="7"/>
      <c r="AD25" s="7"/>
      <c r="AE25" s="7"/>
      <c r="AF25" s="7"/>
      <c r="AG25" s="7"/>
    </row>
    <row r="26" spans="1:33" x14ac:dyDescent="0.25">
      <c r="B26" s="26" t="s">
        <v>94</v>
      </c>
      <c r="C26" s="90">
        <v>2322742822</v>
      </c>
      <c r="D26" s="90">
        <v>2322742822</v>
      </c>
      <c r="E26" s="81">
        <v>0</v>
      </c>
      <c r="F26" s="81">
        <v>0</v>
      </c>
      <c r="G26" s="81">
        <v>0</v>
      </c>
      <c r="H26" s="81">
        <v>0</v>
      </c>
      <c r="I26" s="81">
        <v>0</v>
      </c>
      <c r="J26" s="81">
        <v>0</v>
      </c>
      <c r="K26" s="81">
        <v>0</v>
      </c>
      <c r="L26" s="81">
        <v>0</v>
      </c>
      <c r="M26" s="81">
        <v>0</v>
      </c>
      <c r="N26" s="81">
        <v>0</v>
      </c>
      <c r="O26" s="81">
        <v>0</v>
      </c>
      <c r="P26" s="81">
        <v>0</v>
      </c>
      <c r="Q26" s="81">
        <f t="shared" si="11"/>
        <v>0</v>
      </c>
      <c r="R26" s="115"/>
      <c r="S26" s="112"/>
      <c r="T26" s="114"/>
      <c r="U26" s="114"/>
      <c r="V26" s="112"/>
      <c r="W26" s="112"/>
      <c r="X26" s="112"/>
      <c r="Y26" s="113"/>
      <c r="Z26" s="7"/>
      <c r="AA26" s="7"/>
      <c r="AB26" s="7"/>
      <c r="AC26" s="7"/>
      <c r="AD26" s="7"/>
      <c r="AE26" s="7"/>
      <c r="AF26" s="7"/>
      <c r="AG26" s="7"/>
    </row>
    <row r="27" spans="1:33" x14ac:dyDescent="0.25">
      <c r="B27" s="26" t="s">
        <v>76</v>
      </c>
      <c r="C27" s="90">
        <v>1435924</v>
      </c>
      <c r="D27" s="90">
        <v>1435924</v>
      </c>
      <c r="E27" s="81">
        <v>0</v>
      </c>
      <c r="F27" s="81">
        <v>0</v>
      </c>
      <c r="G27" s="81">
        <v>0</v>
      </c>
      <c r="H27" s="81">
        <v>0</v>
      </c>
      <c r="I27" s="81">
        <v>0</v>
      </c>
      <c r="J27" s="81">
        <v>0</v>
      </c>
      <c r="K27" s="81">
        <v>0</v>
      </c>
      <c r="L27" s="81">
        <v>0</v>
      </c>
      <c r="M27" s="81">
        <v>0</v>
      </c>
      <c r="N27" s="81">
        <v>0</v>
      </c>
      <c r="O27" s="81">
        <v>0</v>
      </c>
      <c r="P27" s="81">
        <v>0</v>
      </c>
      <c r="Q27" s="81">
        <f t="shared" si="11"/>
        <v>0</v>
      </c>
      <c r="R27" s="116"/>
      <c r="S27" s="112"/>
      <c r="T27" s="114"/>
      <c r="U27" s="114"/>
      <c r="V27" s="112"/>
      <c r="W27" s="112"/>
      <c r="X27" s="112"/>
      <c r="Y27" s="113"/>
      <c r="Z27" s="7"/>
      <c r="AA27" s="7"/>
      <c r="AB27" s="7"/>
      <c r="AC27" s="7"/>
      <c r="AD27" s="7"/>
      <c r="AE27" s="7"/>
      <c r="AF27" s="7"/>
      <c r="AG27" s="7"/>
    </row>
    <row r="28" spans="1:33" s="28" customFormat="1" x14ac:dyDescent="0.25">
      <c r="B28" s="29" t="s">
        <v>38</v>
      </c>
      <c r="C28" s="90">
        <v>0</v>
      </c>
      <c r="D28" s="90"/>
      <c r="E28" s="81">
        <v>0</v>
      </c>
      <c r="F28" s="81">
        <v>0</v>
      </c>
      <c r="G28" s="81">
        <v>0</v>
      </c>
      <c r="H28" s="81">
        <v>0</v>
      </c>
      <c r="I28" s="81">
        <v>0</v>
      </c>
      <c r="J28" s="81">
        <v>0</v>
      </c>
      <c r="K28" s="81">
        <v>0</v>
      </c>
      <c r="L28" s="81">
        <v>0</v>
      </c>
      <c r="M28" s="81">
        <v>0</v>
      </c>
      <c r="N28" s="81">
        <v>0</v>
      </c>
      <c r="O28" s="81">
        <v>0</v>
      </c>
      <c r="P28" s="81">
        <v>0</v>
      </c>
      <c r="Q28" s="81">
        <f t="shared" si="11"/>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1435924</v>
      </c>
      <c r="D29" s="90">
        <v>1435924</v>
      </c>
      <c r="E29" s="81">
        <v>0</v>
      </c>
      <c r="F29" s="81">
        <v>0</v>
      </c>
      <c r="G29" s="81">
        <v>0</v>
      </c>
      <c r="H29" s="81">
        <v>0</v>
      </c>
      <c r="I29" s="81">
        <v>0</v>
      </c>
      <c r="J29" s="81">
        <v>0</v>
      </c>
      <c r="K29" s="81">
        <v>0</v>
      </c>
      <c r="L29" s="81">
        <v>0</v>
      </c>
      <c r="M29" s="81">
        <v>0</v>
      </c>
      <c r="N29" s="81">
        <v>0</v>
      </c>
      <c r="O29" s="81">
        <v>0</v>
      </c>
      <c r="P29" s="81">
        <v>0</v>
      </c>
      <c r="Q29" s="81">
        <f t="shared" si="11"/>
        <v>0</v>
      </c>
      <c r="R29" s="116"/>
      <c r="S29" s="112"/>
      <c r="T29" s="114"/>
      <c r="U29" s="114"/>
      <c r="V29" s="112"/>
      <c r="W29" s="112"/>
      <c r="X29" s="112"/>
      <c r="Y29" s="113"/>
      <c r="Z29" s="7"/>
      <c r="AA29" s="7"/>
      <c r="AB29" s="7"/>
      <c r="AC29" s="7"/>
      <c r="AD29" s="7"/>
      <c r="AE29" s="7"/>
      <c r="AF29" s="7"/>
      <c r="AG29" s="7"/>
    </row>
    <row r="30" spans="1:33" x14ac:dyDescent="0.25">
      <c r="B30" s="26" t="s">
        <v>41</v>
      </c>
      <c r="C30" s="90">
        <v>3280443476</v>
      </c>
      <c r="D30" s="90">
        <v>2911186438.5600004</v>
      </c>
      <c r="E30" s="81">
        <v>11935554.42</v>
      </c>
      <c r="F30" s="81">
        <v>45637769.149999999</v>
      </c>
      <c r="G30" s="81">
        <v>101053095.76000001</v>
      </c>
      <c r="H30" s="81">
        <v>74842468.289999992</v>
      </c>
      <c r="I30" s="81">
        <v>92615613.549999997</v>
      </c>
      <c r="J30" s="81">
        <v>73221305.310000002</v>
      </c>
      <c r="K30" s="81">
        <v>84457046.189999998</v>
      </c>
      <c r="L30" s="81">
        <v>576086407.58999991</v>
      </c>
      <c r="M30" s="81">
        <v>64304257.030000001</v>
      </c>
      <c r="N30" s="81">
        <v>94018629.980000004</v>
      </c>
      <c r="O30" s="81">
        <v>94553110.870000005</v>
      </c>
      <c r="P30" s="81">
        <v>281624113.28000003</v>
      </c>
      <c r="Q30" s="81">
        <f t="shared" si="11"/>
        <v>1594349371.4199998</v>
      </c>
      <c r="R30" s="116"/>
      <c r="S30" s="112"/>
      <c r="T30" s="114"/>
      <c r="U30" s="114"/>
      <c r="V30" s="112"/>
      <c r="W30" s="112"/>
      <c r="X30" s="112"/>
      <c r="Y30" s="113"/>
      <c r="Z30" s="7"/>
      <c r="AA30" s="7"/>
      <c r="AB30" s="7"/>
      <c r="AC30" s="7"/>
      <c r="AD30" s="7"/>
      <c r="AE30" s="7"/>
      <c r="AF30" s="7"/>
      <c r="AG30" s="7"/>
    </row>
    <row r="31" spans="1:33" x14ac:dyDescent="0.25">
      <c r="B31" s="26" t="s">
        <v>42</v>
      </c>
      <c r="C31" s="90">
        <v>0</v>
      </c>
      <c r="D31" s="90">
        <v>27175000</v>
      </c>
      <c r="E31" s="81">
        <v>0</v>
      </c>
      <c r="F31" s="81">
        <v>0</v>
      </c>
      <c r="G31" s="81">
        <v>0</v>
      </c>
      <c r="H31" s="81">
        <v>0</v>
      </c>
      <c r="I31" s="81">
        <v>0</v>
      </c>
      <c r="J31" s="81">
        <v>1600968</v>
      </c>
      <c r="K31" s="81">
        <v>0</v>
      </c>
      <c r="L31" s="81">
        <v>0</v>
      </c>
      <c r="M31" s="81">
        <v>1793635.59</v>
      </c>
      <c r="N31" s="81">
        <v>0</v>
      </c>
      <c r="O31" s="81">
        <v>175000</v>
      </c>
      <c r="P31" s="81">
        <v>0</v>
      </c>
      <c r="Q31" s="81">
        <f t="shared" si="11"/>
        <v>3569603.59</v>
      </c>
      <c r="R31" s="116"/>
      <c r="S31" s="112"/>
      <c r="T31" s="114"/>
      <c r="U31" s="114"/>
      <c r="V31" s="112"/>
      <c r="W31" s="112"/>
      <c r="X31" s="112"/>
      <c r="Y31" s="113"/>
      <c r="Z31" s="7"/>
      <c r="AA31" s="7"/>
      <c r="AB31" s="7"/>
      <c r="AC31" s="7"/>
      <c r="AD31" s="7"/>
      <c r="AE31" s="7"/>
      <c r="AF31" s="7"/>
      <c r="AG31" s="7"/>
    </row>
    <row r="32" spans="1:33" x14ac:dyDescent="0.25">
      <c r="B32" s="19" t="s">
        <v>43</v>
      </c>
      <c r="C32" s="83">
        <f>SUM(C33:C38)</f>
        <v>18653580939</v>
      </c>
      <c r="D32" s="83">
        <f>SUM(D33:D38)</f>
        <v>29707815113.299999</v>
      </c>
      <c r="E32" s="102">
        <f>SUM(E33:E38)</f>
        <v>565026601.92000008</v>
      </c>
      <c r="F32" s="102">
        <f t="shared" ref="F32:P32" si="12">SUM(F33:F38)</f>
        <v>709338809.8499999</v>
      </c>
      <c r="G32" s="102">
        <f t="shared" si="12"/>
        <v>2075417352.4699998</v>
      </c>
      <c r="H32" s="102">
        <f t="shared" si="12"/>
        <v>1042613310.6800001</v>
      </c>
      <c r="I32" s="102">
        <f t="shared" si="12"/>
        <v>1766610007.7299998</v>
      </c>
      <c r="J32" s="102">
        <f t="shared" si="12"/>
        <v>1070360130.2599999</v>
      </c>
      <c r="K32" s="102">
        <f t="shared" si="12"/>
        <v>1097715303.5500002</v>
      </c>
      <c r="L32" s="102">
        <f t="shared" si="12"/>
        <v>1547615460.6799998</v>
      </c>
      <c r="M32" s="102">
        <f t="shared" si="12"/>
        <v>968515515.14999998</v>
      </c>
      <c r="N32" s="102">
        <f t="shared" si="12"/>
        <v>960021339.73000002</v>
      </c>
      <c r="O32" s="102">
        <f t="shared" si="12"/>
        <v>1356011302.3199999</v>
      </c>
      <c r="P32" s="102">
        <f t="shared" si="12"/>
        <v>2548441360.9699998</v>
      </c>
      <c r="Q32" s="105">
        <f t="shared" ref="Q32" si="13">SUM(Q33:Q38)</f>
        <v>15707686495.309999</v>
      </c>
      <c r="R32" s="116"/>
      <c r="S32" s="112"/>
      <c r="T32" s="114"/>
      <c r="U32" s="114"/>
      <c r="V32" s="112"/>
      <c r="W32" s="112"/>
      <c r="X32" s="112"/>
      <c r="Y32" s="113"/>
      <c r="Z32" s="7"/>
      <c r="AA32" s="7"/>
      <c r="AB32" s="7"/>
      <c r="AC32" s="7"/>
      <c r="AD32" s="7"/>
      <c r="AE32" s="7"/>
      <c r="AF32" s="7"/>
      <c r="AG32" s="7"/>
    </row>
    <row r="33" spans="2:33" x14ac:dyDescent="0.25">
      <c r="B33" s="3" t="s">
        <v>44</v>
      </c>
      <c r="C33" s="90">
        <v>5533401857</v>
      </c>
      <c r="D33" s="90">
        <v>9761410560.7199993</v>
      </c>
      <c r="E33" s="81">
        <v>776711.95</v>
      </c>
      <c r="F33" s="81">
        <v>67879208.819999993</v>
      </c>
      <c r="G33" s="81">
        <v>340091950.63</v>
      </c>
      <c r="H33" s="81">
        <v>335297570.75999999</v>
      </c>
      <c r="I33" s="81">
        <v>1035821992.92</v>
      </c>
      <c r="J33" s="81">
        <v>356047080.15000004</v>
      </c>
      <c r="K33" s="81">
        <v>476793294.66000003</v>
      </c>
      <c r="L33" s="81">
        <v>747616781.13999987</v>
      </c>
      <c r="M33" s="81">
        <v>185854413.92000002</v>
      </c>
      <c r="N33" s="81">
        <v>314987269.87</v>
      </c>
      <c r="O33" s="81">
        <v>853708630.51999998</v>
      </c>
      <c r="P33" s="81">
        <v>1030989308.8199998</v>
      </c>
      <c r="Q33" s="104">
        <f>(SUM(E33:P33))</f>
        <v>5745864214.1599998</v>
      </c>
      <c r="R33" s="96"/>
      <c r="S33" s="112"/>
      <c r="T33" s="114"/>
      <c r="U33" s="114"/>
      <c r="V33" s="112"/>
      <c r="W33" s="112"/>
      <c r="X33" s="112"/>
      <c r="Y33" s="113"/>
      <c r="Z33" s="7"/>
      <c r="AA33" s="7"/>
      <c r="AB33" s="7"/>
      <c r="AC33" s="7"/>
      <c r="AD33" s="7"/>
      <c r="AE33" s="7"/>
      <c r="AF33" s="7"/>
      <c r="AG33" s="7"/>
    </row>
    <row r="34" spans="2:33" x14ac:dyDescent="0.25">
      <c r="B34" s="3" t="s">
        <v>45</v>
      </c>
      <c r="C34" s="90">
        <v>9204287316</v>
      </c>
      <c r="D34" s="90">
        <v>14648476828.77</v>
      </c>
      <c r="E34" s="81">
        <v>561834225.75</v>
      </c>
      <c r="F34" s="81">
        <v>626768743.02999997</v>
      </c>
      <c r="G34" s="81">
        <v>872933932.87</v>
      </c>
      <c r="H34" s="81">
        <v>671718656.92000008</v>
      </c>
      <c r="I34" s="81">
        <v>458324056.06999993</v>
      </c>
      <c r="J34" s="81">
        <v>670676572.44999993</v>
      </c>
      <c r="K34" s="81">
        <v>617546037.53000009</v>
      </c>
      <c r="L34" s="81">
        <v>631063099.49999988</v>
      </c>
      <c r="M34" s="81">
        <v>754126403.61999989</v>
      </c>
      <c r="N34" s="81">
        <v>599180260.58000004</v>
      </c>
      <c r="O34" s="81">
        <v>457244820.50000006</v>
      </c>
      <c r="P34" s="81">
        <v>1448804357.1500001</v>
      </c>
      <c r="Q34" s="104">
        <f t="shared" ref="Q34:Q38" si="14">(SUM(E34:P34))</f>
        <v>8370221165.9699993</v>
      </c>
      <c r="R34" s="115"/>
      <c r="S34" s="112"/>
      <c r="T34" s="114"/>
      <c r="U34" s="114"/>
      <c r="V34" s="112"/>
      <c r="W34" s="112"/>
      <c r="X34" s="112"/>
      <c r="Y34" s="113"/>
      <c r="Z34" s="7"/>
      <c r="AA34" s="7"/>
      <c r="AB34" s="7"/>
      <c r="AC34" s="7"/>
      <c r="AD34" s="7"/>
      <c r="AE34" s="7"/>
      <c r="AF34" s="7"/>
      <c r="AG34" s="7"/>
    </row>
    <row r="35" spans="2:33" x14ac:dyDescent="0.25">
      <c r="B35" s="3" t="s">
        <v>46</v>
      </c>
      <c r="C35" s="90">
        <v>18025832</v>
      </c>
      <c r="D35" s="90">
        <v>8404267.9699999988</v>
      </c>
      <c r="E35" s="81">
        <v>0</v>
      </c>
      <c r="F35" s="81">
        <v>0</v>
      </c>
      <c r="G35" s="81">
        <v>10148</v>
      </c>
      <c r="H35" s="81">
        <v>0</v>
      </c>
      <c r="I35" s="81">
        <v>1125080</v>
      </c>
      <c r="J35" s="81">
        <v>0</v>
      </c>
      <c r="K35" s="81">
        <v>440739.97</v>
      </c>
      <c r="L35" s="81">
        <v>2699999.96</v>
      </c>
      <c r="M35" s="81">
        <v>334539.96999999997</v>
      </c>
      <c r="N35" s="81">
        <v>421726.01</v>
      </c>
      <c r="O35" s="81">
        <v>0</v>
      </c>
      <c r="P35" s="81">
        <v>1236056</v>
      </c>
      <c r="Q35" s="104">
        <f t="shared" si="14"/>
        <v>6268289.9099999992</v>
      </c>
      <c r="R35" s="96"/>
      <c r="S35" s="112"/>
      <c r="T35" s="114"/>
      <c r="U35" s="114"/>
      <c r="V35" s="112"/>
      <c r="W35" s="112"/>
      <c r="X35" s="112"/>
      <c r="Y35" s="113"/>
      <c r="Z35" s="7"/>
      <c r="AA35" s="7"/>
      <c r="AB35" s="7"/>
      <c r="AC35" s="7"/>
      <c r="AD35" s="7"/>
      <c r="AE35" s="7"/>
      <c r="AF35" s="7"/>
      <c r="AG35" s="7"/>
    </row>
    <row r="36" spans="2:33" x14ac:dyDescent="0.25">
      <c r="B36" s="3" t="s">
        <v>47</v>
      </c>
      <c r="C36" s="90">
        <v>143109143</v>
      </c>
      <c r="D36" s="90">
        <v>444866664.84000003</v>
      </c>
      <c r="E36" s="81">
        <v>0</v>
      </c>
      <c r="F36" s="81">
        <v>0</v>
      </c>
      <c r="G36" s="81">
        <v>43139797.600000001</v>
      </c>
      <c r="H36" s="81">
        <v>0</v>
      </c>
      <c r="I36" s="81"/>
      <c r="J36" s="81"/>
      <c r="K36" s="81"/>
      <c r="L36" s="81">
        <v>0</v>
      </c>
      <c r="M36" s="81">
        <v>1430000</v>
      </c>
      <c r="N36" s="81">
        <v>0</v>
      </c>
      <c r="O36" s="81">
        <v>200</v>
      </c>
      <c r="P36" s="81">
        <v>8818880</v>
      </c>
      <c r="Q36" s="81">
        <f t="shared" si="14"/>
        <v>53388877.600000001</v>
      </c>
      <c r="R36" s="96"/>
      <c r="S36" s="112"/>
      <c r="T36" s="114"/>
      <c r="U36" s="114"/>
      <c r="V36" s="112"/>
      <c r="W36" s="112"/>
      <c r="X36" s="112"/>
      <c r="Y36" s="113"/>
      <c r="Z36" s="7"/>
      <c r="AA36" s="7"/>
      <c r="AB36" s="7"/>
      <c r="AC36" s="7"/>
      <c r="AD36" s="7"/>
      <c r="AE36" s="7"/>
      <c r="AF36" s="7"/>
      <c r="AG36" s="7"/>
    </row>
    <row r="37" spans="2:33" x14ac:dyDescent="0.25">
      <c r="B37" s="3" t="s">
        <v>48</v>
      </c>
      <c r="C37" s="90">
        <v>3754697973</v>
      </c>
      <c r="D37" s="90">
        <v>4844597973</v>
      </c>
      <c r="E37" s="81">
        <v>2415664.2200000002</v>
      </c>
      <c r="F37" s="81">
        <v>14690858</v>
      </c>
      <c r="G37" s="81">
        <v>819241523.37</v>
      </c>
      <c r="H37" s="81">
        <v>35597083</v>
      </c>
      <c r="I37" s="81">
        <v>271338878.74000001</v>
      </c>
      <c r="J37" s="81">
        <v>43636477.660000004</v>
      </c>
      <c r="K37" s="81">
        <v>2935231.39</v>
      </c>
      <c r="L37" s="81">
        <v>166235580.08000001</v>
      </c>
      <c r="M37" s="81">
        <v>26770157.640000001</v>
      </c>
      <c r="N37" s="81">
        <v>45432083.269999996</v>
      </c>
      <c r="O37" s="81">
        <v>45057651.299999997</v>
      </c>
      <c r="P37" s="81">
        <v>58592759</v>
      </c>
      <c r="Q37" s="81">
        <f t="shared" si="14"/>
        <v>1531943947.6700001</v>
      </c>
      <c r="R37" s="96"/>
      <c r="S37" s="112"/>
      <c r="T37" s="114"/>
      <c r="U37" s="114"/>
      <c r="V37" s="112"/>
      <c r="W37" s="112"/>
      <c r="X37" s="112"/>
      <c r="Y37" s="113"/>
      <c r="Z37" s="7"/>
      <c r="AA37" s="7"/>
      <c r="AB37" s="7"/>
      <c r="AC37" s="7"/>
      <c r="AD37" s="7"/>
      <c r="AE37" s="7"/>
      <c r="AF37" s="7"/>
      <c r="AG37" s="7"/>
    </row>
    <row r="38" spans="2:33" x14ac:dyDescent="0.25">
      <c r="B38" s="3" t="s">
        <v>49</v>
      </c>
      <c r="C38" s="90">
        <v>58818</v>
      </c>
      <c r="D38" s="90">
        <v>58818</v>
      </c>
      <c r="E38" s="81">
        <v>0</v>
      </c>
      <c r="F38" s="81"/>
      <c r="G38" s="81"/>
      <c r="H38" s="81"/>
      <c r="I38" s="81"/>
      <c r="J38" s="81"/>
      <c r="K38" s="81"/>
      <c r="L38" s="81"/>
      <c r="M38" s="81"/>
      <c r="N38" s="81"/>
      <c r="O38" s="81"/>
      <c r="P38" s="81"/>
      <c r="Q38" s="81">
        <f t="shared" si="14"/>
        <v>0</v>
      </c>
      <c r="R38" s="4"/>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4"/>
      <c r="S39" s="112"/>
      <c r="T39"/>
      <c r="U39"/>
      <c r="V39" s="112"/>
      <c r="W39" s="112"/>
      <c r="X39" s="112"/>
      <c r="Y39" s="113"/>
      <c r="Z39" s="7"/>
      <c r="AA39" s="7"/>
      <c r="AB39" s="7"/>
      <c r="AC39" s="7"/>
      <c r="AD39" s="7"/>
      <c r="AE39" s="7"/>
      <c r="AF39" s="7"/>
      <c r="AG39" s="7"/>
    </row>
    <row r="40" spans="2:33" ht="17.25" customHeight="1" x14ac:dyDescent="0.25">
      <c r="B40" s="25" t="s">
        <v>52</v>
      </c>
      <c r="C40" s="79">
        <f>C12-C24</f>
        <v>10988278411</v>
      </c>
      <c r="D40" s="79">
        <f>D12-D24</f>
        <v>10537443163.760132</v>
      </c>
      <c r="E40" s="79">
        <f t="shared" ref="E40:P40" si="15">E12-E24</f>
        <v>3038142205.1999979</v>
      </c>
      <c r="F40" s="79">
        <f t="shared" si="15"/>
        <v>981559765.12999821</v>
      </c>
      <c r="G40" s="79">
        <f t="shared" si="15"/>
        <v>3291253535.9400005</v>
      </c>
      <c r="H40" s="79">
        <f t="shared" si="15"/>
        <v>1505662879.5299931</v>
      </c>
      <c r="I40" s="79">
        <f t="shared" si="15"/>
        <v>1104848085.869997</v>
      </c>
      <c r="J40" s="79">
        <f t="shared" si="15"/>
        <v>1206782742.4099998</v>
      </c>
      <c r="K40" s="79">
        <f t="shared" si="15"/>
        <v>1111230808.6699963</v>
      </c>
      <c r="L40" s="79">
        <f t="shared" si="15"/>
        <v>569865084.40000153</v>
      </c>
      <c r="M40" s="79">
        <f t="shared" si="15"/>
        <v>2609747529.1099949</v>
      </c>
      <c r="N40" s="79">
        <f t="shared" si="15"/>
        <v>928531471.96999741</v>
      </c>
      <c r="O40" s="79">
        <f t="shared" si="15"/>
        <v>4365232466.9599953</v>
      </c>
      <c r="P40" s="79">
        <f t="shared" si="15"/>
        <v>-4427810713.4100018</v>
      </c>
      <c r="Q40" s="79">
        <f>Q12-Q24</f>
        <v>16285045861.779968</v>
      </c>
      <c r="R40" s="4"/>
      <c r="S40" s="112"/>
      <c r="T40"/>
      <c r="U40"/>
      <c r="V40" s="112"/>
      <c r="W40" s="112"/>
      <c r="X40" s="112"/>
      <c r="Y40" s="113"/>
      <c r="Z40" s="7"/>
      <c r="AA40" s="7"/>
      <c r="AB40" s="7"/>
      <c r="AC40" s="7"/>
      <c r="AD40" s="7"/>
      <c r="AE40" s="7"/>
      <c r="AF40" s="7"/>
      <c r="AG40" s="7"/>
    </row>
    <row r="41" spans="2:33" x14ac:dyDescent="0.25">
      <c r="B41" s="25" t="s">
        <v>53</v>
      </c>
      <c r="C41" s="79">
        <f t="shared" ref="C41:Q41" si="16">C19-C32</f>
        <v>-9624072465</v>
      </c>
      <c r="D41" s="79">
        <f t="shared" ref="D41" si="17">D19-D32</f>
        <v>-19593822472.029999</v>
      </c>
      <c r="E41" s="79">
        <f t="shared" si="16"/>
        <v>3718714644.6700001</v>
      </c>
      <c r="F41" s="79">
        <f t="shared" si="16"/>
        <v>-65583325.289999843</v>
      </c>
      <c r="G41" s="79">
        <f t="shared" si="16"/>
        <v>-1084260977.8199997</v>
      </c>
      <c r="H41" s="79">
        <f t="shared" si="16"/>
        <v>-1010368410.6400001</v>
      </c>
      <c r="I41" s="79">
        <f t="shared" si="16"/>
        <v>-834979647.24999988</v>
      </c>
      <c r="J41" s="79">
        <f t="shared" si="16"/>
        <v>-604520949.2099998</v>
      </c>
      <c r="K41" s="79">
        <f t="shared" si="16"/>
        <v>-57871537.330000281</v>
      </c>
      <c r="L41" s="79">
        <f t="shared" si="16"/>
        <v>-1591095242.4299998</v>
      </c>
      <c r="M41" s="79">
        <f t="shared" si="16"/>
        <v>-763548057.94000006</v>
      </c>
      <c r="N41" s="79">
        <f t="shared" si="16"/>
        <v>-604658059.29999995</v>
      </c>
      <c r="O41" s="79">
        <f t="shared" si="16"/>
        <v>-991154501.91999984</v>
      </c>
      <c r="P41" s="79">
        <f t="shared" si="16"/>
        <v>-992234379.92999983</v>
      </c>
      <c r="Q41" s="79">
        <f t="shared" si="16"/>
        <v>-4881560444.3899975</v>
      </c>
      <c r="R41" s="4"/>
      <c r="S41" s="112"/>
      <c r="T41" s="4"/>
      <c r="U41" s="4"/>
      <c r="V41" s="112"/>
      <c r="W41" s="112"/>
      <c r="X41" s="112"/>
      <c r="Y41" s="113"/>
      <c r="Z41" s="7"/>
      <c r="AA41" s="7"/>
      <c r="AB41" s="7"/>
      <c r="AC41" s="7"/>
      <c r="AD41" s="7"/>
      <c r="AE41" s="7"/>
      <c r="AF41" s="7"/>
      <c r="AG41" s="7"/>
    </row>
    <row r="42" spans="2:33" x14ac:dyDescent="0.25">
      <c r="B42" s="25" t="s">
        <v>54</v>
      </c>
      <c r="C42" s="79">
        <f t="shared" ref="C42:Q42" si="18">(C12+C19)-(C24+C32)</f>
        <v>1364205946</v>
      </c>
      <c r="D42" s="79">
        <f t="shared" ref="D42" si="19">(D12+D19)-(D24+D32)</f>
        <v>-9056379308.2698669</v>
      </c>
      <c r="E42" s="79">
        <f t="shared" si="18"/>
        <v>6756856849.869998</v>
      </c>
      <c r="F42" s="79">
        <f t="shared" si="18"/>
        <v>915976439.83999825</v>
      </c>
      <c r="G42" s="79">
        <f t="shared" si="18"/>
        <v>2206992558.1200008</v>
      </c>
      <c r="H42" s="79">
        <f t="shared" si="18"/>
        <v>495294468.88999367</v>
      </c>
      <c r="I42" s="79">
        <f t="shared" si="18"/>
        <v>269868438.61999702</v>
      </c>
      <c r="J42" s="79">
        <f t="shared" si="18"/>
        <v>602261793.19999886</v>
      </c>
      <c r="K42" s="79">
        <f t="shared" si="18"/>
        <v>1053359271.3399944</v>
      </c>
      <c r="L42" s="79">
        <f t="shared" si="18"/>
        <v>-1021230158.0299988</v>
      </c>
      <c r="M42" s="79">
        <f t="shared" si="18"/>
        <v>1846199471.1699944</v>
      </c>
      <c r="N42" s="79">
        <f t="shared" si="18"/>
        <v>323873412.66999817</v>
      </c>
      <c r="O42" s="79">
        <f t="shared" si="18"/>
        <v>3374077965.0399952</v>
      </c>
      <c r="P42" s="79">
        <f t="shared" si="18"/>
        <v>-5420045093.3400002</v>
      </c>
      <c r="Q42" s="79">
        <f t="shared" si="18"/>
        <v>11403485417.389984</v>
      </c>
      <c r="R42" s="16"/>
      <c r="S42" s="112"/>
      <c r="T42" s="4"/>
      <c r="U42" s="4"/>
      <c r="V42" s="112"/>
      <c r="W42" s="112"/>
      <c r="X42" s="112"/>
      <c r="Y42" s="113"/>
      <c r="Z42" s="7"/>
      <c r="AA42" s="7"/>
      <c r="AB42" s="7"/>
      <c r="AC42" s="7"/>
      <c r="AD42" s="7"/>
      <c r="AE42" s="7"/>
      <c r="AF42" s="7"/>
      <c r="AG42" s="7"/>
    </row>
    <row r="43" spans="2:33" x14ac:dyDescent="0.25">
      <c r="B43" s="25" t="s">
        <v>55</v>
      </c>
      <c r="C43" s="79">
        <f t="shared" ref="C43:Q43" si="20">C42+C27</f>
        <v>1365641870</v>
      </c>
      <c r="D43" s="79">
        <f t="shared" ref="D43" si="21">D42+D27</f>
        <v>-9054943384.2698669</v>
      </c>
      <c r="E43" s="79">
        <f t="shared" si="20"/>
        <v>6756856849.869998</v>
      </c>
      <c r="F43" s="79">
        <f t="shared" si="20"/>
        <v>915976439.83999825</v>
      </c>
      <c r="G43" s="79">
        <f t="shared" si="20"/>
        <v>2206992558.1200008</v>
      </c>
      <c r="H43" s="79">
        <f t="shared" si="20"/>
        <v>495294468.88999367</v>
      </c>
      <c r="I43" s="79">
        <f t="shared" si="20"/>
        <v>269868438.61999702</v>
      </c>
      <c r="J43" s="79">
        <f t="shared" si="20"/>
        <v>602261793.19999886</v>
      </c>
      <c r="K43" s="79">
        <f t="shared" si="20"/>
        <v>1053359271.3399944</v>
      </c>
      <c r="L43" s="79">
        <f t="shared" si="20"/>
        <v>-1021230158.0299988</v>
      </c>
      <c r="M43" s="79">
        <f t="shared" si="20"/>
        <v>1846199471.1699944</v>
      </c>
      <c r="N43" s="79">
        <f t="shared" si="20"/>
        <v>323873412.66999817</v>
      </c>
      <c r="O43" s="79">
        <f t="shared" si="20"/>
        <v>3374077965.0399952</v>
      </c>
      <c r="P43" s="79">
        <f t="shared" si="20"/>
        <v>-5420045093.3400002</v>
      </c>
      <c r="Q43" s="79">
        <f t="shared" si="20"/>
        <v>11403485417.389984</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P44" si="22">C45-C49</f>
        <v>-864205946</v>
      </c>
      <c r="D44" s="93">
        <f t="shared" ref="D44" si="23">D45-D49</f>
        <v>9056379308.2700081</v>
      </c>
      <c r="E44" s="101">
        <f>E45-E49</f>
        <v>0</v>
      </c>
      <c r="F44" s="101">
        <f t="shared" si="22"/>
        <v>0</v>
      </c>
      <c r="G44" s="101">
        <f>G45-G49</f>
        <v>0</v>
      </c>
      <c r="H44" s="101">
        <f t="shared" si="22"/>
        <v>0</v>
      </c>
      <c r="I44" s="92">
        <f>I45-I49</f>
        <v>0</v>
      </c>
      <c r="J44" s="101">
        <f t="shared" si="22"/>
        <v>0</v>
      </c>
      <c r="K44" s="101">
        <f>K45-K49</f>
        <v>0</v>
      </c>
      <c r="L44" s="101">
        <f t="shared" si="22"/>
        <v>0</v>
      </c>
      <c r="M44" s="101">
        <f>M45-M49</f>
        <v>0</v>
      </c>
      <c r="N44" s="101">
        <f>N45-N49</f>
        <v>0</v>
      </c>
      <c r="O44" s="101">
        <f t="shared" si="22"/>
        <v>0</v>
      </c>
      <c r="P44" s="101">
        <f t="shared" si="22"/>
        <v>0</v>
      </c>
      <c r="Q44" s="101">
        <f>Q45-Q49</f>
        <v>0</v>
      </c>
      <c r="R44" s="4"/>
      <c r="S44" s="112"/>
      <c r="T44" s="4"/>
      <c r="U44" s="4"/>
      <c r="V44" s="112"/>
      <c r="W44" s="112"/>
      <c r="X44" s="112"/>
      <c r="Y44" s="113"/>
      <c r="Z44" s="7"/>
      <c r="AA44" s="7"/>
      <c r="AB44" s="7"/>
      <c r="AC44" s="7"/>
      <c r="AD44" s="7"/>
      <c r="AE44" s="7"/>
      <c r="AF44" s="7"/>
      <c r="AG44" s="7"/>
    </row>
    <row r="45" spans="2:33" x14ac:dyDescent="0.25">
      <c r="B45" s="21" t="s">
        <v>57</v>
      </c>
      <c r="C45" s="83">
        <f>SUM(C46:C47)</f>
        <v>500000000</v>
      </c>
      <c r="D45" s="83">
        <f>SUM(D46:D47)</f>
        <v>13335285254.270008</v>
      </c>
      <c r="E45" s="83">
        <f>SUM(E46:E48)</f>
        <v>0</v>
      </c>
      <c r="F45" s="83">
        <f t="shared" ref="F45:P45" si="24">SUM(F46:F48)</f>
        <v>0</v>
      </c>
      <c r="G45" s="83">
        <f t="shared" si="24"/>
        <v>0</v>
      </c>
      <c r="H45" s="83">
        <f t="shared" si="24"/>
        <v>0</v>
      </c>
      <c r="I45" s="83">
        <f t="shared" si="24"/>
        <v>0</v>
      </c>
      <c r="J45" s="83">
        <f t="shared" si="24"/>
        <v>0</v>
      </c>
      <c r="K45" s="83">
        <f t="shared" si="24"/>
        <v>0</v>
      </c>
      <c r="L45" s="83">
        <f t="shared" si="24"/>
        <v>0</v>
      </c>
      <c r="M45" s="83">
        <f t="shared" si="24"/>
        <v>0</v>
      </c>
      <c r="N45" s="83">
        <f t="shared" si="24"/>
        <v>0</v>
      </c>
      <c r="O45" s="83">
        <f t="shared" si="24"/>
        <v>0</v>
      </c>
      <c r="P45" s="83">
        <f t="shared" si="24"/>
        <v>0</v>
      </c>
      <c r="Q45" s="76">
        <f>SUM(Q46:Q48)</f>
        <v>0</v>
      </c>
      <c r="R45" s="4"/>
      <c r="S45" s="112"/>
      <c r="T45" s="4"/>
      <c r="U45" s="4"/>
      <c r="V45" s="112"/>
      <c r="W45" s="112"/>
      <c r="X45" s="112"/>
      <c r="Y45" s="113"/>
      <c r="Z45" s="7"/>
      <c r="AA45" s="7"/>
      <c r="AB45" s="7"/>
      <c r="AC45" s="7"/>
      <c r="AD45" s="7"/>
      <c r="AE45" s="7"/>
      <c r="AF45" s="7"/>
      <c r="AG45" s="7"/>
    </row>
    <row r="46" spans="2:33" x14ac:dyDescent="0.25">
      <c r="B46" s="20" t="s">
        <v>58</v>
      </c>
      <c r="C46" s="90">
        <v>500000000</v>
      </c>
      <c r="D46" s="90">
        <v>12475755966.440008</v>
      </c>
      <c r="E46" s="81">
        <v>0</v>
      </c>
      <c r="F46" s="81">
        <v>0</v>
      </c>
      <c r="G46" s="81">
        <v>0</v>
      </c>
      <c r="H46" s="81">
        <v>0</v>
      </c>
      <c r="I46" s="81">
        <v>0</v>
      </c>
      <c r="J46" s="81"/>
      <c r="K46" s="81">
        <v>0</v>
      </c>
      <c r="L46" s="81">
        <v>0</v>
      </c>
      <c r="M46" s="81">
        <v>0</v>
      </c>
      <c r="N46" s="81">
        <v>0</v>
      </c>
      <c r="O46" s="81">
        <v>0</v>
      </c>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v>859529287.82999992</v>
      </c>
      <c r="E47" s="81">
        <v>0</v>
      </c>
      <c r="F47" s="81">
        <v>0</v>
      </c>
      <c r="G47" s="81">
        <v>0</v>
      </c>
      <c r="H47" s="81">
        <v>0</v>
      </c>
      <c r="I47" s="81">
        <v>0</v>
      </c>
      <c r="J47" s="81">
        <v>0</v>
      </c>
      <c r="K47" s="81">
        <v>0</v>
      </c>
      <c r="L47" s="81">
        <v>0</v>
      </c>
      <c r="M47" s="81">
        <v>0</v>
      </c>
      <c r="N47" s="81">
        <v>0</v>
      </c>
      <c r="O47" s="81">
        <v>0</v>
      </c>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c r="E48" s="81">
        <v>0</v>
      </c>
      <c r="F48" s="81">
        <v>0</v>
      </c>
      <c r="G48" s="81">
        <v>0</v>
      </c>
      <c r="H48" s="81">
        <v>0</v>
      </c>
      <c r="I48" s="81">
        <v>0</v>
      </c>
      <c r="J48" s="81">
        <v>0</v>
      </c>
      <c r="K48" s="81">
        <v>0</v>
      </c>
      <c r="L48" s="81">
        <v>0</v>
      </c>
      <c r="M48" s="75">
        <v>0</v>
      </c>
      <c r="N48" s="75">
        <v>0</v>
      </c>
      <c r="O48" s="75">
        <v>0</v>
      </c>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SUM(C50:C52)</f>
        <v>1364205946</v>
      </c>
      <c r="D49" s="83">
        <f>SUM(D50:D52)</f>
        <v>4278905946</v>
      </c>
      <c r="E49" s="99">
        <f>SUM(E50:E52)</f>
        <v>0</v>
      </c>
      <c r="F49" s="99">
        <f>SUM(F50:F52)</f>
        <v>0</v>
      </c>
      <c r="G49" s="99">
        <f>SUM(G50:G52)</f>
        <v>0</v>
      </c>
      <c r="H49" s="99">
        <f t="shared" ref="H49:P49" si="25">SUM(H50:H52)</f>
        <v>0</v>
      </c>
      <c r="I49" s="83">
        <f>SUM(I50:I52)</f>
        <v>0</v>
      </c>
      <c r="J49" s="83">
        <f t="shared" si="25"/>
        <v>0</v>
      </c>
      <c r="K49" s="83">
        <f t="shared" si="25"/>
        <v>0</v>
      </c>
      <c r="L49" s="83">
        <f t="shared" si="25"/>
        <v>0</v>
      </c>
      <c r="M49" s="83">
        <f t="shared" si="25"/>
        <v>0</v>
      </c>
      <c r="N49" s="83">
        <f t="shared" si="25"/>
        <v>0</v>
      </c>
      <c r="O49" s="83">
        <f t="shared" si="25"/>
        <v>0</v>
      </c>
      <c r="P49" s="83">
        <f t="shared" si="25"/>
        <v>0</v>
      </c>
      <c r="Q49" s="83">
        <f>SUM(Q50:Q52)</f>
        <v>0</v>
      </c>
      <c r="R49" s="4"/>
      <c r="S49" s="112"/>
      <c r="T49" s="4"/>
      <c r="U49" s="4"/>
      <c r="V49" s="112"/>
      <c r="W49" s="112"/>
      <c r="X49" s="112"/>
      <c r="Y49" s="113"/>
      <c r="Z49" s="7"/>
      <c r="AA49" s="7"/>
      <c r="AB49" s="7"/>
      <c r="AC49" s="7"/>
      <c r="AD49" s="7"/>
      <c r="AE49" s="7"/>
      <c r="AF49" s="7"/>
      <c r="AG49" s="7"/>
    </row>
    <row r="50" spans="2:33" x14ac:dyDescent="0.25">
      <c r="B50" s="18" t="s">
        <v>61</v>
      </c>
      <c r="C50" s="81">
        <v>0</v>
      </c>
      <c r="D50" s="81"/>
      <c r="E50" s="81">
        <v>0</v>
      </c>
      <c r="F50" s="81">
        <v>0</v>
      </c>
      <c r="G50" s="81">
        <v>0</v>
      </c>
      <c r="H50" s="81">
        <v>0</v>
      </c>
      <c r="I50" s="81">
        <v>0</v>
      </c>
      <c r="J50" s="81">
        <v>0</v>
      </c>
      <c r="K50" s="81">
        <v>0</v>
      </c>
      <c r="L50" s="81">
        <v>0</v>
      </c>
      <c r="M50" s="81">
        <v>0</v>
      </c>
      <c r="N50" s="81">
        <v>0</v>
      </c>
      <c r="O50" s="81">
        <v>0</v>
      </c>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1364205946</v>
      </c>
      <c r="D51" s="81">
        <v>4278905946</v>
      </c>
      <c r="E51" s="100">
        <v>0</v>
      </c>
      <c r="F51" s="100">
        <v>0</v>
      </c>
      <c r="G51" s="100">
        <v>0</v>
      </c>
      <c r="H51" s="100">
        <v>0</v>
      </c>
      <c r="I51" s="81">
        <v>0</v>
      </c>
      <c r="J51" s="81">
        <v>0</v>
      </c>
      <c r="K51" s="81">
        <v>0</v>
      </c>
      <c r="L51" s="81">
        <v>0</v>
      </c>
      <c r="M51" s="81">
        <v>0</v>
      </c>
      <c r="N51" s="81">
        <v>0</v>
      </c>
      <c r="O51" s="81">
        <v>0</v>
      </c>
      <c r="P51" s="81">
        <v>0</v>
      </c>
      <c r="Q51" s="74">
        <f>SUM(E51:P51)</f>
        <v>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c r="E52" s="89">
        <v>0</v>
      </c>
      <c r="F52" s="89">
        <v>0</v>
      </c>
      <c r="G52" s="89">
        <v>0</v>
      </c>
      <c r="H52" s="89">
        <v>0</v>
      </c>
      <c r="I52" s="89">
        <v>0</v>
      </c>
      <c r="J52" s="89">
        <v>0</v>
      </c>
      <c r="K52" s="89">
        <v>0</v>
      </c>
      <c r="L52" s="89">
        <v>0</v>
      </c>
      <c r="M52" s="89">
        <v>0</v>
      </c>
      <c r="N52" s="89">
        <v>0</v>
      </c>
      <c r="O52" s="89">
        <v>0</v>
      </c>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119</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x14ac:dyDescent="0.25">
      <c r="Q58" s="4"/>
    </row>
    <row r="59" spans="2:33" x14ac:dyDescent="0.25">
      <c r="Q59" s="4"/>
    </row>
    <row r="60" spans="2:33" x14ac:dyDescent="0.25">
      <c r="Q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x14ac:dyDescent="0.25">
      <c r="C63" s="4"/>
      <c r="D63" s="4"/>
      <c r="Q63" s="4"/>
    </row>
    <row r="64" spans="2:33" x14ac:dyDescent="0.25">
      <c r="C64" s="4"/>
      <c r="D64" s="4"/>
      <c r="Q64" s="4"/>
    </row>
  </sheetData>
  <mergeCells count="4">
    <mergeCell ref="B3:Q3"/>
    <mergeCell ref="B4:Q4"/>
    <mergeCell ref="A5:R5"/>
    <mergeCell ref="B6:Q6"/>
  </mergeCells>
  <pageMargins left="0.7" right="0.7" top="0.75" bottom="0.75" header="0.3" footer="0.3"/>
  <pageSetup orientation="portrait" horizontalDpi="4294967295" verticalDpi="4294967295" r:id="rId1"/>
  <ignoredErrors>
    <ignoredError sqref="Q25:Q38 Q13:Q22 Q46 Q47:Q52 C45 E24:O2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F6C5-1666-4ACA-A360-32462B1192CA}">
  <dimension ref="A1:AI64"/>
  <sheetViews>
    <sheetView showGridLines="0" zoomScale="70" zoomScaleNormal="70" workbookViewId="0">
      <selection activeCell="B51" sqref="B51"/>
    </sheetView>
  </sheetViews>
  <sheetFormatPr defaultColWidth="11.42578125" defaultRowHeight="15" x14ac:dyDescent="0.25"/>
  <cols>
    <col min="1" max="1" width="24.42578125" style="4" customWidth="1"/>
    <col min="2" max="2" width="83.42578125" style="4" customWidth="1"/>
    <col min="3" max="3" width="22.42578125" style="6" bestFit="1" customWidth="1"/>
    <col min="4" max="4" width="16.85546875" style="6" customWidth="1"/>
    <col min="5" max="5" width="14.85546875" style="4" customWidth="1"/>
    <col min="6" max="6" width="14" style="4" customWidth="1"/>
    <col min="7" max="9" width="14.85546875" style="4" customWidth="1"/>
    <col min="10" max="10" width="17.28515625" style="4" customWidth="1"/>
    <col min="11" max="11" width="16.42578125" style="4" customWidth="1"/>
    <col min="12" max="12" width="19.140625" style="4" customWidth="1"/>
    <col min="13" max="13" width="17.140625" style="4" customWidth="1"/>
    <col min="14" max="15" width="14.85546875" style="4" customWidth="1"/>
    <col min="16" max="16" width="15.4257812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7" t="s">
        <v>120</v>
      </c>
      <c r="C8" s="43"/>
      <c r="D8" s="43"/>
      <c r="Q8" s="47" t="s">
        <v>4</v>
      </c>
    </row>
    <row r="9" spans="1:35" ht="30.75" customHeight="1" x14ac:dyDescent="0.25">
      <c r="B9" s="94" t="s">
        <v>5</v>
      </c>
      <c r="C9" s="135" t="s">
        <v>121</v>
      </c>
      <c r="D9" s="13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184938001591</v>
      </c>
      <c r="D11" s="93">
        <f t="shared" ref="D11" si="1">D12+D19</f>
        <v>196520183815.05005</v>
      </c>
      <c r="E11" s="92">
        <f t="shared" si="0"/>
        <v>17303786625.910004</v>
      </c>
      <c r="F11" s="92">
        <f t="shared" si="0"/>
        <v>10930287484.129999</v>
      </c>
      <c r="G11" s="92">
        <f t="shared" si="0"/>
        <v>11138811550.65</v>
      </c>
      <c r="H11" s="92">
        <f t="shared" si="0"/>
        <v>11949315459.490002</v>
      </c>
      <c r="I11" s="92">
        <f t="shared" si="0"/>
        <v>12463960236.949997</v>
      </c>
      <c r="J11" s="92">
        <f t="shared" si="0"/>
        <v>12592452192.780003</v>
      </c>
      <c r="K11" s="92">
        <f t="shared" si="0"/>
        <v>10443497623.02</v>
      </c>
      <c r="L11" s="92">
        <f t="shared" si="0"/>
        <v>13300605866.950001</v>
      </c>
      <c r="M11" s="92">
        <f t="shared" si="0"/>
        <v>12225503365.990002</v>
      </c>
      <c r="N11" s="92">
        <f t="shared" si="0"/>
        <v>13610639069.970001</v>
      </c>
      <c r="O11" s="92">
        <f t="shared" si="0"/>
        <v>14613137588.849998</v>
      </c>
      <c r="P11" s="92">
        <f t="shared" si="0"/>
        <v>16105741832.020002</v>
      </c>
      <c r="Q11" s="92">
        <f>+Q12+Q19</f>
        <v>156677738896.70999</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Q12" si="2">SUM(C13:C18)</f>
        <v>174557682283</v>
      </c>
      <c r="D12" s="83">
        <f t="shared" ref="D12" si="3">SUM(D13:D18)</f>
        <v>186904176075.16003</v>
      </c>
      <c r="E12" s="83">
        <f t="shared" si="2"/>
        <v>15778446601.410002</v>
      </c>
      <c r="F12" s="83">
        <f t="shared" si="2"/>
        <v>10451169230.929998</v>
      </c>
      <c r="G12" s="83">
        <f t="shared" si="2"/>
        <v>10717336929.799999</v>
      </c>
      <c r="H12" s="83">
        <f t="shared" si="2"/>
        <v>11373962913.710001</v>
      </c>
      <c r="I12" s="83">
        <f t="shared" si="2"/>
        <v>11901736869.129997</v>
      </c>
      <c r="J12" s="83">
        <f t="shared" si="2"/>
        <v>12336696412.810003</v>
      </c>
      <c r="K12" s="83">
        <f t="shared" si="2"/>
        <v>10325306716.57</v>
      </c>
      <c r="L12" s="83">
        <f t="shared" si="2"/>
        <v>11450441437.93</v>
      </c>
      <c r="M12" s="83">
        <f t="shared" si="2"/>
        <v>11392300796.280001</v>
      </c>
      <c r="N12" s="83">
        <f t="shared" si="2"/>
        <v>12537793806.810001</v>
      </c>
      <c r="O12" s="83">
        <f t="shared" si="2"/>
        <v>14493673725.689999</v>
      </c>
      <c r="P12" s="83">
        <f t="shared" si="2"/>
        <v>14834936993.120003</v>
      </c>
      <c r="Q12" s="83">
        <f t="shared" si="2"/>
        <v>147593802434.19</v>
      </c>
      <c r="R12" s="103"/>
      <c r="S12" s="112"/>
      <c r="T12" s="114"/>
      <c r="U12" s="114"/>
      <c r="V12" s="112"/>
      <c r="W12" s="112"/>
      <c r="X12" s="112"/>
      <c r="Y12" s="113"/>
      <c r="Z12" s="7"/>
      <c r="AA12" s="7"/>
      <c r="AB12" s="7"/>
      <c r="AC12" s="7"/>
      <c r="AD12" s="7"/>
      <c r="AE12" s="7"/>
      <c r="AF12" s="7"/>
      <c r="AG12" s="7"/>
    </row>
    <row r="13" spans="1:35" x14ac:dyDescent="0.25">
      <c r="B13" s="31" t="s">
        <v>23</v>
      </c>
      <c r="C13" s="90">
        <v>4296919916</v>
      </c>
      <c r="D13" s="90">
        <v>4296919916</v>
      </c>
      <c r="E13" s="81">
        <v>0</v>
      </c>
      <c r="F13" s="81"/>
      <c r="G13" s="81"/>
      <c r="H13" s="81">
        <v>236298877.09</v>
      </c>
      <c r="I13" s="81">
        <v>380897250.48000002</v>
      </c>
      <c r="J13" s="81">
        <v>1391224500.9300001</v>
      </c>
      <c r="K13" s="81">
        <v>209169032.49000001</v>
      </c>
      <c r="L13" s="81">
        <v>265203734.41</v>
      </c>
      <c r="M13" s="81">
        <v>191840608.19</v>
      </c>
      <c r="N13" s="81">
        <v>659024216.95000005</v>
      </c>
      <c r="O13" s="81">
        <v>142646048.72</v>
      </c>
      <c r="P13" s="81">
        <v>133620857.15000001</v>
      </c>
      <c r="Q13" s="81">
        <f t="shared" ref="Q13:Q18" si="4">SUM(E13:P13)</f>
        <v>3609925126.4099998</v>
      </c>
      <c r="R13" s="97"/>
      <c r="S13" s="112"/>
      <c r="T13" s="114"/>
      <c r="U13" s="114"/>
      <c r="V13" s="112"/>
      <c r="W13" s="112"/>
      <c r="X13" s="112"/>
      <c r="Y13" s="113"/>
      <c r="Z13" s="7"/>
      <c r="AA13" s="7"/>
      <c r="AB13" s="7"/>
      <c r="AC13" s="7"/>
      <c r="AD13" s="7"/>
      <c r="AE13" s="7"/>
      <c r="AF13" s="7"/>
      <c r="AG13" s="7"/>
    </row>
    <row r="14" spans="1:35" x14ac:dyDescent="0.25">
      <c r="B14" s="31" t="s">
        <v>24</v>
      </c>
      <c r="C14" s="90">
        <v>35375270370</v>
      </c>
      <c r="D14" s="90">
        <v>35513591756.449997</v>
      </c>
      <c r="E14" s="81">
        <v>566682999.00999999</v>
      </c>
      <c r="F14" s="81">
        <v>858358605.05999982</v>
      </c>
      <c r="G14" s="81">
        <v>1345272341.55</v>
      </c>
      <c r="H14" s="81">
        <v>836403405.80000007</v>
      </c>
      <c r="I14" s="81">
        <v>1464651925.3099997</v>
      </c>
      <c r="J14" s="81">
        <v>1387673403.2500002</v>
      </c>
      <c r="K14" s="81">
        <v>1305301241.5499997</v>
      </c>
      <c r="L14" s="81">
        <v>1225910204.7599995</v>
      </c>
      <c r="M14" s="81">
        <v>1472355532.5</v>
      </c>
      <c r="N14" s="81">
        <v>996315157.3499999</v>
      </c>
      <c r="O14" s="81">
        <v>2103089657.7700002</v>
      </c>
      <c r="P14" s="81">
        <v>4123798737.1999998</v>
      </c>
      <c r="Q14" s="81">
        <f t="shared" si="4"/>
        <v>17685813211.110001</v>
      </c>
      <c r="R14" s="97"/>
      <c r="S14" s="112"/>
      <c r="T14" s="114"/>
      <c r="U14" s="114"/>
      <c r="V14" s="112"/>
      <c r="W14" s="112"/>
      <c r="X14" s="112"/>
      <c r="Y14" s="113"/>
      <c r="Z14" s="7"/>
      <c r="AA14" s="7"/>
      <c r="AB14" s="7"/>
      <c r="AC14" s="7"/>
      <c r="AD14" s="7"/>
      <c r="AE14" s="7"/>
      <c r="AF14" s="7"/>
      <c r="AG14" s="7"/>
    </row>
    <row r="15" spans="1:35" s="32" customFormat="1" x14ac:dyDescent="0.25">
      <c r="B15" s="31" t="s">
        <v>25</v>
      </c>
      <c r="C15" s="90">
        <v>1904885145</v>
      </c>
      <c r="D15" s="90">
        <v>2951625642</v>
      </c>
      <c r="E15" s="81">
        <v>0</v>
      </c>
      <c r="F15" s="81"/>
      <c r="G15" s="81"/>
      <c r="H15" s="81"/>
      <c r="I15" s="81">
        <v>0</v>
      </c>
      <c r="J15" s="81"/>
      <c r="K15" s="81"/>
      <c r="L15" s="81"/>
      <c r="M15" s="81">
        <v>126621762.76000001</v>
      </c>
      <c r="N15" s="81"/>
      <c r="O15" s="81"/>
      <c r="P15" s="81"/>
      <c r="Q15" s="81">
        <f t="shared" si="4"/>
        <v>126621762.76000001</v>
      </c>
      <c r="S15" s="112"/>
      <c r="T15" s="114"/>
      <c r="U15" s="114"/>
      <c r="V15" s="112"/>
      <c r="W15" s="112"/>
      <c r="X15" s="112"/>
      <c r="Y15" s="113"/>
      <c r="Z15" s="7"/>
      <c r="AA15" s="7"/>
      <c r="AB15" s="7"/>
      <c r="AC15" s="7"/>
      <c r="AD15" s="7"/>
      <c r="AE15" s="7"/>
      <c r="AF15" s="7"/>
      <c r="AG15" s="7"/>
    </row>
    <row r="16" spans="1:35" s="32" customFormat="1" x14ac:dyDescent="0.25">
      <c r="B16" s="31" t="s">
        <v>26</v>
      </c>
      <c r="C16" s="90">
        <v>132037561637</v>
      </c>
      <c r="D16" s="90">
        <v>143198993545.71002</v>
      </c>
      <c r="E16" s="81">
        <v>15209991347.240002</v>
      </c>
      <c r="F16" s="81">
        <v>9590287874.9699993</v>
      </c>
      <c r="G16" s="81">
        <v>9362314708.7800007</v>
      </c>
      <c r="H16" s="81">
        <v>9637183224.8800011</v>
      </c>
      <c r="I16" s="81">
        <v>10051226108.489998</v>
      </c>
      <c r="J16" s="81">
        <v>9555077754.2800026</v>
      </c>
      <c r="K16" s="81">
        <v>8804074330.0300007</v>
      </c>
      <c r="L16" s="81">
        <v>9953580554.3600006</v>
      </c>
      <c r="M16" s="81">
        <v>9598553363.2399998</v>
      </c>
      <c r="N16" s="81">
        <v>10879127094.740002</v>
      </c>
      <c r="O16" s="81">
        <v>10216107602.65</v>
      </c>
      <c r="P16" s="81">
        <v>12962479915.070002</v>
      </c>
      <c r="Q16" s="81">
        <f t="shared" si="4"/>
        <v>125820003878.73001</v>
      </c>
      <c r="R16" s="96"/>
      <c r="S16" s="112"/>
      <c r="T16" s="114"/>
      <c r="U16" s="114"/>
      <c r="V16" s="112"/>
      <c r="W16" s="112"/>
      <c r="X16" s="112"/>
      <c r="Y16" s="113"/>
      <c r="Z16" s="7"/>
      <c r="AA16" s="7"/>
      <c r="AB16" s="7"/>
      <c r="AC16" s="7"/>
      <c r="AD16" s="7"/>
      <c r="AE16" s="7"/>
      <c r="AF16" s="7"/>
      <c r="AG16" s="7"/>
    </row>
    <row r="17" spans="1:33" s="32" customFormat="1" x14ac:dyDescent="0.25">
      <c r="B17" s="31" t="s">
        <v>27</v>
      </c>
      <c r="C17" s="90">
        <v>12000000</v>
      </c>
      <c r="D17" s="90">
        <v>12000000</v>
      </c>
      <c r="E17" s="81">
        <v>717350</v>
      </c>
      <c r="F17" s="81">
        <v>690447.5</v>
      </c>
      <c r="G17" s="81">
        <v>981540</v>
      </c>
      <c r="H17" s="81">
        <v>978310</v>
      </c>
      <c r="I17" s="81">
        <v>1686055</v>
      </c>
      <c r="J17" s="81">
        <v>1420312.5</v>
      </c>
      <c r="K17" s="81">
        <v>1012220</v>
      </c>
      <c r="L17" s="81">
        <v>924227.5</v>
      </c>
      <c r="M17" s="81">
        <v>1094450</v>
      </c>
      <c r="N17" s="81">
        <v>1025275</v>
      </c>
      <c r="O17" s="81">
        <v>1154390</v>
      </c>
      <c r="P17" s="81">
        <v>1582987.5</v>
      </c>
      <c r="Q17" s="81">
        <f t="shared" si="4"/>
        <v>13267565</v>
      </c>
      <c r="R17" s="96"/>
      <c r="S17" s="112"/>
      <c r="T17" s="114"/>
      <c r="U17" s="114"/>
      <c r="V17" s="112"/>
      <c r="W17" s="112"/>
      <c r="X17" s="112"/>
      <c r="Y17" s="113"/>
      <c r="Z17" s="7"/>
      <c r="AA17" s="7"/>
      <c r="AB17" s="7"/>
      <c r="AC17" s="7"/>
      <c r="AD17" s="7"/>
      <c r="AE17" s="7"/>
      <c r="AF17" s="7"/>
      <c r="AG17" s="7"/>
    </row>
    <row r="18" spans="1:33" x14ac:dyDescent="0.25">
      <c r="B18" s="31" t="s">
        <v>28</v>
      </c>
      <c r="C18" s="90">
        <v>931045215</v>
      </c>
      <c r="D18" s="90">
        <v>931045215</v>
      </c>
      <c r="E18" s="81">
        <v>1054905.1599999999</v>
      </c>
      <c r="F18" s="81">
        <v>1832303.4</v>
      </c>
      <c r="G18" s="81">
        <v>8768339.4700000025</v>
      </c>
      <c r="H18" s="81">
        <v>663099095.93999994</v>
      </c>
      <c r="I18" s="81">
        <v>3275529.8499999996</v>
      </c>
      <c r="J18" s="133">
        <v>1300441.8500000001</v>
      </c>
      <c r="K18" s="81">
        <v>5749892.4999999991</v>
      </c>
      <c r="L18" s="81">
        <v>4822716.9000000004</v>
      </c>
      <c r="M18" s="81">
        <v>1835079.59</v>
      </c>
      <c r="N18" s="104">
        <v>2302062.77</v>
      </c>
      <c r="O18" s="81">
        <v>2030676026.55</v>
      </c>
      <c r="P18" s="107">
        <v>-2386545503.7999997</v>
      </c>
      <c r="Q18" s="81">
        <f t="shared" si="4"/>
        <v>338170890.18000031</v>
      </c>
      <c r="R18" s="96"/>
      <c r="S18" s="112"/>
      <c r="T18" s="114"/>
      <c r="U18" s="114"/>
      <c r="V18" s="112"/>
      <c r="W18" s="112"/>
      <c r="X18" s="112"/>
      <c r="Y18" s="113"/>
      <c r="Z18" s="7"/>
      <c r="AA18" s="7"/>
      <c r="AB18" s="7"/>
      <c r="AC18" s="7"/>
      <c r="AD18" s="7"/>
      <c r="AE18" s="7"/>
      <c r="AF18" s="7"/>
      <c r="AG18" s="7"/>
    </row>
    <row r="19" spans="1:33" x14ac:dyDescent="0.25">
      <c r="B19" s="21" t="s">
        <v>29</v>
      </c>
      <c r="C19" s="83">
        <f t="shared" ref="C19" si="5">C21</f>
        <v>10380319308</v>
      </c>
      <c r="D19" s="83">
        <f t="shared" ref="D19" si="6">D21</f>
        <v>9616007739.8899994</v>
      </c>
      <c r="E19" s="83">
        <f>SUM(E20:E22)</f>
        <v>1525340024.5</v>
      </c>
      <c r="F19" s="83">
        <f t="shared" ref="F19:Q19" si="7">SUM(F20:F22)</f>
        <v>479118253.19999999</v>
      </c>
      <c r="G19" s="83">
        <f t="shared" si="7"/>
        <v>421474620.85000008</v>
      </c>
      <c r="H19" s="83">
        <f t="shared" si="7"/>
        <v>575352545.77999997</v>
      </c>
      <c r="I19" s="83">
        <f t="shared" si="7"/>
        <v>562223367.82000005</v>
      </c>
      <c r="J19" s="83">
        <f t="shared" si="7"/>
        <v>255755779.97</v>
      </c>
      <c r="K19" s="83">
        <f t="shared" si="7"/>
        <v>118190906.44999999</v>
      </c>
      <c r="L19" s="83">
        <f t="shared" si="7"/>
        <v>1850164429.02</v>
      </c>
      <c r="M19" s="83">
        <f t="shared" si="7"/>
        <v>833202569.71000004</v>
      </c>
      <c r="N19" s="83">
        <f t="shared" si="7"/>
        <v>1072845263.1600001</v>
      </c>
      <c r="O19" s="83">
        <f t="shared" si="7"/>
        <v>119463863.16</v>
      </c>
      <c r="P19" s="83">
        <f t="shared" si="7"/>
        <v>1270804838.9000001</v>
      </c>
      <c r="Q19" s="83">
        <f t="shared" si="7"/>
        <v>9083936462.5200005</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37"/>
      <c r="F20" s="137"/>
      <c r="G20" s="137"/>
      <c r="H20" s="137"/>
      <c r="I20" s="137"/>
      <c r="J20" s="137"/>
      <c r="K20" s="137"/>
      <c r="L20" s="137"/>
      <c r="M20" s="137"/>
      <c r="N20" s="137"/>
      <c r="O20" s="137"/>
      <c r="P20" s="137"/>
      <c r="Q20" s="138">
        <f>(SUM(E20:P20))</f>
        <v>0</v>
      </c>
      <c r="S20" s="112"/>
      <c r="Z20" s="7"/>
      <c r="AA20" s="7"/>
      <c r="AB20" s="7"/>
      <c r="AC20" s="7"/>
      <c r="AD20" s="7"/>
      <c r="AE20" s="7"/>
      <c r="AF20" s="7"/>
      <c r="AG20" s="7"/>
    </row>
    <row r="21" spans="1:33" x14ac:dyDescent="0.25">
      <c r="B21" s="31" t="s">
        <v>31</v>
      </c>
      <c r="C21" s="90">
        <v>10380319308</v>
      </c>
      <c r="D21" s="90">
        <v>9616007739.8899994</v>
      </c>
      <c r="E21" s="81">
        <v>1525340024.5</v>
      </c>
      <c r="F21" s="81">
        <v>479118253.19999999</v>
      </c>
      <c r="G21" s="81">
        <v>421474620.85000008</v>
      </c>
      <c r="H21" s="81">
        <v>575352545.77999997</v>
      </c>
      <c r="I21" s="81">
        <v>562223367.82000005</v>
      </c>
      <c r="J21" s="81">
        <v>255755779.97</v>
      </c>
      <c r="K21" s="81">
        <v>118190906.44999999</v>
      </c>
      <c r="L21" s="107">
        <v>1850164429.02</v>
      </c>
      <c r="M21" s="81">
        <v>833202569.71000004</v>
      </c>
      <c r="N21" s="81">
        <v>1072845263.1600001</v>
      </c>
      <c r="O21" s="81">
        <v>119463863.16</v>
      </c>
      <c r="P21" s="90">
        <v>1270804838.9000001</v>
      </c>
      <c r="Q21" s="81">
        <f>(SUM(E21:P21))</f>
        <v>9083936462.5200005</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c r="F22" s="90"/>
      <c r="G22" s="81"/>
      <c r="H22" s="90"/>
      <c r="I22" s="81"/>
      <c r="J22" s="90"/>
      <c r="K22" s="81"/>
      <c r="L22" s="90"/>
      <c r="M22" s="81"/>
      <c r="N22" s="90"/>
      <c r="O22" s="81"/>
      <c r="P22" s="90"/>
      <c r="Q22" s="81">
        <f>(SUM(E22:P22))</f>
        <v>0</v>
      </c>
      <c r="S22" s="112"/>
      <c r="T22" s="114"/>
      <c r="U22" s="114"/>
      <c r="V22" s="112"/>
      <c r="W22" s="112"/>
      <c r="X22" s="112"/>
      <c r="Y22" s="113"/>
      <c r="Z22" s="7"/>
      <c r="AA22" s="7"/>
      <c r="AB22" s="7"/>
      <c r="AC22" s="7"/>
      <c r="AD22" s="7"/>
      <c r="AE22" s="7"/>
      <c r="AF22" s="7"/>
      <c r="AG22" s="7"/>
    </row>
    <row r="23" spans="1:33" x14ac:dyDescent="0.25">
      <c r="B23" s="94" t="s">
        <v>33</v>
      </c>
      <c r="C23" s="93">
        <f t="shared" ref="C23:Q23" si="8">C24+C32</f>
        <v>183369770693</v>
      </c>
      <c r="D23" s="93">
        <f t="shared" ref="D23" si="9">D24+D32</f>
        <v>206784338047.30002</v>
      </c>
      <c r="E23" s="92">
        <f t="shared" si="8"/>
        <v>8340697614.1600018</v>
      </c>
      <c r="F23" s="92">
        <f t="shared" si="8"/>
        <v>9237068715.789999</v>
      </c>
      <c r="G23" s="92">
        <f t="shared" si="8"/>
        <v>11002518782.750004</v>
      </c>
      <c r="H23" s="92">
        <f t="shared" si="8"/>
        <v>11207539378.399998</v>
      </c>
      <c r="I23" s="92">
        <f t="shared" si="8"/>
        <v>11079868662.180002</v>
      </c>
      <c r="J23" s="92">
        <f t="shared" si="8"/>
        <v>11149804501.800003</v>
      </c>
      <c r="K23" s="92">
        <f t="shared" si="8"/>
        <v>11111089209.860003</v>
      </c>
      <c r="L23" s="92">
        <f t="shared" si="8"/>
        <v>11649353423.379997</v>
      </c>
      <c r="M23" s="92">
        <f t="shared" si="8"/>
        <v>12383621786.400007</v>
      </c>
      <c r="N23" s="92">
        <f t="shared" si="8"/>
        <v>12213753297.490002</v>
      </c>
      <c r="O23" s="92">
        <f t="shared" si="8"/>
        <v>14482025416.26</v>
      </c>
      <c r="P23" s="92">
        <f t="shared" si="8"/>
        <v>21374510871.990013</v>
      </c>
      <c r="Q23" s="92">
        <f t="shared" si="8"/>
        <v>145231851660.46002</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10">C25+C27+C26+C30+C31</f>
        <v>164590324182</v>
      </c>
      <c r="D24" s="83">
        <f t="shared" ref="D24" si="11">D25+D27+D26+D30+D31</f>
        <v>182513351301.75</v>
      </c>
      <c r="E24" s="83">
        <f t="shared" si="10"/>
        <v>8017629592.4300013</v>
      </c>
      <c r="F24" s="83">
        <f t="shared" si="10"/>
        <v>8996080403.6199989</v>
      </c>
      <c r="G24" s="83">
        <f t="shared" si="10"/>
        <v>10184597638.640003</v>
      </c>
      <c r="H24" s="83">
        <f t="shared" si="10"/>
        <v>10233466078.749998</v>
      </c>
      <c r="I24" s="83">
        <f t="shared" si="10"/>
        <v>10088296417.680002</v>
      </c>
      <c r="J24" s="83">
        <f t="shared" si="10"/>
        <v>10221776798.910004</v>
      </c>
      <c r="K24" s="83">
        <f t="shared" si="10"/>
        <v>10336672449.870003</v>
      </c>
      <c r="L24" s="83">
        <f t="shared" si="10"/>
        <v>10367467201.629997</v>
      </c>
      <c r="M24" s="83">
        <f t="shared" si="10"/>
        <v>10774759587.400007</v>
      </c>
      <c r="N24" s="83">
        <f t="shared" si="10"/>
        <v>11377834346.300001</v>
      </c>
      <c r="O24" s="83">
        <f t="shared" si="10"/>
        <v>13727649954.4</v>
      </c>
      <c r="P24" s="83">
        <f t="shared" si="10"/>
        <v>18720933455.790012</v>
      </c>
      <c r="Q24" s="83">
        <f t="shared" si="10"/>
        <v>133047163925.42003</v>
      </c>
      <c r="R24" s="96"/>
      <c r="S24" s="112"/>
      <c r="T24" s="114"/>
      <c r="U24" s="114"/>
      <c r="V24" s="112"/>
      <c r="W24" s="112"/>
      <c r="X24" s="112"/>
      <c r="Y24" s="113"/>
      <c r="Z24" s="7"/>
      <c r="AA24" s="7"/>
      <c r="AB24" s="7"/>
      <c r="AC24" s="7"/>
      <c r="AD24" s="7"/>
      <c r="AE24" s="7"/>
      <c r="AF24" s="7"/>
      <c r="AG24" s="7"/>
    </row>
    <row r="25" spans="1:33" x14ac:dyDescent="0.25">
      <c r="B25" s="26" t="s">
        <v>35</v>
      </c>
      <c r="C25" s="90">
        <v>160515290745</v>
      </c>
      <c r="D25" s="90">
        <v>176425257021.57001</v>
      </c>
      <c r="E25" s="81">
        <v>7970981943.3300009</v>
      </c>
      <c r="F25" s="81">
        <v>8936698123.8899994</v>
      </c>
      <c r="G25" s="81">
        <v>9789467107.4600029</v>
      </c>
      <c r="H25" s="81">
        <v>10093721300.499998</v>
      </c>
      <c r="I25" s="81">
        <v>9996968715.7800026</v>
      </c>
      <c r="J25" s="81">
        <v>10129728988.770004</v>
      </c>
      <c r="K25" s="81">
        <v>10223487925.380003</v>
      </c>
      <c r="L25" s="81">
        <v>10254855692.769999</v>
      </c>
      <c r="M25" s="81">
        <v>10684974851.050007</v>
      </c>
      <c r="N25" s="81">
        <v>11245671357.01</v>
      </c>
      <c r="O25" s="81">
        <v>12855464224.09</v>
      </c>
      <c r="P25" s="81">
        <v>18387708879.390011</v>
      </c>
      <c r="Q25" s="81">
        <f t="shared" ref="Q25:Q31" si="12">SUM(E25:P25)</f>
        <v>130569729109.42003</v>
      </c>
      <c r="R25" s="96"/>
      <c r="S25" s="112"/>
      <c r="T25" s="114"/>
      <c r="U25" s="114"/>
      <c r="V25" s="112"/>
      <c r="W25" s="112"/>
      <c r="X25" s="112"/>
      <c r="Y25" s="113"/>
      <c r="Z25" s="7"/>
      <c r="AA25" s="7"/>
      <c r="AB25" s="7"/>
      <c r="AC25" s="7"/>
      <c r="AD25" s="7"/>
      <c r="AE25" s="7"/>
      <c r="AF25" s="7"/>
      <c r="AG25" s="7"/>
    </row>
    <row r="26" spans="1:33" x14ac:dyDescent="0.25">
      <c r="B26" s="26" t="s">
        <v>94</v>
      </c>
      <c r="C26" s="90">
        <v>2392571428</v>
      </c>
      <c r="D26" s="90">
        <v>2390802661.5100002</v>
      </c>
      <c r="E26" s="81">
        <v>0</v>
      </c>
      <c r="F26" s="81"/>
      <c r="G26" s="81"/>
      <c r="H26" s="81"/>
      <c r="I26" s="81">
        <v>0</v>
      </c>
      <c r="J26" s="81"/>
      <c r="K26" s="81"/>
      <c r="L26" s="81"/>
      <c r="M26" s="81"/>
      <c r="N26" s="81">
        <v>0</v>
      </c>
      <c r="O26" s="81">
        <v>0</v>
      </c>
      <c r="P26" s="81"/>
      <c r="Q26" s="81">
        <f t="shared" si="12"/>
        <v>0</v>
      </c>
      <c r="R26" s="115"/>
      <c r="S26" s="112"/>
      <c r="T26" s="114"/>
      <c r="U26" s="114"/>
      <c r="V26" s="112"/>
      <c r="W26" s="112"/>
      <c r="X26" s="112"/>
      <c r="Y26" s="113"/>
      <c r="Z26" s="7"/>
      <c r="AA26" s="7"/>
      <c r="AB26" s="7"/>
      <c r="AC26" s="7"/>
      <c r="AD26" s="7"/>
      <c r="AE26" s="7"/>
      <c r="AF26" s="7"/>
      <c r="AG26" s="7"/>
    </row>
    <row r="27" spans="1:33" x14ac:dyDescent="0.25">
      <c r="B27" s="26" t="s">
        <v>76</v>
      </c>
      <c r="C27" s="139">
        <f>SUM(C28:C29)</f>
        <v>120729328</v>
      </c>
      <c r="D27" s="139">
        <f t="shared" ref="D27:P27" si="13">SUM(D28:D29)</f>
        <v>120729328</v>
      </c>
      <c r="E27" s="139">
        <f t="shared" si="13"/>
        <v>0</v>
      </c>
      <c r="F27" s="139">
        <f t="shared" si="13"/>
        <v>0</v>
      </c>
      <c r="G27" s="139">
        <f t="shared" si="13"/>
        <v>0</v>
      </c>
      <c r="H27" s="139">
        <f t="shared" si="13"/>
        <v>0</v>
      </c>
      <c r="I27" s="139">
        <f t="shared" si="13"/>
        <v>0</v>
      </c>
      <c r="J27" s="139">
        <f t="shared" si="13"/>
        <v>0</v>
      </c>
      <c r="K27" s="139">
        <f t="shared" si="13"/>
        <v>0</v>
      </c>
      <c r="L27" s="139">
        <f t="shared" si="13"/>
        <v>0</v>
      </c>
      <c r="M27" s="139">
        <f t="shared" si="13"/>
        <v>0</v>
      </c>
      <c r="N27" s="139">
        <f t="shared" si="13"/>
        <v>0</v>
      </c>
      <c r="O27" s="139">
        <f t="shared" si="13"/>
        <v>0</v>
      </c>
      <c r="P27" s="139">
        <f t="shared" si="13"/>
        <v>0</v>
      </c>
      <c r="Q27" s="140">
        <f t="shared" si="12"/>
        <v>0</v>
      </c>
      <c r="R27" s="115"/>
      <c r="S27" s="112"/>
      <c r="T27" s="114"/>
      <c r="U27" s="114"/>
      <c r="V27" s="112"/>
      <c r="W27" s="112"/>
      <c r="X27" s="112"/>
      <c r="Y27" s="113"/>
      <c r="Z27" s="7"/>
      <c r="AA27" s="7"/>
      <c r="AB27" s="7"/>
      <c r="AC27" s="7"/>
      <c r="AD27" s="7"/>
      <c r="AE27" s="7"/>
      <c r="AF27" s="7"/>
      <c r="AG27" s="7"/>
    </row>
    <row r="28" spans="1:33" s="28" customFormat="1" x14ac:dyDescent="0.25">
      <c r="B28" s="29" t="s">
        <v>38</v>
      </c>
      <c r="C28" s="90">
        <v>13094</v>
      </c>
      <c r="D28" s="90">
        <v>13094</v>
      </c>
      <c r="E28" s="81">
        <v>0</v>
      </c>
      <c r="F28" s="81">
        <v>0</v>
      </c>
      <c r="G28" s="81">
        <v>0</v>
      </c>
      <c r="H28" s="81">
        <v>0</v>
      </c>
      <c r="I28" s="81">
        <v>0</v>
      </c>
      <c r="J28" s="81">
        <v>0</v>
      </c>
      <c r="K28" s="81">
        <v>0</v>
      </c>
      <c r="L28" s="81">
        <v>0</v>
      </c>
      <c r="M28" s="81">
        <v>0</v>
      </c>
      <c r="N28" s="81">
        <v>0</v>
      </c>
      <c r="O28" s="81">
        <v>0</v>
      </c>
      <c r="P28" s="81"/>
      <c r="Q28" s="81">
        <f t="shared" si="12"/>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120716234</v>
      </c>
      <c r="D29" s="90">
        <v>120716234</v>
      </c>
      <c r="E29" s="81">
        <v>0</v>
      </c>
      <c r="F29" s="81">
        <v>0</v>
      </c>
      <c r="G29" s="81">
        <v>0</v>
      </c>
      <c r="H29" s="81">
        <v>0</v>
      </c>
      <c r="I29" s="81">
        <v>0</v>
      </c>
      <c r="J29" s="81">
        <v>0</v>
      </c>
      <c r="K29" s="81">
        <v>0</v>
      </c>
      <c r="L29" s="81">
        <v>0</v>
      </c>
      <c r="M29" s="81">
        <v>0</v>
      </c>
      <c r="N29" s="81">
        <v>0</v>
      </c>
      <c r="O29" s="81">
        <v>0</v>
      </c>
      <c r="P29" s="81"/>
      <c r="Q29" s="81">
        <f t="shared" si="12"/>
        <v>0</v>
      </c>
      <c r="R29" s="116"/>
      <c r="S29" s="112"/>
      <c r="T29" s="114"/>
      <c r="U29" s="114"/>
      <c r="V29" s="112"/>
      <c r="W29" s="112"/>
      <c r="X29" s="112"/>
      <c r="Y29" s="113"/>
      <c r="Z29" s="7"/>
      <c r="AA29" s="7"/>
      <c r="AB29" s="7"/>
      <c r="AC29" s="7"/>
      <c r="AD29" s="7"/>
      <c r="AE29" s="7"/>
      <c r="AF29" s="7"/>
      <c r="AG29" s="7"/>
    </row>
    <row r="30" spans="1:33" x14ac:dyDescent="0.25">
      <c r="B30" s="26" t="s">
        <v>41</v>
      </c>
      <c r="C30" s="90">
        <v>1561732681</v>
      </c>
      <c r="D30" s="90">
        <v>3513893886.8000007</v>
      </c>
      <c r="E30" s="81">
        <v>46647649.100000001</v>
      </c>
      <c r="F30" s="81">
        <v>59382279.730000004</v>
      </c>
      <c r="G30" s="81">
        <v>393254636.42000002</v>
      </c>
      <c r="H30" s="81">
        <v>137415022.25</v>
      </c>
      <c r="I30" s="81">
        <v>91327701.899999991</v>
      </c>
      <c r="J30" s="81">
        <v>91698499.900000006</v>
      </c>
      <c r="K30" s="81">
        <v>113184524.49000001</v>
      </c>
      <c r="L30" s="81">
        <v>109296950.38</v>
      </c>
      <c r="M30" s="81">
        <v>89496050.950000003</v>
      </c>
      <c r="N30" s="81">
        <v>125605453.10000001</v>
      </c>
      <c r="O30" s="81">
        <v>872185730.30999994</v>
      </c>
      <c r="P30" s="81">
        <v>333215776.39999992</v>
      </c>
      <c r="Q30" s="81">
        <f t="shared" si="12"/>
        <v>2462710274.9299998</v>
      </c>
      <c r="R30" s="116"/>
      <c r="S30" s="112"/>
      <c r="T30" s="114"/>
      <c r="U30" s="114"/>
      <c r="V30" s="112"/>
      <c r="W30" s="112"/>
      <c r="X30" s="112"/>
      <c r="Y30" s="113"/>
      <c r="Z30" s="7"/>
      <c r="AA30" s="7"/>
      <c r="AB30" s="7"/>
      <c r="AC30" s="7"/>
      <c r="AD30" s="7"/>
      <c r="AE30" s="7"/>
      <c r="AF30" s="7"/>
      <c r="AG30" s="7"/>
    </row>
    <row r="31" spans="1:33" x14ac:dyDescent="0.25">
      <c r="B31" s="26" t="s">
        <v>42</v>
      </c>
      <c r="C31" s="90">
        <v>0</v>
      </c>
      <c r="D31" s="90">
        <v>62668403.869999997</v>
      </c>
      <c r="E31" s="81"/>
      <c r="F31" s="81">
        <v>0</v>
      </c>
      <c r="G31" s="81">
        <v>1875894.76</v>
      </c>
      <c r="H31" s="81">
        <v>2329756</v>
      </c>
      <c r="I31" s="81">
        <v>0</v>
      </c>
      <c r="J31" s="81">
        <v>349310.24</v>
      </c>
      <c r="K31" s="81">
        <v>0</v>
      </c>
      <c r="L31" s="81">
        <v>3314558.48</v>
      </c>
      <c r="M31" s="81">
        <v>288685.40000000002</v>
      </c>
      <c r="N31" s="81">
        <v>6557536.1899999995</v>
      </c>
      <c r="O31" s="81">
        <v>0</v>
      </c>
      <c r="P31" s="81">
        <v>8800</v>
      </c>
      <c r="Q31" s="81">
        <f t="shared" si="12"/>
        <v>14724541.07</v>
      </c>
      <c r="R31" s="116"/>
      <c r="S31" s="112"/>
      <c r="T31" s="114"/>
      <c r="U31" s="114"/>
      <c r="V31" s="112"/>
      <c r="W31" s="112"/>
      <c r="X31" s="112"/>
      <c r="Y31" s="113"/>
      <c r="Z31" s="7"/>
      <c r="AA31" s="7"/>
      <c r="AB31" s="7"/>
      <c r="AC31" s="7"/>
      <c r="AD31" s="7"/>
      <c r="AE31" s="7"/>
      <c r="AF31" s="7"/>
      <c r="AG31" s="7"/>
    </row>
    <row r="32" spans="1:33" x14ac:dyDescent="0.25">
      <c r="B32" s="19" t="s">
        <v>43</v>
      </c>
      <c r="C32" s="83">
        <f t="shared" ref="C32:Q32" si="14">SUM(C33:C38)</f>
        <v>18779446511</v>
      </c>
      <c r="D32" s="83">
        <f t="shared" ref="D32" si="15">SUM(D33:D38)</f>
        <v>24270986745.550007</v>
      </c>
      <c r="E32" s="83">
        <f t="shared" si="14"/>
        <v>323068021.73000002</v>
      </c>
      <c r="F32" s="83">
        <f t="shared" si="14"/>
        <v>240988312.17000002</v>
      </c>
      <c r="G32" s="83">
        <f t="shared" si="14"/>
        <v>817921144.1099999</v>
      </c>
      <c r="H32" s="83">
        <f t="shared" si="14"/>
        <v>974073299.64999998</v>
      </c>
      <c r="I32" s="83">
        <f t="shared" si="14"/>
        <v>991572244.49999988</v>
      </c>
      <c r="J32" s="83">
        <f t="shared" si="14"/>
        <v>928027702.88999987</v>
      </c>
      <c r="K32" s="83">
        <f t="shared" si="14"/>
        <v>774416759.99000001</v>
      </c>
      <c r="L32" s="83">
        <f t="shared" si="14"/>
        <v>1281886221.75</v>
      </c>
      <c r="M32" s="83">
        <f t="shared" si="14"/>
        <v>1608862198.9999998</v>
      </c>
      <c r="N32" s="83">
        <f t="shared" si="14"/>
        <v>835918951.18999982</v>
      </c>
      <c r="O32" s="83">
        <f t="shared" si="14"/>
        <v>754375461.86000049</v>
      </c>
      <c r="P32" s="83">
        <f t="shared" si="14"/>
        <v>2653577416.1999993</v>
      </c>
      <c r="Q32" s="105">
        <f t="shared" si="14"/>
        <v>12184687735.039999</v>
      </c>
      <c r="R32" s="116"/>
      <c r="S32" s="112"/>
      <c r="T32" s="114"/>
      <c r="U32" s="114"/>
      <c r="V32" s="112"/>
      <c r="W32" s="112"/>
      <c r="X32" s="112"/>
      <c r="Y32" s="113"/>
      <c r="Z32" s="7"/>
      <c r="AA32" s="7"/>
      <c r="AB32" s="7"/>
      <c r="AC32" s="7"/>
      <c r="AD32" s="7"/>
      <c r="AE32" s="7"/>
      <c r="AF32" s="7"/>
      <c r="AG32" s="7"/>
    </row>
    <row r="33" spans="2:33" x14ac:dyDescent="0.25">
      <c r="B33" s="3" t="s">
        <v>44</v>
      </c>
      <c r="C33" s="90">
        <v>6757564058</v>
      </c>
      <c r="D33" s="90">
        <v>7733068954.5900002</v>
      </c>
      <c r="E33" s="81">
        <v>3241721.13</v>
      </c>
      <c r="F33" s="81">
        <v>94375227</v>
      </c>
      <c r="G33" s="81">
        <v>264591479.29999998</v>
      </c>
      <c r="H33" s="81">
        <v>480115195.68000001</v>
      </c>
      <c r="I33" s="81">
        <v>438936789.83999997</v>
      </c>
      <c r="J33" s="81">
        <v>352429120.03000003</v>
      </c>
      <c r="K33" s="81">
        <v>324977745.79000002</v>
      </c>
      <c r="L33" s="81">
        <v>293988427.45999998</v>
      </c>
      <c r="M33" s="81">
        <v>764598992.08000004</v>
      </c>
      <c r="N33" s="81">
        <v>301634711.88</v>
      </c>
      <c r="O33" s="81">
        <v>100167417.64</v>
      </c>
      <c r="P33" s="81">
        <v>1091055458.22</v>
      </c>
      <c r="Q33" s="104">
        <f t="shared" ref="Q33:Q38" si="16">(SUM(E33:P33))</f>
        <v>4510112286.0499992</v>
      </c>
      <c r="R33" s="116"/>
      <c r="S33" s="112"/>
      <c r="T33" s="114"/>
      <c r="U33" s="114"/>
      <c r="V33" s="112"/>
      <c r="W33" s="112"/>
      <c r="X33" s="112"/>
      <c r="Y33" s="113"/>
      <c r="Z33" s="7"/>
      <c r="AA33" s="7"/>
      <c r="AB33" s="7"/>
      <c r="AC33" s="7"/>
      <c r="AD33" s="7"/>
      <c r="AE33" s="7"/>
      <c r="AF33" s="7"/>
      <c r="AG33" s="7"/>
    </row>
    <row r="34" spans="2:33" x14ac:dyDescent="0.25">
      <c r="B34" s="3" t="s">
        <v>45</v>
      </c>
      <c r="C34" s="90">
        <v>8350735532</v>
      </c>
      <c r="D34" s="90">
        <v>12214425193.060005</v>
      </c>
      <c r="E34" s="81">
        <v>274934708.17000002</v>
      </c>
      <c r="F34" s="81">
        <v>139828740.83000001</v>
      </c>
      <c r="G34" s="81">
        <v>342833034.01999992</v>
      </c>
      <c r="H34" s="81">
        <v>363023391.09000003</v>
      </c>
      <c r="I34" s="81">
        <v>512515598.51999992</v>
      </c>
      <c r="J34" s="81">
        <v>401414914.17999983</v>
      </c>
      <c r="K34" s="81">
        <v>408899287.02999991</v>
      </c>
      <c r="L34" s="81">
        <v>905415904.99000013</v>
      </c>
      <c r="M34" s="81">
        <v>697834141.73000002</v>
      </c>
      <c r="N34" s="81">
        <v>533884239.30999988</v>
      </c>
      <c r="O34" s="81">
        <v>640561948.6000005</v>
      </c>
      <c r="P34" s="81">
        <v>1482570891.2999995</v>
      </c>
      <c r="Q34" s="104">
        <f t="shared" si="16"/>
        <v>6703716799.7699995</v>
      </c>
      <c r="R34" s="116"/>
      <c r="S34" s="112"/>
      <c r="T34" s="114"/>
      <c r="U34" s="114"/>
      <c r="V34" s="112"/>
      <c r="W34" s="112"/>
      <c r="X34" s="112"/>
      <c r="Y34" s="113"/>
      <c r="Z34" s="7"/>
      <c r="AA34" s="7"/>
      <c r="AB34" s="7"/>
      <c r="AC34" s="7"/>
      <c r="AD34" s="7"/>
      <c r="AE34" s="7"/>
      <c r="AF34" s="7"/>
      <c r="AG34" s="7"/>
    </row>
    <row r="35" spans="2:33" x14ac:dyDescent="0.25">
      <c r="B35" s="3" t="s">
        <v>46</v>
      </c>
      <c r="C35" s="90">
        <v>661637117</v>
      </c>
      <c r="D35" s="90">
        <v>10039750.200000048</v>
      </c>
      <c r="E35" s="81">
        <v>0</v>
      </c>
      <c r="F35" s="81">
        <v>1105620</v>
      </c>
      <c r="G35" s="81">
        <v>200000.01</v>
      </c>
      <c r="H35" s="81">
        <v>480000</v>
      </c>
      <c r="I35" s="81">
        <v>0</v>
      </c>
      <c r="J35" s="81">
        <v>269040</v>
      </c>
      <c r="K35" s="81">
        <v>831300.19</v>
      </c>
      <c r="L35" s="81">
        <v>1411940.8</v>
      </c>
      <c r="M35" s="81">
        <v>654514.37</v>
      </c>
      <c r="N35" s="81">
        <v>400000</v>
      </c>
      <c r="O35" s="81">
        <v>1083378.67</v>
      </c>
      <c r="P35" s="81">
        <v>2075820.68</v>
      </c>
      <c r="Q35" s="104">
        <f t="shared" si="16"/>
        <v>8511614.7200000007</v>
      </c>
      <c r="R35" s="116"/>
      <c r="S35" s="112"/>
      <c r="T35" s="114"/>
      <c r="U35" s="114"/>
      <c r="V35" s="112"/>
      <c r="W35" s="112"/>
      <c r="X35" s="112"/>
      <c r="Y35" s="113"/>
      <c r="Z35" s="7"/>
      <c r="AA35" s="7"/>
      <c r="AB35" s="7"/>
      <c r="AC35" s="7"/>
      <c r="AD35" s="7"/>
      <c r="AE35" s="7"/>
      <c r="AF35" s="7"/>
      <c r="AG35" s="7"/>
    </row>
    <row r="36" spans="2:33" x14ac:dyDescent="0.25">
      <c r="B36" s="3" t="s">
        <v>47</v>
      </c>
      <c r="C36" s="90">
        <v>154869000</v>
      </c>
      <c r="D36" s="90">
        <v>63830131</v>
      </c>
      <c r="E36" s="81">
        <v>0</v>
      </c>
      <c r="F36" s="81"/>
      <c r="G36" s="81">
        <v>0</v>
      </c>
      <c r="H36" s="81"/>
      <c r="I36" s="81"/>
      <c r="J36" s="81"/>
      <c r="K36" s="81"/>
      <c r="L36" s="81">
        <v>0</v>
      </c>
      <c r="M36" s="81">
        <v>0</v>
      </c>
      <c r="N36" s="81">
        <v>0</v>
      </c>
      <c r="O36" s="81">
        <v>0</v>
      </c>
      <c r="P36" s="81">
        <v>10311129</v>
      </c>
      <c r="Q36" s="81">
        <f t="shared" si="16"/>
        <v>10311129</v>
      </c>
      <c r="R36" s="96"/>
      <c r="S36" s="112"/>
      <c r="T36" s="114"/>
      <c r="U36" s="114"/>
      <c r="V36" s="112"/>
      <c r="W36" s="112"/>
      <c r="X36" s="112"/>
      <c r="Y36" s="113"/>
      <c r="Z36" s="7"/>
      <c r="AA36" s="7"/>
      <c r="AB36" s="7"/>
      <c r="AC36" s="7"/>
      <c r="AD36" s="7"/>
      <c r="AE36" s="7"/>
      <c r="AF36" s="7"/>
      <c r="AG36" s="7"/>
    </row>
    <row r="37" spans="2:33" x14ac:dyDescent="0.25">
      <c r="B37" s="3" t="s">
        <v>48</v>
      </c>
      <c r="C37" s="90">
        <v>2854615995</v>
      </c>
      <c r="D37" s="90">
        <v>4249597907.6999998</v>
      </c>
      <c r="E37" s="81">
        <v>44891592.429999992</v>
      </c>
      <c r="F37" s="81">
        <v>5678724.3399999999</v>
      </c>
      <c r="G37" s="81">
        <v>210296630.78</v>
      </c>
      <c r="H37" s="81">
        <v>130454712.88</v>
      </c>
      <c r="I37" s="81">
        <v>40119856.140000001</v>
      </c>
      <c r="J37" s="81">
        <v>173914628.68000001</v>
      </c>
      <c r="K37" s="81">
        <v>39708426.980000004</v>
      </c>
      <c r="L37" s="81">
        <v>81069948.5</v>
      </c>
      <c r="M37" s="81">
        <v>145774550.81999999</v>
      </c>
      <c r="N37" s="81">
        <v>0</v>
      </c>
      <c r="O37" s="81">
        <v>12562716.949999999</v>
      </c>
      <c r="P37" s="81">
        <v>67564117</v>
      </c>
      <c r="Q37" s="81">
        <f t="shared" si="16"/>
        <v>952035905.5</v>
      </c>
      <c r="R37" s="115"/>
      <c r="S37" s="112"/>
      <c r="T37" s="114"/>
      <c r="U37" s="114"/>
      <c r="V37" s="112"/>
      <c r="W37" s="112"/>
      <c r="X37" s="112"/>
      <c r="Y37" s="113"/>
      <c r="Z37" s="7"/>
      <c r="AA37" s="7"/>
      <c r="AB37" s="7"/>
      <c r="AC37" s="7"/>
      <c r="AD37" s="7"/>
      <c r="AE37" s="7"/>
      <c r="AF37" s="7"/>
      <c r="AG37" s="7"/>
    </row>
    <row r="38" spans="2:33" x14ac:dyDescent="0.25">
      <c r="B38" s="3" t="s">
        <v>49</v>
      </c>
      <c r="C38" s="90">
        <v>24809</v>
      </c>
      <c r="D38" s="90">
        <v>24809</v>
      </c>
      <c r="E38" s="81">
        <v>0</v>
      </c>
      <c r="F38" s="81"/>
      <c r="G38" s="81"/>
      <c r="H38" s="81"/>
      <c r="I38" s="81"/>
      <c r="J38" s="81"/>
      <c r="K38" s="81"/>
      <c r="L38" s="81"/>
      <c r="M38" s="81"/>
      <c r="N38" s="81"/>
      <c r="O38" s="81"/>
      <c r="P38" s="81"/>
      <c r="Q38" s="81">
        <f t="shared" si="16"/>
        <v>0</v>
      </c>
      <c r="R38" s="96"/>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96"/>
      <c r="S39" s="112"/>
      <c r="T39"/>
      <c r="U39"/>
      <c r="V39" s="112"/>
      <c r="W39" s="112"/>
      <c r="X39" s="112"/>
      <c r="Y39" s="113"/>
      <c r="Z39" s="7"/>
      <c r="AA39" s="7"/>
      <c r="AB39" s="7"/>
      <c r="AC39" s="7"/>
      <c r="AD39" s="7"/>
      <c r="AE39" s="7"/>
      <c r="AF39" s="7"/>
      <c r="AG39" s="7"/>
    </row>
    <row r="40" spans="2:33" ht="17.25" customHeight="1" x14ac:dyDescent="0.25">
      <c r="B40" s="25" t="s">
        <v>52</v>
      </c>
      <c r="C40" s="79">
        <f t="shared" ref="C40:Q40" si="17">C12-C24</f>
        <v>9967358101</v>
      </c>
      <c r="D40" s="79">
        <f t="shared" ref="D40" si="18">D12-D24</f>
        <v>4390824773.4100342</v>
      </c>
      <c r="E40" s="79">
        <f t="shared" si="17"/>
        <v>7760817008.9800005</v>
      </c>
      <c r="F40" s="79">
        <f t="shared" si="17"/>
        <v>1455088827.3099995</v>
      </c>
      <c r="G40" s="79">
        <f t="shared" si="17"/>
        <v>532739291.15999603</v>
      </c>
      <c r="H40" s="79">
        <f t="shared" si="17"/>
        <v>1140496834.9600029</v>
      </c>
      <c r="I40" s="79">
        <f t="shared" si="17"/>
        <v>1813440451.449995</v>
      </c>
      <c r="J40" s="79">
        <f t="shared" si="17"/>
        <v>2114919613.8999996</v>
      </c>
      <c r="K40" s="79">
        <f t="shared" si="17"/>
        <v>-11365733.300003052</v>
      </c>
      <c r="L40" s="79">
        <f t="shared" si="17"/>
        <v>1082974236.3000031</v>
      </c>
      <c r="M40" s="79">
        <f t="shared" si="17"/>
        <v>617541208.87999344</v>
      </c>
      <c r="N40" s="79">
        <f t="shared" si="17"/>
        <v>1159959460.5100002</v>
      </c>
      <c r="O40" s="79">
        <f t="shared" si="17"/>
        <v>766023771.28999901</v>
      </c>
      <c r="P40" s="79">
        <f t="shared" si="17"/>
        <v>-3885996462.6700096</v>
      </c>
      <c r="Q40" s="79">
        <f t="shared" si="17"/>
        <v>14546638508.769974</v>
      </c>
      <c r="S40" s="112"/>
      <c r="T40"/>
      <c r="U40"/>
      <c r="V40" s="112"/>
      <c r="W40" s="112"/>
      <c r="X40" s="112"/>
      <c r="Y40" s="113"/>
      <c r="Z40" s="7"/>
      <c r="AA40" s="7"/>
      <c r="AB40" s="7"/>
      <c r="AC40" s="7"/>
      <c r="AD40" s="7"/>
      <c r="AE40" s="7"/>
      <c r="AF40" s="7"/>
      <c r="AG40" s="7"/>
    </row>
    <row r="41" spans="2:33" x14ac:dyDescent="0.25">
      <c r="B41" s="25" t="s">
        <v>53</v>
      </c>
      <c r="C41" s="79">
        <f t="shared" ref="C41:Q41" si="19">C19-C32</f>
        <v>-8399127203</v>
      </c>
      <c r="D41" s="79">
        <f t="shared" ref="D41" si="20">D19-D32</f>
        <v>-14654979005.660007</v>
      </c>
      <c r="E41" s="79">
        <f t="shared" si="19"/>
        <v>1202272002.77</v>
      </c>
      <c r="F41" s="79">
        <f t="shared" si="19"/>
        <v>238129941.02999997</v>
      </c>
      <c r="G41" s="79">
        <f t="shared" si="19"/>
        <v>-396446523.25999981</v>
      </c>
      <c r="H41" s="79">
        <f t="shared" si="19"/>
        <v>-398720753.87</v>
      </c>
      <c r="I41" s="79">
        <f t="shared" si="19"/>
        <v>-429348876.67999983</v>
      </c>
      <c r="J41" s="79">
        <f t="shared" si="19"/>
        <v>-672271922.91999984</v>
      </c>
      <c r="K41" s="79">
        <f t="shared" si="19"/>
        <v>-656225853.53999996</v>
      </c>
      <c r="L41" s="79">
        <f t="shared" si="19"/>
        <v>568278207.26999998</v>
      </c>
      <c r="M41" s="79">
        <f t="shared" si="19"/>
        <v>-775659629.28999972</v>
      </c>
      <c r="N41" s="79">
        <f t="shared" si="19"/>
        <v>236926311.97000027</v>
      </c>
      <c r="O41" s="79">
        <f t="shared" si="19"/>
        <v>-634911598.70000052</v>
      </c>
      <c r="P41" s="79">
        <f t="shared" si="19"/>
        <v>-1382772577.2999992</v>
      </c>
      <c r="Q41" s="79">
        <f t="shared" si="19"/>
        <v>-3100751272.5199986</v>
      </c>
      <c r="R41" s="4"/>
      <c r="S41" s="112"/>
      <c r="T41" s="4"/>
      <c r="U41" s="4"/>
      <c r="V41" s="112"/>
      <c r="W41" s="112"/>
      <c r="X41" s="112"/>
      <c r="Y41" s="113"/>
      <c r="Z41" s="7"/>
      <c r="AA41" s="7"/>
      <c r="AB41" s="7"/>
      <c r="AC41" s="7"/>
      <c r="AD41" s="7"/>
      <c r="AE41" s="7"/>
      <c r="AF41" s="7"/>
      <c r="AG41" s="7"/>
    </row>
    <row r="42" spans="2:33" x14ac:dyDescent="0.25">
      <c r="B42" s="25" t="s">
        <v>54</v>
      </c>
      <c r="C42" s="79">
        <f t="shared" ref="C42:Q42" si="21">(C12+C19)-(C24+C32)</f>
        <v>1568230898</v>
      </c>
      <c r="D42" s="79">
        <f t="shared" ref="D42" si="22">(D12+D19)-(D24+D32)</f>
        <v>-10264154232.249969</v>
      </c>
      <c r="E42" s="79">
        <f t="shared" si="21"/>
        <v>8963089011.7500019</v>
      </c>
      <c r="F42" s="79">
        <f t="shared" si="21"/>
        <v>1693218768.3400002</v>
      </c>
      <c r="G42" s="79">
        <f t="shared" si="21"/>
        <v>136292767.8999958</v>
      </c>
      <c r="H42" s="79">
        <f t="shared" si="21"/>
        <v>741776081.09000397</v>
      </c>
      <c r="I42" s="79">
        <f t="shared" si="21"/>
        <v>1384091574.7699947</v>
      </c>
      <c r="J42" s="79">
        <f t="shared" si="21"/>
        <v>1442647690.9799995</v>
      </c>
      <c r="K42" s="79">
        <f t="shared" si="21"/>
        <v>-667591586.84000206</v>
      </c>
      <c r="L42" s="79">
        <f t="shared" si="21"/>
        <v>1651252443.5700035</v>
      </c>
      <c r="M42" s="79">
        <f t="shared" si="21"/>
        <v>-158118420.41000557</v>
      </c>
      <c r="N42" s="79">
        <f t="shared" si="21"/>
        <v>1396885772.4799995</v>
      </c>
      <c r="O42" s="79">
        <f t="shared" si="21"/>
        <v>131112172.58999825</v>
      </c>
      <c r="P42" s="79">
        <f t="shared" si="21"/>
        <v>-5268769039.9700108</v>
      </c>
      <c r="Q42" s="79">
        <f t="shared" si="21"/>
        <v>11445887236.249969</v>
      </c>
      <c r="R42" s="4"/>
      <c r="S42" s="112"/>
      <c r="T42" s="4"/>
      <c r="U42" s="4"/>
      <c r="V42" s="112"/>
      <c r="W42" s="112"/>
      <c r="X42" s="112"/>
      <c r="Y42" s="113"/>
      <c r="Z42" s="7"/>
      <c r="AA42" s="7"/>
      <c r="AB42" s="7"/>
      <c r="AC42" s="7"/>
      <c r="AD42" s="7"/>
      <c r="AE42" s="7"/>
      <c r="AF42" s="7"/>
      <c r="AG42" s="7"/>
    </row>
    <row r="43" spans="2:33" x14ac:dyDescent="0.25">
      <c r="B43" s="25" t="s">
        <v>55</v>
      </c>
      <c r="C43" s="79">
        <f t="shared" ref="C43:Q43" si="23">C42+C27</f>
        <v>1688960226</v>
      </c>
      <c r="D43" s="79">
        <f t="shared" ref="D43" si="24">D42+D27</f>
        <v>-10143424904.249969</v>
      </c>
      <c r="E43" s="79">
        <f t="shared" si="23"/>
        <v>8963089011.7500019</v>
      </c>
      <c r="F43" s="79">
        <f t="shared" si="23"/>
        <v>1693218768.3400002</v>
      </c>
      <c r="G43" s="79">
        <f t="shared" si="23"/>
        <v>136292767.8999958</v>
      </c>
      <c r="H43" s="79">
        <f t="shared" si="23"/>
        <v>741776081.09000397</v>
      </c>
      <c r="I43" s="79">
        <f t="shared" si="23"/>
        <v>1384091574.7699947</v>
      </c>
      <c r="J43" s="79">
        <f t="shared" si="23"/>
        <v>1442647690.9799995</v>
      </c>
      <c r="K43" s="79">
        <f t="shared" si="23"/>
        <v>-667591586.84000206</v>
      </c>
      <c r="L43" s="79">
        <f t="shared" si="23"/>
        <v>1651252443.5700035</v>
      </c>
      <c r="M43" s="79">
        <f t="shared" si="23"/>
        <v>-158118420.41000557</v>
      </c>
      <c r="N43" s="79">
        <f t="shared" si="23"/>
        <v>1396885772.4799995</v>
      </c>
      <c r="O43" s="79">
        <f t="shared" si="23"/>
        <v>131112172.58999825</v>
      </c>
      <c r="P43" s="79">
        <f t="shared" si="23"/>
        <v>-5268769039.9700108</v>
      </c>
      <c r="Q43" s="79">
        <f t="shared" si="23"/>
        <v>11445887236.249969</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Q44" si="25">C45-C49</f>
        <v>-1414493801</v>
      </c>
      <c r="D44" s="93">
        <f t="shared" ref="D44" si="26">D45-D49</f>
        <v>10264154232.249998</v>
      </c>
      <c r="E44" s="101">
        <f t="shared" si="25"/>
        <v>0</v>
      </c>
      <c r="F44" s="136">
        <f t="shared" si="25"/>
        <v>-1499200.02</v>
      </c>
      <c r="G44" s="101">
        <f t="shared" si="25"/>
        <v>0</v>
      </c>
      <c r="H44" s="101">
        <f t="shared" si="25"/>
        <v>0</v>
      </c>
      <c r="I44" s="92">
        <f t="shared" si="25"/>
        <v>0</v>
      </c>
      <c r="J44" s="101">
        <f t="shared" si="25"/>
        <v>0</v>
      </c>
      <c r="K44" s="101">
        <f t="shared" si="25"/>
        <v>0</v>
      </c>
      <c r="L44" s="101">
        <f t="shared" si="25"/>
        <v>0</v>
      </c>
      <c r="M44" s="101">
        <f t="shared" si="25"/>
        <v>0</v>
      </c>
      <c r="N44" s="101">
        <f t="shared" si="25"/>
        <v>0</v>
      </c>
      <c r="O44" s="101">
        <f t="shared" si="25"/>
        <v>0</v>
      </c>
      <c r="P44" s="101">
        <f t="shared" si="25"/>
        <v>0</v>
      </c>
      <c r="Q44" s="136">
        <f t="shared" si="25"/>
        <v>-1499200.02</v>
      </c>
      <c r="R44" s="4"/>
      <c r="S44" s="112"/>
      <c r="T44" s="4"/>
      <c r="U44" s="4"/>
      <c r="V44" s="112"/>
      <c r="W44" s="112"/>
      <c r="X44" s="112"/>
      <c r="Y44" s="113"/>
      <c r="Z44" s="7"/>
      <c r="AA44" s="7"/>
      <c r="AB44" s="7"/>
      <c r="AC44" s="7"/>
      <c r="AD44" s="7"/>
      <c r="AE44" s="7"/>
      <c r="AF44" s="7"/>
      <c r="AG44" s="7"/>
    </row>
    <row r="45" spans="2:33" x14ac:dyDescent="0.25">
      <c r="B45" s="21" t="s">
        <v>57</v>
      </c>
      <c r="C45" s="83">
        <f>SUM(C46:C48)</f>
        <v>0</v>
      </c>
      <c r="D45" s="83">
        <f>SUM(D46:D48)</f>
        <v>11678648033.249998</v>
      </c>
      <c r="E45" s="83">
        <f t="shared" ref="E45:Q45" si="27">SUM(E46:E48)</f>
        <v>0</v>
      </c>
      <c r="F45" s="83">
        <f t="shared" si="27"/>
        <v>0</v>
      </c>
      <c r="G45" s="83">
        <f t="shared" si="27"/>
        <v>0</v>
      </c>
      <c r="H45" s="83">
        <f t="shared" si="27"/>
        <v>0</v>
      </c>
      <c r="I45" s="83">
        <f t="shared" si="27"/>
        <v>0</v>
      </c>
      <c r="J45" s="83">
        <f t="shared" si="27"/>
        <v>0</v>
      </c>
      <c r="K45" s="83">
        <f t="shared" si="27"/>
        <v>0</v>
      </c>
      <c r="L45" s="83">
        <f t="shared" si="27"/>
        <v>0</v>
      </c>
      <c r="M45" s="83">
        <f t="shared" si="27"/>
        <v>0</v>
      </c>
      <c r="N45" s="83">
        <f t="shared" si="27"/>
        <v>0</v>
      </c>
      <c r="O45" s="83">
        <f t="shared" si="27"/>
        <v>0</v>
      </c>
      <c r="P45" s="83">
        <f t="shared" si="27"/>
        <v>0</v>
      </c>
      <c r="Q45" s="76">
        <f t="shared" si="27"/>
        <v>0</v>
      </c>
      <c r="R45" s="16"/>
      <c r="S45" s="112"/>
      <c r="T45" s="4"/>
      <c r="U45" s="4"/>
      <c r="V45" s="112"/>
      <c r="W45" s="112"/>
      <c r="X45" s="112"/>
      <c r="Y45" s="113"/>
      <c r="Z45" s="7"/>
      <c r="AA45" s="7"/>
      <c r="AB45" s="7"/>
      <c r="AC45" s="7"/>
      <c r="AD45" s="7"/>
      <c r="AE45" s="7"/>
      <c r="AF45" s="7"/>
      <c r="AG45" s="7"/>
    </row>
    <row r="46" spans="2:33" x14ac:dyDescent="0.25">
      <c r="B46" s="20" t="s">
        <v>58</v>
      </c>
      <c r="C46" s="90">
        <v>0</v>
      </c>
      <c r="D46" s="90">
        <v>11650663666.819998</v>
      </c>
      <c r="E46" s="81">
        <v>0</v>
      </c>
      <c r="F46" s="81">
        <v>0</v>
      </c>
      <c r="G46" s="81">
        <v>0</v>
      </c>
      <c r="H46" s="81">
        <v>0</v>
      </c>
      <c r="I46" s="81">
        <v>0</v>
      </c>
      <c r="J46" s="81">
        <v>0</v>
      </c>
      <c r="K46" s="81">
        <v>0</v>
      </c>
      <c r="L46" s="81">
        <v>0</v>
      </c>
      <c r="M46" s="81">
        <v>0</v>
      </c>
      <c r="N46" s="81"/>
      <c r="O46" s="81"/>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v>27984366.43</v>
      </c>
      <c r="E47" s="81">
        <v>0</v>
      </c>
      <c r="F47" s="81">
        <v>0</v>
      </c>
      <c r="G47" s="81">
        <v>0</v>
      </c>
      <c r="H47" s="81">
        <v>0</v>
      </c>
      <c r="I47" s="81">
        <v>0</v>
      </c>
      <c r="J47" s="81">
        <v>0</v>
      </c>
      <c r="K47" s="81">
        <v>0</v>
      </c>
      <c r="L47" s="81">
        <v>0</v>
      </c>
      <c r="M47" s="81">
        <v>0</v>
      </c>
      <c r="N47" s="81"/>
      <c r="O47" s="81"/>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v>0</v>
      </c>
      <c r="E48" s="81">
        <v>0</v>
      </c>
      <c r="F48" s="81">
        <v>0</v>
      </c>
      <c r="G48" s="81">
        <v>0</v>
      </c>
      <c r="H48" s="81">
        <v>0</v>
      </c>
      <c r="I48" s="81">
        <v>0</v>
      </c>
      <c r="J48" s="81">
        <v>0</v>
      </c>
      <c r="K48" s="81">
        <v>0</v>
      </c>
      <c r="L48" s="81">
        <v>0</v>
      </c>
      <c r="M48" s="75">
        <v>0</v>
      </c>
      <c r="N48" s="75"/>
      <c r="O48" s="75"/>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 t="shared" ref="C49:Q49" si="28">SUM(C50:C52)</f>
        <v>1414493801</v>
      </c>
      <c r="D49" s="83">
        <f t="shared" si="28"/>
        <v>1414493801</v>
      </c>
      <c r="E49" s="99">
        <f t="shared" si="28"/>
        <v>0</v>
      </c>
      <c r="F49" s="102">
        <f t="shared" si="28"/>
        <v>1499200.02</v>
      </c>
      <c r="G49" s="99">
        <f t="shared" si="28"/>
        <v>0</v>
      </c>
      <c r="H49" s="99">
        <f t="shared" si="28"/>
        <v>0</v>
      </c>
      <c r="I49" s="83">
        <f t="shared" si="28"/>
        <v>0</v>
      </c>
      <c r="J49" s="83">
        <f t="shared" si="28"/>
        <v>0</v>
      </c>
      <c r="K49" s="83">
        <f t="shared" si="28"/>
        <v>0</v>
      </c>
      <c r="L49" s="83">
        <f t="shared" si="28"/>
        <v>0</v>
      </c>
      <c r="M49" s="83">
        <f t="shared" si="28"/>
        <v>0</v>
      </c>
      <c r="N49" s="83">
        <f t="shared" si="28"/>
        <v>0</v>
      </c>
      <c r="O49" s="83">
        <f t="shared" si="28"/>
        <v>0</v>
      </c>
      <c r="P49" s="83">
        <f t="shared" si="28"/>
        <v>0</v>
      </c>
      <c r="Q49" s="83">
        <f t="shared" si="28"/>
        <v>1499200.02</v>
      </c>
      <c r="R49" s="4"/>
      <c r="S49" s="112"/>
      <c r="T49" s="4"/>
      <c r="U49" s="4"/>
      <c r="V49" s="112"/>
      <c r="W49" s="112"/>
      <c r="X49" s="112"/>
      <c r="Y49" s="113"/>
      <c r="Z49" s="7"/>
      <c r="AA49" s="7"/>
      <c r="AB49" s="7"/>
      <c r="AC49" s="7"/>
      <c r="AD49" s="7"/>
      <c r="AE49" s="7"/>
      <c r="AF49" s="7"/>
      <c r="AG49" s="7"/>
    </row>
    <row r="50" spans="2:33" x14ac:dyDescent="0.25">
      <c r="B50" s="18" t="s">
        <v>61</v>
      </c>
      <c r="C50" s="81">
        <v>0</v>
      </c>
      <c r="D50" s="81">
        <v>0</v>
      </c>
      <c r="E50" s="81">
        <v>0</v>
      </c>
      <c r="F50" s="81">
        <v>0</v>
      </c>
      <c r="G50" s="81">
        <v>0</v>
      </c>
      <c r="H50" s="81">
        <v>0</v>
      </c>
      <c r="I50" s="81">
        <v>0</v>
      </c>
      <c r="J50" s="81">
        <v>0</v>
      </c>
      <c r="K50" s="81">
        <v>0</v>
      </c>
      <c r="L50" s="81">
        <v>0</v>
      </c>
      <c r="M50" s="81">
        <v>0</v>
      </c>
      <c r="N50" s="81"/>
      <c r="O50" s="81"/>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1414493801</v>
      </c>
      <c r="D51" s="81">
        <v>1414493801</v>
      </c>
      <c r="E51" s="100">
        <v>0</v>
      </c>
      <c r="F51" s="81">
        <v>1499200.02</v>
      </c>
      <c r="G51" s="100">
        <v>0</v>
      </c>
      <c r="H51" s="100">
        <v>0</v>
      </c>
      <c r="I51" s="81">
        <v>0</v>
      </c>
      <c r="J51" s="81">
        <v>0</v>
      </c>
      <c r="K51" s="81">
        <v>0</v>
      </c>
      <c r="L51" s="81">
        <v>0</v>
      </c>
      <c r="M51" s="81">
        <v>0</v>
      </c>
      <c r="N51" s="81"/>
      <c r="O51" s="81"/>
      <c r="P51" s="81">
        <v>0</v>
      </c>
      <c r="Q51" s="74">
        <f>SUM(E51:P51)</f>
        <v>1499200.02</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v>0</v>
      </c>
      <c r="E52" s="89">
        <v>0</v>
      </c>
      <c r="F52" s="89">
        <v>0</v>
      </c>
      <c r="G52" s="89">
        <v>0</v>
      </c>
      <c r="H52" s="89">
        <v>0</v>
      </c>
      <c r="I52" s="89">
        <v>0</v>
      </c>
      <c r="J52" s="89">
        <v>0</v>
      </c>
      <c r="K52" s="89">
        <v>0</v>
      </c>
      <c r="L52" s="89">
        <v>0</v>
      </c>
      <c r="M52" s="89">
        <v>0</v>
      </c>
      <c r="N52" s="89"/>
      <c r="O52" s="89"/>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122</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ht="48" x14ac:dyDescent="0.25">
      <c r="B58" s="108" t="s">
        <v>123</v>
      </c>
      <c r="Q58" s="4"/>
      <c r="R58" s="4"/>
    </row>
    <row r="59" spans="2:33" x14ac:dyDescent="0.25">
      <c r="Q59" s="4"/>
      <c r="R59" s="4"/>
    </row>
    <row r="60" spans="2:33" x14ac:dyDescent="0.25">
      <c r="Q60" s="4"/>
      <c r="R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s="5" customFormat="1" x14ac:dyDescent="0.25">
      <c r="C63" s="4"/>
      <c r="D63" s="4"/>
      <c r="E63" s="4"/>
      <c r="F63" s="4"/>
      <c r="G63" s="4"/>
      <c r="H63" s="4"/>
      <c r="I63" s="4"/>
      <c r="J63" s="4"/>
      <c r="K63" s="4"/>
      <c r="L63" s="4"/>
      <c r="M63" s="4"/>
      <c r="N63" s="4"/>
      <c r="O63" s="4"/>
      <c r="P63" s="4"/>
      <c r="Q63" s="4"/>
    </row>
    <row r="64" spans="2:33" s="5" customFormat="1" x14ac:dyDescent="0.25">
      <c r="C64" s="4"/>
      <c r="D64" s="4"/>
      <c r="E64" s="4"/>
      <c r="F64" s="4"/>
      <c r="G64" s="4"/>
      <c r="H64" s="4"/>
      <c r="I64" s="4"/>
      <c r="J64" s="4"/>
      <c r="K64" s="4"/>
      <c r="L64" s="4"/>
      <c r="M64" s="4"/>
      <c r="N64" s="4"/>
      <c r="O64" s="4"/>
      <c r="P64" s="4"/>
      <c r="Q64" s="4"/>
    </row>
  </sheetData>
  <mergeCells count="4">
    <mergeCell ref="B3:Q3"/>
    <mergeCell ref="B4:Q4"/>
    <mergeCell ref="A5:R5"/>
    <mergeCell ref="B6:Q6"/>
  </mergeCells>
  <pageMargins left="0.7" right="0.7" top="0.75" bottom="0.75" header="0.3" footer="0.3"/>
  <pageSetup orientation="portrait" horizontalDpi="4294967295" verticalDpi="4294967295" r:id="rId1"/>
  <ignoredErrors>
    <ignoredError sqref="Q13:Q18 C27 Q46:Q52 D27:P27 Q20:Q3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2D6B-ACE4-4724-8132-44FC1E9C3163}">
  <dimension ref="A1:AI64"/>
  <sheetViews>
    <sheetView showGridLines="0" tabSelected="1" zoomScale="80" zoomScaleNormal="80" workbookViewId="0">
      <selection activeCell="B9" sqref="B9"/>
    </sheetView>
  </sheetViews>
  <sheetFormatPr defaultColWidth="11.42578125" defaultRowHeight="15" x14ac:dyDescent="0.25"/>
  <cols>
    <col min="1" max="1" width="24.42578125" style="4" customWidth="1"/>
    <col min="2" max="2" width="83.42578125" style="4" customWidth="1"/>
    <col min="3" max="3" width="22.42578125" style="6" bestFit="1" customWidth="1"/>
    <col min="4" max="4" width="16.85546875" style="6" hidden="1" customWidth="1"/>
    <col min="5" max="5" width="14.85546875" style="4" customWidth="1"/>
    <col min="6" max="6" width="14" style="4" customWidth="1"/>
    <col min="7" max="7" width="14.85546875" style="4" customWidth="1"/>
    <col min="8" max="9" width="14.85546875" style="4" hidden="1" customWidth="1"/>
    <col min="10" max="10" width="17.28515625" style="4" hidden="1" customWidth="1"/>
    <col min="11" max="11" width="16.42578125" style="4" hidden="1" customWidth="1"/>
    <col min="12" max="12" width="19.140625" style="4" hidden="1" customWidth="1"/>
    <col min="13" max="13" width="17.140625" style="4" hidden="1" customWidth="1"/>
    <col min="14" max="16" width="14.85546875" style="4" hidden="1"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7" t="s">
        <v>126</v>
      </c>
      <c r="C8" s="43"/>
      <c r="D8" s="43"/>
      <c r="Q8" s="47" t="s">
        <v>4</v>
      </c>
    </row>
    <row r="9" spans="1:35" ht="30.75" customHeight="1" x14ac:dyDescent="0.25">
      <c r="B9" s="94" t="s">
        <v>5</v>
      </c>
      <c r="C9" s="135" t="s">
        <v>124</v>
      </c>
      <c r="D9" s="13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206504049759</v>
      </c>
      <c r="D11" s="93">
        <f t="shared" si="0"/>
        <v>0</v>
      </c>
      <c r="E11" s="92">
        <f t="shared" si="0"/>
        <v>11890446598.660002</v>
      </c>
      <c r="F11" s="92">
        <f t="shared" si="0"/>
        <v>13792922786.17</v>
      </c>
      <c r="G11" s="92">
        <f t="shared" si="0"/>
        <v>12870970807.790003</v>
      </c>
      <c r="H11" s="92">
        <f t="shared" si="0"/>
        <v>0</v>
      </c>
      <c r="I11" s="92">
        <f t="shared" si="0"/>
        <v>0</v>
      </c>
      <c r="J11" s="92">
        <f t="shared" si="0"/>
        <v>0</v>
      </c>
      <c r="K11" s="92">
        <f t="shared" si="0"/>
        <v>0</v>
      </c>
      <c r="L11" s="92">
        <f t="shared" si="0"/>
        <v>0</v>
      </c>
      <c r="M11" s="92">
        <f t="shared" si="0"/>
        <v>0</v>
      </c>
      <c r="N11" s="92">
        <f t="shared" si="0"/>
        <v>0</v>
      </c>
      <c r="O11" s="92">
        <f t="shared" si="0"/>
        <v>0</v>
      </c>
      <c r="P11" s="92">
        <f t="shared" si="0"/>
        <v>0</v>
      </c>
      <c r="Q11" s="92">
        <f>+Q12+Q19</f>
        <v>38554340192.620003</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Q12" si="1">SUM(C13:C18)</f>
        <v>199399845735</v>
      </c>
      <c r="D12" s="83">
        <f t="shared" si="1"/>
        <v>0</v>
      </c>
      <c r="E12" s="83">
        <f t="shared" si="1"/>
        <v>10533686894.240002</v>
      </c>
      <c r="F12" s="83">
        <f t="shared" si="1"/>
        <v>12455840441.91</v>
      </c>
      <c r="G12" s="83">
        <f t="shared" si="1"/>
        <v>12298219705.300003</v>
      </c>
      <c r="H12" s="83">
        <f t="shared" si="1"/>
        <v>0</v>
      </c>
      <c r="I12" s="83">
        <f t="shared" si="1"/>
        <v>0</v>
      </c>
      <c r="J12" s="83">
        <f t="shared" si="1"/>
        <v>0</v>
      </c>
      <c r="K12" s="83">
        <f t="shared" si="1"/>
        <v>0</v>
      </c>
      <c r="L12" s="83">
        <f t="shared" si="1"/>
        <v>0</v>
      </c>
      <c r="M12" s="83">
        <f t="shared" si="1"/>
        <v>0</v>
      </c>
      <c r="N12" s="83">
        <f t="shared" si="1"/>
        <v>0</v>
      </c>
      <c r="O12" s="83">
        <f t="shared" si="1"/>
        <v>0</v>
      </c>
      <c r="P12" s="83">
        <f t="shared" si="1"/>
        <v>0</v>
      </c>
      <c r="Q12" s="83">
        <f t="shared" si="1"/>
        <v>35287747041.450005</v>
      </c>
      <c r="R12" s="103"/>
      <c r="S12" s="112"/>
      <c r="T12" s="114"/>
      <c r="U12" s="114"/>
      <c r="V12" s="112"/>
      <c r="W12" s="112"/>
      <c r="X12" s="112"/>
      <c r="Y12" s="113"/>
      <c r="Z12" s="7"/>
      <c r="AA12" s="7"/>
      <c r="AB12" s="7"/>
      <c r="AC12" s="7"/>
      <c r="AD12" s="7"/>
      <c r="AE12" s="7"/>
      <c r="AF12" s="7"/>
      <c r="AG12" s="7"/>
    </row>
    <row r="13" spans="1:35" x14ac:dyDescent="0.25">
      <c r="B13" s="31" t="s">
        <v>23</v>
      </c>
      <c r="C13" s="90">
        <v>3144159066</v>
      </c>
      <c r="D13" s="90"/>
      <c r="E13" s="81">
        <v>0</v>
      </c>
      <c r="F13" s="81"/>
      <c r="G13" s="81">
        <v>184300877.44</v>
      </c>
      <c r="H13" s="81"/>
      <c r="I13" s="81"/>
      <c r="J13" s="81"/>
      <c r="K13" s="81"/>
      <c r="L13" s="81"/>
      <c r="M13" s="81"/>
      <c r="N13" s="81"/>
      <c r="O13" s="81"/>
      <c r="P13" s="81"/>
      <c r="Q13" s="81">
        <f t="shared" ref="Q13:Q18" si="2">SUM(E13:P13)</f>
        <v>184300877.44</v>
      </c>
      <c r="R13" s="97"/>
      <c r="S13" s="112"/>
      <c r="T13" s="114"/>
      <c r="U13" s="114"/>
      <c r="V13" s="112"/>
      <c r="W13" s="112"/>
      <c r="X13" s="112"/>
      <c r="Y13" s="113"/>
      <c r="Z13" s="7"/>
      <c r="AA13" s="7"/>
      <c r="AB13" s="7"/>
      <c r="AC13" s="7"/>
      <c r="AD13" s="7"/>
      <c r="AE13" s="7"/>
      <c r="AF13" s="7"/>
      <c r="AG13" s="7"/>
    </row>
    <row r="14" spans="1:35" x14ac:dyDescent="0.25">
      <c r="B14" s="31" t="s">
        <v>24</v>
      </c>
      <c r="C14" s="90">
        <v>38940718002</v>
      </c>
      <c r="D14" s="90"/>
      <c r="E14" s="81">
        <v>816024012.45000017</v>
      </c>
      <c r="F14" s="81">
        <v>1167392835.3600006</v>
      </c>
      <c r="G14" s="81">
        <v>1722034209.3699999</v>
      </c>
      <c r="H14" s="81"/>
      <c r="I14" s="81"/>
      <c r="J14" s="81"/>
      <c r="K14" s="81"/>
      <c r="L14" s="81"/>
      <c r="M14" s="81"/>
      <c r="N14" s="81"/>
      <c r="O14" s="81"/>
      <c r="P14" s="81"/>
      <c r="Q14" s="81">
        <f t="shared" si="2"/>
        <v>3705451057.1800008</v>
      </c>
      <c r="R14" s="97"/>
      <c r="S14" s="112"/>
      <c r="T14" s="114"/>
      <c r="U14" s="114"/>
      <c r="V14" s="112"/>
      <c r="W14" s="112"/>
      <c r="X14" s="112"/>
      <c r="Y14" s="113"/>
      <c r="Z14" s="7"/>
      <c r="AA14" s="7"/>
      <c r="AB14" s="7"/>
      <c r="AC14" s="7"/>
      <c r="AD14" s="7"/>
      <c r="AE14" s="7"/>
      <c r="AF14" s="7"/>
      <c r="AG14" s="7"/>
    </row>
    <row r="15" spans="1:35" s="32" customFormat="1" x14ac:dyDescent="0.25">
      <c r="B15" s="31" t="s">
        <v>25</v>
      </c>
      <c r="C15" s="90">
        <v>2055047698</v>
      </c>
      <c r="D15" s="90"/>
      <c r="E15" s="81">
        <v>0</v>
      </c>
      <c r="F15" s="81"/>
      <c r="G15" s="81"/>
      <c r="H15" s="81"/>
      <c r="I15" s="81"/>
      <c r="J15" s="81"/>
      <c r="K15" s="81"/>
      <c r="L15" s="81"/>
      <c r="M15" s="81"/>
      <c r="N15" s="81"/>
      <c r="O15" s="81"/>
      <c r="P15" s="81"/>
      <c r="Q15" s="81">
        <f t="shared" si="2"/>
        <v>0</v>
      </c>
      <c r="S15" s="112"/>
      <c r="T15" s="114"/>
      <c r="U15" s="114"/>
      <c r="V15" s="112"/>
      <c r="W15" s="112"/>
      <c r="X15" s="112"/>
      <c r="Y15" s="113"/>
      <c r="Z15" s="7"/>
      <c r="AA15" s="7"/>
      <c r="AB15" s="7"/>
      <c r="AC15" s="7"/>
      <c r="AD15" s="7"/>
      <c r="AE15" s="7"/>
      <c r="AF15" s="7"/>
      <c r="AG15" s="7"/>
    </row>
    <row r="16" spans="1:35" s="32" customFormat="1" x14ac:dyDescent="0.25">
      <c r="B16" s="31" t="s">
        <v>26</v>
      </c>
      <c r="C16" s="90">
        <v>154753933795</v>
      </c>
      <c r="D16" s="90"/>
      <c r="E16" s="81">
        <v>9674699941.25</v>
      </c>
      <c r="F16" s="81">
        <v>11217996329.539999</v>
      </c>
      <c r="G16" s="81">
        <v>10389020043.900003</v>
      </c>
      <c r="H16" s="81"/>
      <c r="I16" s="81"/>
      <c r="J16" s="81"/>
      <c r="K16" s="81"/>
      <c r="L16" s="81"/>
      <c r="M16" s="81"/>
      <c r="N16" s="81"/>
      <c r="O16" s="81"/>
      <c r="P16" s="81"/>
      <c r="Q16" s="81">
        <f t="shared" si="2"/>
        <v>31281716314.690002</v>
      </c>
      <c r="R16" s="96"/>
      <c r="S16" s="112"/>
      <c r="T16" s="114"/>
      <c r="U16" s="114"/>
      <c r="V16" s="112"/>
      <c r="W16" s="112"/>
      <c r="X16" s="112"/>
      <c r="Y16" s="113"/>
      <c r="Z16" s="7"/>
      <c r="AA16" s="7"/>
      <c r="AB16" s="7"/>
      <c r="AC16" s="7"/>
      <c r="AD16" s="7"/>
      <c r="AE16" s="7"/>
      <c r="AF16" s="7"/>
      <c r="AG16" s="7"/>
    </row>
    <row r="17" spans="1:33" s="32" customFormat="1" x14ac:dyDescent="0.25">
      <c r="B17" s="31" t="s">
        <v>27</v>
      </c>
      <c r="C17" s="90">
        <v>15000000</v>
      </c>
      <c r="D17" s="90"/>
      <c r="E17" s="81">
        <v>664342.5</v>
      </c>
      <c r="F17" s="81">
        <v>807160</v>
      </c>
      <c r="G17" s="81">
        <v>1239857.5</v>
      </c>
      <c r="H17" s="81"/>
      <c r="I17" s="81"/>
      <c r="J17" s="81"/>
      <c r="K17" s="81"/>
      <c r="L17" s="81"/>
      <c r="M17" s="81"/>
      <c r="N17" s="81"/>
      <c r="O17" s="81"/>
      <c r="P17" s="81"/>
      <c r="Q17" s="81">
        <f t="shared" si="2"/>
        <v>2711360</v>
      </c>
      <c r="R17" s="96"/>
      <c r="S17" s="112"/>
      <c r="T17" s="114"/>
      <c r="U17" s="114"/>
      <c r="V17" s="112"/>
      <c r="W17" s="112"/>
      <c r="X17" s="112"/>
      <c r="Y17" s="113"/>
      <c r="Z17" s="7"/>
      <c r="AA17" s="7"/>
      <c r="AB17" s="7"/>
      <c r="AC17" s="7"/>
      <c r="AD17" s="7"/>
      <c r="AE17" s="7"/>
      <c r="AF17" s="7"/>
      <c r="AG17" s="7"/>
    </row>
    <row r="18" spans="1:33" x14ac:dyDescent="0.25">
      <c r="B18" s="31" t="s">
        <v>28</v>
      </c>
      <c r="C18" s="90">
        <v>490987174</v>
      </c>
      <c r="D18" s="90"/>
      <c r="E18" s="81">
        <v>42298598.040000007</v>
      </c>
      <c r="F18" s="81">
        <v>69644117.010000005</v>
      </c>
      <c r="G18" s="81">
        <v>1624717.09</v>
      </c>
      <c r="H18" s="81"/>
      <c r="I18" s="81"/>
      <c r="J18" s="133"/>
      <c r="K18" s="81"/>
      <c r="L18" s="81"/>
      <c r="M18" s="81"/>
      <c r="N18" s="104"/>
      <c r="O18" s="81"/>
      <c r="P18" s="81"/>
      <c r="Q18" s="81">
        <f t="shared" si="2"/>
        <v>113567432.14000002</v>
      </c>
      <c r="R18" s="96"/>
      <c r="S18" s="112"/>
      <c r="T18" s="114"/>
      <c r="U18" s="114"/>
      <c r="V18" s="112"/>
      <c r="W18" s="112"/>
      <c r="X18" s="112"/>
      <c r="Y18" s="113"/>
      <c r="Z18" s="7"/>
      <c r="AA18" s="7"/>
      <c r="AB18" s="7"/>
      <c r="AC18" s="7"/>
      <c r="AD18" s="7"/>
      <c r="AE18" s="7"/>
      <c r="AF18" s="7"/>
      <c r="AG18" s="7"/>
    </row>
    <row r="19" spans="1:33" x14ac:dyDescent="0.25">
      <c r="B19" s="21" t="s">
        <v>29</v>
      </c>
      <c r="C19" s="83">
        <f>SUM(C20:C22)</f>
        <v>7104204024</v>
      </c>
      <c r="D19" s="83">
        <f t="shared" ref="D19" si="3">D21</f>
        <v>0</v>
      </c>
      <c r="E19" s="83">
        <f t="shared" ref="E19:Q19" si="4">SUM(E20:E22)</f>
        <v>1356759704.4200001</v>
      </c>
      <c r="F19" s="83">
        <f t="shared" si="4"/>
        <v>1337082344.26</v>
      </c>
      <c r="G19" s="83">
        <f t="shared" si="4"/>
        <v>572751102.49000001</v>
      </c>
      <c r="H19" s="83">
        <f t="shared" si="4"/>
        <v>0</v>
      </c>
      <c r="I19" s="83">
        <f t="shared" si="4"/>
        <v>0</v>
      </c>
      <c r="J19" s="83">
        <f t="shared" si="4"/>
        <v>0</v>
      </c>
      <c r="K19" s="83">
        <f t="shared" si="4"/>
        <v>0</v>
      </c>
      <c r="L19" s="83">
        <f t="shared" si="4"/>
        <v>0</v>
      </c>
      <c r="M19" s="83">
        <f t="shared" si="4"/>
        <v>0</v>
      </c>
      <c r="N19" s="83">
        <f t="shared" si="4"/>
        <v>0</v>
      </c>
      <c r="O19" s="83">
        <f t="shared" si="4"/>
        <v>0</v>
      </c>
      <c r="P19" s="83">
        <f t="shared" si="4"/>
        <v>0</v>
      </c>
      <c r="Q19" s="83">
        <f t="shared" si="4"/>
        <v>3266593151.1700001</v>
      </c>
      <c r="S19" s="112"/>
      <c r="T19" s="114"/>
      <c r="U19" s="114"/>
      <c r="V19" s="112"/>
      <c r="W19" s="112"/>
      <c r="X19" s="112"/>
      <c r="Y19" s="113"/>
      <c r="Z19" s="7"/>
      <c r="AA19" s="7"/>
      <c r="AB19" s="7"/>
      <c r="AC19" s="7"/>
      <c r="AD19" s="7"/>
      <c r="AE19" s="7"/>
      <c r="AF19" s="7"/>
      <c r="AG19" s="7"/>
    </row>
    <row r="20" spans="1:33" x14ac:dyDescent="0.25">
      <c r="B20" s="31" t="s">
        <v>105</v>
      </c>
      <c r="C20" s="110">
        <v>0</v>
      </c>
      <c r="D20" s="110"/>
      <c r="E20" s="137">
        <v>0</v>
      </c>
      <c r="F20" s="137">
        <v>0</v>
      </c>
      <c r="G20" s="137"/>
      <c r="H20" s="137"/>
      <c r="I20" s="137"/>
      <c r="J20" s="137"/>
      <c r="K20" s="137"/>
      <c r="L20" s="137"/>
      <c r="M20" s="137"/>
      <c r="N20" s="137"/>
      <c r="O20" s="137"/>
      <c r="P20" s="137"/>
      <c r="Q20" s="138">
        <f>(SUM(E20:P20))</f>
        <v>0</v>
      </c>
      <c r="S20" s="112"/>
      <c r="Z20" s="7"/>
      <c r="AA20" s="7"/>
      <c r="AB20" s="7"/>
      <c r="AC20" s="7"/>
      <c r="AD20" s="7"/>
      <c r="AE20" s="7"/>
      <c r="AF20" s="7"/>
      <c r="AG20" s="7"/>
    </row>
    <row r="21" spans="1:33" x14ac:dyDescent="0.25">
      <c r="B21" s="31" t="s">
        <v>31</v>
      </c>
      <c r="C21" s="90">
        <v>7104204024</v>
      </c>
      <c r="D21" s="90"/>
      <c r="E21" s="81">
        <v>1356759704.4200001</v>
      </c>
      <c r="F21" s="81">
        <v>1337082344.26</v>
      </c>
      <c r="G21" s="81">
        <v>572751102.49000001</v>
      </c>
      <c r="H21" s="81"/>
      <c r="I21" s="81"/>
      <c r="J21" s="81"/>
      <c r="K21" s="81"/>
      <c r="L21" s="107"/>
      <c r="M21" s="81"/>
      <c r="N21" s="81"/>
      <c r="O21" s="81"/>
      <c r="P21" s="90"/>
      <c r="Q21" s="81">
        <f>(SUM(E21:P21))</f>
        <v>3266593151.1700001</v>
      </c>
      <c r="S21" s="112"/>
      <c r="T21" s="114"/>
      <c r="U21" s="114"/>
      <c r="V21" s="112"/>
      <c r="W21" s="112"/>
      <c r="X21" s="112"/>
      <c r="Y21" s="113"/>
      <c r="Z21" s="7"/>
      <c r="AA21" s="7"/>
      <c r="AB21" s="7"/>
      <c r="AC21" s="7"/>
      <c r="AD21" s="7"/>
      <c r="AE21" s="7"/>
      <c r="AF21" s="7"/>
      <c r="AG21" s="7"/>
    </row>
    <row r="22" spans="1:33" x14ac:dyDescent="0.25">
      <c r="B22" s="31" t="s">
        <v>106</v>
      </c>
      <c r="C22" s="90">
        <v>0</v>
      </c>
      <c r="D22" s="90"/>
      <c r="E22" s="81">
        <v>0</v>
      </c>
      <c r="F22" s="90">
        <v>0</v>
      </c>
      <c r="G22" s="81"/>
      <c r="H22" s="90"/>
      <c r="I22" s="81"/>
      <c r="J22" s="90"/>
      <c r="K22" s="81"/>
      <c r="L22" s="90"/>
      <c r="M22" s="81"/>
      <c r="N22" s="90"/>
      <c r="O22" s="81"/>
      <c r="P22" s="90"/>
      <c r="Q22" s="81">
        <f>(SUM(E22:P22))</f>
        <v>0</v>
      </c>
      <c r="S22" s="112"/>
      <c r="T22" s="114"/>
      <c r="U22" s="114"/>
      <c r="V22" s="112"/>
      <c r="W22" s="112"/>
      <c r="X22" s="112"/>
      <c r="Y22" s="113"/>
      <c r="Z22" s="7"/>
      <c r="AA22" s="7"/>
      <c r="AB22" s="7"/>
      <c r="AC22" s="7"/>
      <c r="AD22" s="7"/>
      <c r="AE22" s="7"/>
      <c r="AF22" s="7"/>
      <c r="AG22" s="7"/>
    </row>
    <row r="23" spans="1:33" x14ac:dyDescent="0.25">
      <c r="B23" s="94" t="s">
        <v>33</v>
      </c>
      <c r="C23" s="93">
        <f t="shared" ref="C23:Q23" si="5">C24+C32</f>
        <v>205120741155</v>
      </c>
      <c r="D23" s="93">
        <f t="shared" si="5"/>
        <v>0</v>
      </c>
      <c r="E23" s="92">
        <f t="shared" si="5"/>
        <v>10044705384.119999</v>
      </c>
      <c r="F23" s="92">
        <f t="shared" si="5"/>
        <v>10581041767.039995</v>
      </c>
      <c r="G23" s="92">
        <f t="shared" si="5"/>
        <v>11561084371.09</v>
      </c>
      <c r="H23" s="92">
        <f t="shared" si="5"/>
        <v>0</v>
      </c>
      <c r="I23" s="92">
        <f t="shared" si="5"/>
        <v>0</v>
      </c>
      <c r="J23" s="92">
        <f t="shared" si="5"/>
        <v>0</v>
      </c>
      <c r="K23" s="92">
        <f t="shared" si="5"/>
        <v>0</v>
      </c>
      <c r="L23" s="92">
        <f t="shared" si="5"/>
        <v>0</v>
      </c>
      <c r="M23" s="92">
        <f t="shared" si="5"/>
        <v>0</v>
      </c>
      <c r="N23" s="92">
        <f t="shared" si="5"/>
        <v>0</v>
      </c>
      <c r="O23" s="92">
        <f t="shared" si="5"/>
        <v>0</v>
      </c>
      <c r="P23" s="92">
        <f t="shared" si="5"/>
        <v>0</v>
      </c>
      <c r="Q23" s="92">
        <f t="shared" si="5"/>
        <v>32186831522.249992</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6">C25+C27+C26+C30+C31</f>
        <v>186801662570</v>
      </c>
      <c r="D24" s="83">
        <f t="shared" si="6"/>
        <v>0</v>
      </c>
      <c r="E24" s="83">
        <f t="shared" si="6"/>
        <v>9540930407.1899986</v>
      </c>
      <c r="F24" s="83">
        <f t="shared" si="6"/>
        <v>9711718861.779995</v>
      </c>
      <c r="G24" s="83">
        <f t="shared" si="6"/>
        <v>10629580603.59</v>
      </c>
      <c r="H24" s="83">
        <f t="shared" si="6"/>
        <v>0</v>
      </c>
      <c r="I24" s="83">
        <f t="shared" si="6"/>
        <v>0</v>
      </c>
      <c r="J24" s="83">
        <f t="shared" si="6"/>
        <v>0</v>
      </c>
      <c r="K24" s="83">
        <f t="shared" si="6"/>
        <v>0</v>
      </c>
      <c r="L24" s="83">
        <f t="shared" si="6"/>
        <v>0</v>
      </c>
      <c r="M24" s="83">
        <f t="shared" si="6"/>
        <v>0</v>
      </c>
      <c r="N24" s="83">
        <f t="shared" si="6"/>
        <v>0</v>
      </c>
      <c r="O24" s="83">
        <f t="shared" si="6"/>
        <v>0</v>
      </c>
      <c r="P24" s="83">
        <f t="shared" si="6"/>
        <v>0</v>
      </c>
      <c r="Q24" s="83">
        <f t="shared" si="6"/>
        <v>29882229872.559994</v>
      </c>
      <c r="R24" s="96"/>
      <c r="S24" s="112"/>
      <c r="T24" s="114"/>
      <c r="U24" s="114"/>
      <c r="V24" s="112"/>
      <c r="W24" s="112"/>
      <c r="X24" s="112"/>
      <c r="Y24" s="113"/>
      <c r="Z24" s="7"/>
      <c r="AA24" s="7"/>
      <c r="AB24" s="7"/>
      <c r="AC24" s="7"/>
      <c r="AD24" s="7"/>
      <c r="AE24" s="7"/>
      <c r="AF24" s="7"/>
      <c r="AG24" s="7"/>
    </row>
    <row r="25" spans="1:33" x14ac:dyDescent="0.25">
      <c r="B25" s="26" t="s">
        <v>35</v>
      </c>
      <c r="C25" s="90">
        <v>181479902116</v>
      </c>
      <c r="D25" s="90"/>
      <c r="E25" s="81">
        <v>9499818706.2099991</v>
      </c>
      <c r="F25" s="81">
        <v>9615717277.1799946</v>
      </c>
      <c r="G25" s="81">
        <v>10364983033.209999</v>
      </c>
      <c r="H25" s="81"/>
      <c r="I25" s="81"/>
      <c r="J25" s="81"/>
      <c r="K25" s="81"/>
      <c r="L25" s="81"/>
      <c r="M25" s="81"/>
      <c r="N25" s="81"/>
      <c r="O25" s="81"/>
      <c r="P25" s="81"/>
      <c r="Q25" s="81">
        <f>SUM(E25:P25)</f>
        <v>29480519016.599991</v>
      </c>
      <c r="R25" s="96"/>
      <c r="S25" s="112"/>
      <c r="T25" s="114"/>
      <c r="U25" s="114"/>
      <c r="V25" s="112"/>
      <c r="W25" s="112"/>
      <c r="X25" s="112"/>
      <c r="Y25" s="113"/>
      <c r="Z25" s="7"/>
      <c r="AA25" s="7"/>
      <c r="AB25" s="7"/>
      <c r="AC25" s="7"/>
      <c r="AD25" s="7"/>
      <c r="AE25" s="7"/>
      <c r="AF25" s="7"/>
      <c r="AG25" s="7"/>
    </row>
    <row r="26" spans="1:33" x14ac:dyDescent="0.25">
      <c r="B26" s="26" t="s">
        <v>94</v>
      </c>
      <c r="C26" s="90">
        <v>3638185318</v>
      </c>
      <c r="D26" s="90"/>
      <c r="E26" s="81">
        <v>0</v>
      </c>
      <c r="F26" s="81">
        <v>0</v>
      </c>
      <c r="G26" s="81"/>
      <c r="H26" s="81"/>
      <c r="I26" s="81"/>
      <c r="J26" s="81"/>
      <c r="K26" s="81"/>
      <c r="L26" s="81"/>
      <c r="M26" s="81"/>
      <c r="N26" s="81"/>
      <c r="O26" s="81"/>
      <c r="P26" s="81"/>
      <c r="Q26" s="81">
        <f t="shared" ref="Q26:Q31" si="7">SUM(E26:P26)</f>
        <v>0</v>
      </c>
      <c r="R26" s="115"/>
      <c r="S26" s="112"/>
      <c r="T26" s="114"/>
      <c r="U26" s="114"/>
      <c r="V26" s="112"/>
      <c r="W26" s="112"/>
      <c r="X26" s="112"/>
      <c r="Y26" s="113"/>
      <c r="Z26" s="7"/>
      <c r="AA26" s="7"/>
      <c r="AB26" s="7"/>
      <c r="AC26" s="7"/>
      <c r="AD26" s="7"/>
      <c r="AE26" s="7"/>
      <c r="AF26" s="7"/>
      <c r="AG26" s="7"/>
    </row>
    <row r="27" spans="1:33" x14ac:dyDescent="0.25">
      <c r="B27" s="26" t="s">
        <v>76</v>
      </c>
      <c r="C27" s="90">
        <f>SUM(C28:C29)</f>
        <v>73168665</v>
      </c>
      <c r="D27" s="90">
        <f>SUM(D28:D29)</f>
        <v>0</v>
      </c>
      <c r="E27" s="90">
        <f t="shared" ref="E27:P27" si="8">SUM(E28:E29)</f>
        <v>0</v>
      </c>
      <c r="F27" s="90">
        <f t="shared" si="8"/>
        <v>0</v>
      </c>
      <c r="G27" s="90">
        <f t="shared" si="8"/>
        <v>0</v>
      </c>
      <c r="H27" s="90">
        <f t="shared" si="8"/>
        <v>0</v>
      </c>
      <c r="I27" s="90">
        <f t="shared" si="8"/>
        <v>0</v>
      </c>
      <c r="J27" s="90">
        <f t="shared" si="8"/>
        <v>0</v>
      </c>
      <c r="K27" s="90">
        <f t="shared" si="8"/>
        <v>0</v>
      </c>
      <c r="L27" s="90">
        <f t="shared" si="8"/>
        <v>0</v>
      </c>
      <c r="M27" s="90">
        <f t="shared" si="8"/>
        <v>0</v>
      </c>
      <c r="N27" s="90">
        <f t="shared" si="8"/>
        <v>0</v>
      </c>
      <c r="O27" s="90">
        <f t="shared" si="8"/>
        <v>0</v>
      </c>
      <c r="P27" s="90">
        <f t="shared" si="8"/>
        <v>0</v>
      </c>
      <c r="Q27" s="81">
        <f t="shared" si="7"/>
        <v>0</v>
      </c>
      <c r="R27" s="115"/>
      <c r="S27" s="112"/>
      <c r="T27" s="114"/>
      <c r="U27" s="114"/>
      <c r="V27" s="112"/>
      <c r="W27" s="112"/>
      <c r="X27" s="112"/>
      <c r="Y27" s="113"/>
      <c r="Z27" s="7"/>
      <c r="AA27" s="7"/>
      <c r="AB27" s="7"/>
      <c r="AC27" s="7"/>
      <c r="AD27" s="7"/>
      <c r="AE27" s="7"/>
      <c r="AF27" s="7"/>
      <c r="AG27" s="7"/>
    </row>
    <row r="28" spans="1:33" s="28" customFormat="1" x14ac:dyDescent="0.25">
      <c r="B28" s="29" t="s">
        <v>38</v>
      </c>
      <c r="C28" s="90">
        <v>6320</v>
      </c>
      <c r="D28" s="90"/>
      <c r="E28" s="81">
        <v>0</v>
      </c>
      <c r="F28" s="81">
        <v>0</v>
      </c>
      <c r="G28" s="81">
        <v>0</v>
      </c>
      <c r="H28" s="81"/>
      <c r="I28" s="81"/>
      <c r="J28" s="81"/>
      <c r="K28" s="81"/>
      <c r="L28" s="81"/>
      <c r="M28" s="81"/>
      <c r="N28" s="81"/>
      <c r="O28" s="81"/>
      <c r="P28" s="81"/>
      <c r="Q28" s="81">
        <f t="shared" si="7"/>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73162345</v>
      </c>
      <c r="D29" s="90"/>
      <c r="E29" s="81">
        <v>0</v>
      </c>
      <c r="F29" s="81">
        <v>0</v>
      </c>
      <c r="G29" s="81">
        <v>0</v>
      </c>
      <c r="H29" s="81"/>
      <c r="I29" s="81"/>
      <c r="J29" s="81"/>
      <c r="K29" s="81"/>
      <c r="L29" s="81"/>
      <c r="M29" s="81"/>
      <c r="N29" s="81"/>
      <c r="O29" s="81"/>
      <c r="P29" s="81"/>
      <c r="Q29" s="81">
        <f t="shared" si="7"/>
        <v>0</v>
      </c>
      <c r="R29" s="116"/>
      <c r="S29" s="112"/>
      <c r="T29" s="114"/>
      <c r="U29" s="114"/>
      <c r="V29" s="112"/>
      <c r="W29" s="112"/>
      <c r="X29" s="112"/>
      <c r="Y29" s="113"/>
      <c r="Z29" s="7"/>
      <c r="AA29" s="7"/>
      <c r="AB29" s="7"/>
      <c r="AC29" s="7"/>
      <c r="AD29" s="7"/>
      <c r="AE29" s="7"/>
      <c r="AF29" s="7"/>
      <c r="AG29" s="7"/>
    </row>
    <row r="30" spans="1:33" x14ac:dyDescent="0.25">
      <c r="B30" s="26" t="s">
        <v>41</v>
      </c>
      <c r="C30" s="90">
        <v>1606406471</v>
      </c>
      <c r="D30" s="90"/>
      <c r="E30" s="81">
        <v>41111700.980000004</v>
      </c>
      <c r="F30" s="81">
        <v>95115298.979999989</v>
      </c>
      <c r="G30" s="81">
        <v>264122878.01000002</v>
      </c>
      <c r="H30" s="81"/>
      <c r="I30" s="81"/>
      <c r="J30" s="81"/>
      <c r="K30" s="81"/>
      <c r="L30" s="81"/>
      <c r="M30" s="81"/>
      <c r="N30" s="81"/>
      <c r="O30" s="81"/>
      <c r="P30" s="81"/>
      <c r="Q30" s="81">
        <f t="shared" si="7"/>
        <v>400349877.97000003</v>
      </c>
      <c r="R30" s="116"/>
      <c r="S30" s="112"/>
      <c r="T30" s="114"/>
      <c r="U30" s="114"/>
      <c r="V30" s="112"/>
      <c r="W30" s="112"/>
      <c r="X30" s="112"/>
      <c r="Y30" s="113"/>
      <c r="Z30" s="7"/>
      <c r="AA30" s="7"/>
      <c r="AB30" s="7"/>
      <c r="AC30" s="7"/>
      <c r="AD30" s="7"/>
      <c r="AE30" s="7"/>
      <c r="AF30" s="7"/>
      <c r="AG30" s="7"/>
    </row>
    <row r="31" spans="1:33" x14ac:dyDescent="0.25">
      <c r="B31" s="26" t="s">
        <v>42</v>
      </c>
      <c r="C31" s="90">
        <v>4000000</v>
      </c>
      <c r="D31" s="90"/>
      <c r="E31" s="81">
        <v>0</v>
      </c>
      <c r="F31" s="81">
        <v>886285.62</v>
      </c>
      <c r="G31" s="81">
        <v>474692.37</v>
      </c>
      <c r="H31" s="81"/>
      <c r="I31" s="81"/>
      <c r="J31" s="81"/>
      <c r="K31" s="81"/>
      <c r="L31" s="81"/>
      <c r="M31" s="81"/>
      <c r="N31" s="81"/>
      <c r="O31" s="81"/>
      <c r="P31" s="81"/>
      <c r="Q31" s="81">
        <f t="shared" si="7"/>
        <v>1360977.99</v>
      </c>
      <c r="R31" s="116"/>
      <c r="S31" s="112"/>
      <c r="T31" s="114"/>
      <c r="U31" s="114"/>
      <c r="V31" s="112"/>
      <c r="W31" s="112"/>
      <c r="X31" s="112"/>
      <c r="Y31" s="113"/>
      <c r="Z31" s="7"/>
      <c r="AA31" s="7"/>
      <c r="AB31" s="7"/>
      <c r="AC31" s="7"/>
      <c r="AD31" s="7"/>
      <c r="AE31" s="7"/>
      <c r="AF31" s="7"/>
      <c r="AG31" s="7"/>
    </row>
    <row r="32" spans="1:33" x14ac:dyDescent="0.25">
      <c r="B32" s="19" t="s">
        <v>43</v>
      </c>
      <c r="C32" s="83">
        <f t="shared" ref="C32:Q32" si="9">SUM(C33:C38)</f>
        <v>18319078585</v>
      </c>
      <c r="D32" s="83">
        <f t="shared" si="9"/>
        <v>0</v>
      </c>
      <c r="E32" s="83">
        <f t="shared" si="9"/>
        <v>503774976.93000001</v>
      </c>
      <c r="F32" s="83">
        <f t="shared" si="9"/>
        <v>869322905.25999999</v>
      </c>
      <c r="G32" s="83">
        <f>SUM(G33:G38)</f>
        <v>931503767.5</v>
      </c>
      <c r="H32" s="83">
        <f t="shared" si="9"/>
        <v>0</v>
      </c>
      <c r="I32" s="83">
        <f t="shared" si="9"/>
        <v>0</v>
      </c>
      <c r="J32" s="83">
        <f t="shared" si="9"/>
        <v>0</v>
      </c>
      <c r="K32" s="83">
        <f t="shared" si="9"/>
        <v>0</v>
      </c>
      <c r="L32" s="83">
        <f t="shared" si="9"/>
        <v>0</v>
      </c>
      <c r="M32" s="83">
        <f t="shared" si="9"/>
        <v>0</v>
      </c>
      <c r="N32" s="83">
        <f t="shared" si="9"/>
        <v>0</v>
      </c>
      <c r="O32" s="83">
        <f t="shared" si="9"/>
        <v>0</v>
      </c>
      <c r="P32" s="83">
        <f t="shared" si="9"/>
        <v>0</v>
      </c>
      <c r="Q32" s="83">
        <f t="shared" si="9"/>
        <v>2304601649.6900001</v>
      </c>
      <c r="R32" s="116"/>
      <c r="S32" s="112"/>
      <c r="T32" s="114"/>
      <c r="U32" s="114"/>
      <c r="V32" s="112"/>
      <c r="W32" s="112"/>
      <c r="X32" s="112"/>
      <c r="Y32" s="113"/>
      <c r="Z32" s="7"/>
      <c r="AA32" s="7"/>
      <c r="AB32" s="7"/>
      <c r="AC32" s="7"/>
      <c r="AD32" s="7"/>
      <c r="AE32" s="7"/>
      <c r="AF32" s="7"/>
      <c r="AG32" s="7"/>
    </row>
    <row r="33" spans="2:33" x14ac:dyDescent="0.25">
      <c r="B33" s="3" t="s">
        <v>44</v>
      </c>
      <c r="C33" s="90">
        <v>5008621631</v>
      </c>
      <c r="D33" s="90"/>
      <c r="E33" s="81">
        <v>379787227.07999998</v>
      </c>
      <c r="F33" s="81">
        <v>494337533.29000002</v>
      </c>
      <c r="G33" s="81">
        <v>252603293.70000002</v>
      </c>
      <c r="H33" s="81"/>
      <c r="I33" s="81"/>
      <c r="J33" s="81"/>
      <c r="K33" s="81"/>
      <c r="L33" s="81"/>
      <c r="M33" s="81"/>
      <c r="N33" s="81"/>
      <c r="O33" s="81"/>
      <c r="P33" s="81"/>
      <c r="Q33" s="81">
        <f t="shared" ref="Q33:Q38" si="10">(SUM(E33:P33))</f>
        <v>1126728054.0699999</v>
      </c>
      <c r="R33" s="116"/>
      <c r="S33" s="112"/>
      <c r="T33" s="114"/>
      <c r="U33" s="114"/>
      <c r="V33" s="112"/>
      <c r="W33" s="112"/>
      <c r="X33" s="112"/>
      <c r="Y33" s="113"/>
      <c r="Z33" s="7"/>
      <c r="AA33" s="7"/>
      <c r="AB33" s="7"/>
      <c r="AC33" s="7"/>
      <c r="AD33" s="7"/>
      <c r="AE33" s="7"/>
      <c r="AF33" s="7"/>
      <c r="AG33" s="7"/>
    </row>
    <row r="34" spans="2:33" x14ac:dyDescent="0.25">
      <c r="B34" s="3" t="s">
        <v>45</v>
      </c>
      <c r="C34" s="90">
        <v>9321939721</v>
      </c>
      <c r="D34" s="90"/>
      <c r="E34" s="81">
        <v>67017834.369999997</v>
      </c>
      <c r="F34" s="81">
        <v>374985371.97000003</v>
      </c>
      <c r="G34" s="81">
        <v>375636510.5</v>
      </c>
      <c r="H34" s="81"/>
      <c r="I34" s="81"/>
      <c r="J34" s="81"/>
      <c r="K34" s="81"/>
      <c r="L34" s="81"/>
      <c r="M34" s="81"/>
      <c r="N34" s="81"/>
      <c r="O34" s="81"/>
      <c r="P34" s="81"/>
      <c r="Q34" s="81">
        <f t="shared" si="10"/>
        <v>817639716.84000003</v>
      </c>
      <c r="R34" s="116"/>
      <c r="S34" s="112"/>
      <c r="T34" s="114"/>
      <c r="U34" s="114"/>
      <c r="V34" s="112"/>
      <c r="W34" s="112"/>
      <c r="X34" s="112"/>
      <c r="Y34" s="113"/>
      <c r="Z34" s="7"/>
      <c r="AA34" s="7"/>
      <c r="AB34" s="7"/>
      <c r="AC34" s="7"/>
      <c r="AD34" s="7"/>
      <c r="AE34" s="7"/>
      <c r="AF34" s="7"/>
      <c r="AG34" s="7"/>
    </row>
    <row r="35" spans="2:33" x14ac:dyDescent="0.25">
      <c r="B35" s="3" t="s">
        <v>46</v>
      </c>
      <c r="C35" s="90">
        <v>271341366</v>
      </c>
      <c r="D35" s="90"/>
      <c r="E35" s="81">
        <v>0</v>
      </c>
      <c r="F35" s="81">
        <v>0</v>
      </c>
      <c r="G35" s="81">
        <v>460110</v>
      </c>
      <c r="H35" s="81"/>
      <c r="I35" s="81"/>
      <c r="J35" s="81"/>
      <c r="K35" s="81"/>
      <c r="L35" s="81"/>
      <c r="M35" s="81"/>
      <c r="N35" s="81"/>
      <c r="O35" s="81"/>
      <c r="P35" s="81"/>
      <c r="Q35" s="81">
        <f t="shared" si="10"/>
        <v>460110</v>
      </c>
      <c r="R35" s="116"/>
      <c r="S35" s="112"/>
      <c r="T35" s="114"/>
      <c r="U35" s="114"/>
      <c r="V35" s="112"/>
      <c r="W35" s="112"/>
      <c r="X35" s="112"/>
      <c r="Y35" s="113"/>
      <c r="Z35" s="7"/>
      <c r="AA35" s="7"/>
      <c r="AB35" s="7"/>
      <c r="AC35" s="7"/>
      <c r="AD35" s="7"/>
      <c r="AE35" s="7"/>
      <c r="AF35" s="7"/>
      <c r="AG35" s="7"/>
    </row>
    <row r="36" spans="2:33" x14ac:dyDescent="0.25">
      <c r="B36" s="3" t="s">
        <v>47</v>
      </c>
      <c r="C36" s="90">
        <v>750663350</v>
      </c>
      <c r="D36" s="90"/>
      <c r="E36" s="81">
        <v>0</v>
      </c>
      <c r="F36" s="81">
        <v>0</v>
      </c>
      <c r="G36" s="81">
        <v>50000000</v>
      </c>
      <c r="H36" s="81"/>
      <c r="I36" s="81"/>
      <c r="J36" s="81"/>
      <c r="K36" s="81"/>
      <c r="L36" s="81"/>
      <c r="M36" s="81"/>
      <c r="N36" s="81"/>
      <c r="O36" s="81"/>
      <c r="P36" s="81"/>
      <c r="Q36" s="81">
        <f t="shared" si="10"/>
        <v>50000000</v>
      </c>
      <c r="R36" s="96"/>
      <c r="S36" s="112"/>
      <c r="T36" s="114"/>
      <c r="U36" s="114"/>
      <c r="V36" s="112"/>
      <c r="W36" s="112"/>
      <c r="X36" s="112"/>
      <c r="Y36" s="113"/>
      <c r="Z36" s="7"/>
      <c r="AA36" s="7"/>
      <c r="AB36" s="7"/>
      <c r="AC36" s="7"/>
      <c r="AD36" s="7"/>
      <c r="AE36" s="7"/>
      <c r="AF36" s="7"/>
      <c r="AG36" s="7"/>
    </row>
    <row r="37" spans="2:33" x14ac:dyDescent="0.25">
      <c r="B37" s="3" t="s">
        <v>48</v>
      </c>
      <c r="C37" s="90">
        <v>2966512517</v>
      </c>
      <c r="D37" s="90"/>
      <c r="E37" s="81">
        <v>56969915.479999997</v>
      </c>
      <c r="F37" s="81">
        <v>0</v>
      </c>
      <c r="G37" s="81">
        <v>252803853.30000001</v>
      </c>
      <c r="H37" s="81"/>
      <c r="I37" s="81"/>
      <c r="J37" s="81"/>
      <c r="K37" s="81"/>
      <c r="L37" s="81"/>
      <c r="M37" s="81"/>
      <c r="N37" s="81"/>
      <c r="O37" s="81"/>
      <c r="P37" s="81"/>
      <c r="Q37" s="81">
        <f t="shared" si="10"/>
        <v>309773768.78000003</v>
      </c>
      <c r="R37" s="115"/>
      <c r="S37" s="112"/>
      <c r="T37" s="114"/>
      <c r="U37" s="114"/>
      <c r="V37" s="112"/>
      <c r="W37" s="112"/>
      <c r="X37" s="112"/>
      <c r="Y37" s="113"/>
      <c r="Z37" s="7"/>
      <c r="AA37" s="7"/>
      <c r="AB37" s="7"/>
      <c r="AC37" s="7"/>
      <c r="AD37" s="7"/>
      <c r="AE37" s="7"/>
      <c r="AF37" s="7"/>
      <c r="AG37" s="7"/>
    </row>
    <row r="38" spans="2:33" x14ac:dyDescent="0.25">
      <c r="B38" s="3" t="s">
        <v>49</v>
      </c>
      <c r="C38" s="90">
        <v>0</v>
      </c>
      <c r="D38" s="90"/>
      <c r="E38" s="81">
        <v>0</v>
      </c>
      <c r="F38" s="81">
        <v>0</v>
      </c>
      <c r="G38" s="81"/>
      <c r="H38" s="81"/>
      <c r="I38" s="81"/>
      <c r="J38" s="81"/>
      <c r="K38" s="81"/>
      <c r="L38" s="81"/>
      <c r="M38" s="81"/>
      <c r="N38" s="81"/>
      <c r="O38" s="81"/>
      <c r="P38" s="81"/>
      <c r="Q38" s="81">
        <f t="shared" si="10"/>
        <v>0</v>
      </c>
      <c r="R38" s="96"/>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96"/>
      <c r="S39" s="112"/>
      <c r="T39"/>
      <c r="U39"/>
      <c r="V39" s="112"/>
      <c r="W39" s="112"/>
      <c r="X39" s="112"/>
      <c r="Y39" s="113"/>
      <c r="Z39" s="7"/>
      <c r="AA39" s="7"/>
      <c r="AB39" s="7"/>
      <c r="AC39" s="7"/>
      <c r="AD39" s="7"/>
      <c r="AE39" s="7"/>
      <c r="AF39" s="7"/>
      <c r="AG39" s="7"/>
    </row>
    <row r="40" spans="2:33" ht="17.25" customHeight="1" x14ac:dyDescent="0.25">
      <c r="B40" s="25" t="s">
        <v>52</v>
      </c>
      <c r="C40" s="79">
        <f t="shared" ref="C40:Q40" si="11">C12-C24</f>
        <v>12598183165</v>
      </c>
      <c r="D40" s="79">
        <f t="shared" si="11"/>
        <v>0</v>
      </c>
      <c r="E40" s="79">
        <f t="shared" si="11"/>
        <v>992756487.05000305</v>
      </c>
      <c r="F40" s="79">
        <f t="shared" si="11"/>
        <v>2744121580.1300049</v>
      </c>
      <c r="G40" s="79">
        <f t="shared" si="11"/>
        <v>1668639101.7100029</v>
      </c>
      <c r="H40" s="79">
        <f t="shared" si="11"/>
        <v>0</v>
      </c>
      <c r="I40" s="79">
        <f t="shared" si="11"/>
        <v>0</v>
      </c>
      <c r="J40" s="79">
        <f t="shared" si="11"/>
        <v>0</v>
      </c>
      <c r="K40" s="79">
        <f t="shared" si="11"/>
        <v>0</v>
      </c>
      <c r="L40" s="79">
        <f t="shared" si="11"/>
        <v>0</v>
      </c>
      <c r="M40" s="79">
        <f t="shared" si="11"/>
        <v>0</v>
      </c>
      <c r="N40" s="79">
        <f t="shared" si="11"/>
        <v>0</v>
      </c>
      <c r="O40" s="79">
        <f t="shared" si="11"/>
        <v>0</v>
      </c>
      <c r="P40" s="79">
        <f t="shared" si="11"/>
        <v>0</v>
      </c>
      <c r="Q40" s="79">
        <f t="shared" si="11"/>
        <v>5405517168.8900108</v>
      </c>
      <c r="S40" s="112"/>
      <c r="T40"/>
      <c r="U40"/>
      <c r="V40" s="112"/>
      <c r="W40" s="112"/>
      <c r="X40" s="112"/>
      <c r="Y40" s="113"/>
      <c r="Z40" s="7"/>
      <c r="AA40" s="7"/>
      <c r="AB40" s="7"/>
      <c r="AC40" s="7"/>
      <c r="AD40" s="7"/>
      <c r="AE40" s="7"/>
      <c r="AF40" s="7"/>
      <c r="AG40" s="7"/>
    </row>
    <row r="41" spans="2:33" x14ac:dyDescent="0.25">
      <c r="B41" s="25" t="s">
        <v>53</v>
      </c>
      <c r="C41" s="79">
        <f t="shared" ref="C41:Q41" si="12">C19-C32</f>
        <v>-11214874561</v>
      </c>
      <c r="D41" s="79">
        <f t="shared" si="12"/>
        <v>0</v>
      </c>
      <c r="E41" s="79">
        <f t="shared" si="12"/>
        <v>852984727.49000001</v>
      </c>
      <c r="F41" s="79">
        <f t="shared" si="12"/>
        <v>467759439</v>
      </c>
      <c r="G41" s="79">
        <f t="shared" si="12"/>
        <v>-358752665.00999999</v>
      </c>
      <c r="H41" s="79">
        <f t="shared" si="12"/>
        <v>0</v>
      </c>
      <c r="I41" s="79">
        <f t="shared" si="12"/>
        <v>0</v>
      </c>
      <c r="J41" s="79">
        <f t="shared" si="12"/>
        <v>0</v>
      </c>
      <c r="K41" s="79">
        <f t="shared" si="12"/>
        <v>0</v>
      </c>
      <c r="L41" s="79">
        <f t="shared" si="12"/>
        <v>0</v>
      </c>
      <c r="M41" s="79">
        <f t="shared" si="12"/>
        <v>0</v>
      </c>
      <c r="N41" s="79">
        <f t="shared" si="12"/>
        <v>0</v>
      </c>
      <c r="O41" s="79">
        <f t="shared" si="12"/>
        <v>0</v>
      </c>
      <c r="P41" s="79">
        <f t="shared" si="12"/>
        <v>0</v>
      </c>
      <c r="Q41" s="79">
        <f t="shared" si="12"/>
        <v>961991501.48000002</v>
      </c>
      <c r="R41" s="4"/>
      <c r="S41" s="112"/>
      <c r="T41" s="4"/>
      <c r="U41" s="4"/>
      <c r="V41" s="112"/>
      <c r="W41" s="112"/>
      <c r="X41" s="112"/>
      <c r="Y41" s="113"/>
      <c r="Z41" s="7"/>
      <c r="AA41" s="7"/>
      <c r="AB41" s="7"/>
      <c r="AC41" s="7"/>
      <c r="AD41" s="7"/>
      <c r="AE41" s="7"/>
      <c r="AF41" s="7"/>
      <c r="AG41" s="7"/>
    </row>
    <row r="42" spans="2:33" x14ac:dyDescent="0.25">
      <c r="B42" s="25" t="s">
        <v>54</v>
      </c>
      <c r="C42" s="79">
        <f t="shared" ref="C42:Q42" si="13">(C12+C19)-(C24+C32)</f>
        <v>1383308604</v>
      </c>
      <c r="D42" s="79">
        <f t="shared" si="13"/>
        <v>0</v>
      </c>
      <c r="E42" s="79">
        <f t="shared" si="13"/>
        <v>1845741214.5400028</v>
      </c>
      <c r="F42" s="79">
        <f t="shared" si="13"/>
        <v>3211881019.1300049</v>
      </c>
      <c r="G42" s="79">
        <f t="shared" si="13"/>
        <v>1309886436.7000027</v>
      </c>
      <c r="H42" s="79">
        <f t="shared" si="13"/>
        <v>0</v>
      </c>
      <c r="I42" s="79">
        <f t="shared" si="13"/>
        <v>0</v>
      </c>
      <c r="J42" s="79">
        <f t="shared" si="13"/>
        <v>0</v>
      </c>
      <c r="K42" s="79">
        <f t="shared" si="13"/>
        <v>0</v>
      </c>
      <c r="L42" s="79">
        <f t="shared" si="13"/>
        <v>0</v>
      </c>
      <c r="M42" s="79">
        <f t="shared" si="13"/>
        <v>0</v>
      </c>
      <c r="N42" s="79">
        <f t="shared" si="13"/>
        <v>0</v>
      </c>
      <c r="O42" s="79">
        <f t="shared" si="13"/>
        <v>0</v>
      </c>
      <c r="P42" s="79">
        <f t="shared" si="13"/>
        <v>0</v>
      </c>
      <c r="Q42" s="79">
        <f t="shared" si="13"/>
        <v>6367508670.3700104</v>
      </c>
      <c r="R42" s="4"/>
      <c r="S42" s="112"/>
      <c r="T42" s="4"/>
      <c r="U42" s="4"/>
      <c r="V42" s="112"/>
      <c r="W42" s="112"/>
      <c r="X42" s="112"/>
      <c r="Y42" s="113"/>
      <c r="Z42" s="7"/>
      <c r="AA42" s="7"/>
      <c r="AB42" s="7"/>
      <c r="AC42" s="7"/>
      <c r="AD42" s="7"/>
      <c r="AE42" s="7"/>
      <c r="AF42" s="7"/>
      <c r="AG42" s="7"/>
    </row>
    <row r="43" spans="2:33" x14ac:dyDescent="0.25">
      <c r="B43" s="25" t="s">
        <v>55</v>
      </c>
      <c r="C43" s="79">
        <f t="shared" ref="C43:Q43" si="14">C42+C27</f>
        <v>1456477269</v>
      </c>
      <c r="D43" s="79">
        <f t="shared" si="14"/>
        <v>0</v>
      </c>
      <c r="E43" s="79">
        <f t="shared" si="14"/>
        <v>1845741214.5400028</v>
      </c>
      <c r="F43" s="79">
        <f t="shared" si="14"/>
        <v>3211881019.1300049</v>
      </c>
      <c r="G43" s="79">
        <f t="shared" si="14"/>
        <v>1309886436.7000027</v>
      </c>
      <c r="H43" s="79">
        <f t="shared" si="14"/>
        <v>0</v>
      </c>
      <c r="I43" s="79">
        <f t="shared" si="14"/>
        <v>0</v>
      </c>
      <c r="J43" s="79">
        <f t="shared" si="14"/>
        <v>0</v>
      </c>
      <c r="K43" s="79">
        <f t="shared" si="14"/>
        <v>0</v>
      </c>
      <c r="L43" s="79">
        <f t="shared" si="14"/>
        <v>0</v>
      </c>
      <c r="M43" s="79">
        <f t="shared" si="14"/>
        <v>0</v>
      </c>
      <c r="N43" s="79">
        <f t="shared" si="14"/>
        <v>0</v>
      </c>
      <c r="O43" s="79">
        <f t="shared" si="14"/>
        <v>0</v>
      </c>
      <c r="P43" s="79">
        <f t="shared" si="14"/>
        <v>0</v>
      </c>
      <c r="Q43" s="79">
        <f t="shared" si="14"/>
        <v>6367508670.3700104</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Q44" si="15">C45-C49</f>
        <v>-1383308604</v>
      </c>
      <c r="D44" s="93">
        <f t="shared" si="15"/>
        <v>-1414493801</v>
      </c>
      <c r="E44" s="101">
        <f t="shared" si="15"/>
        <v>605530</v>
      </c>
      <c r="F44" s="136">
        <f t="shared" si="15"/>
        <v>0</v>
      </c>
      <c r="G44" s="136">
        <f t="shared" si="15"/>
        <v>-180000</v>
      </c>
      <c r="H44" s="101">
        <f t="shared" si="15"/>
        <v>0</v>
      </c>
      <c r="I44" s="92">
        <f t="shared" si="15"/>
        <v>0</v>
      </c>
      <c r="J44" s="101">
        <f t="shared" si="15"/>
        <v>0</v>
      </c>
      <c r="K44" s="101">
        <f t="shared" si="15"/>
        <v>0</v>
      </c>
      <c r="L44" s="101">
        <f t="shared" si="15"/>
        <v>0</v>
      </c>
      <c r="M44" s="101">
        <f t="shared" si="15"/>
        <v>0</v>
      </c>
      <c r="N44" s="101">
        <f t="shared" si="15"/>
        <v>0</v>
      </c>
      <c r="O44" s="101">
        <f t="shared" si="15"/>
        <v>0</v>
      </c>
      <c r="P44" s="101">
        <f t="shared" si="15"/>
        <v>605530</v>
      </c>
      <c r="Q44" s="136">
        <f t="shared" si="15"/>
        <v>425530</v>
      </c>
      <c r="R44" s="4"/>
      <c r="S44" s="112"/>
      <c r="T44" s="4"/>
      <c r="U44" s="4"/>
      <c r="V44" s="112"/>
      <c r="W44" s="112"/>
      <c r="X44" s="112"/>
      <c r="Y44" s="113"/>
      <c r="Z44" s="7"/>
      <c r="AA44" s="7"/>
      <c r="AB44" s="7"/>
      <c r="AC44" s="7"/>
      <c r="AD44" s="7"/>
      <c r="AE44" s="7"/>
      <c r="AF44" s="7"/>
      <c r="AG44" s="7"/>
    </row>
    <row r="45" spans="2:33" x14ac:dyDescent="0.25">
      <c r="B45" s="21" t="s">
        <v>57</v>
      </c>
      <c r="C45" s="83">
        <f>SUM(C46:D48)</f>
        <v>0</v>
      </c>
      <c r="D45" s="83">
        <f>SUM(D46:D47)</f>
        <v>0</v>
      </c>
      <c r="E45" s="83">
        <f t="shared" ref="E45:Q45" si="16">SUM(E46:F48)</f>
        <v>605530</v>
      </c>
      <c r="F45" s="83">
        <f t="shared" si="16"/>
        <v>0</v>
      </c>
      <c r="G45" s="83">
        <f t="shared" si="16"/>
        <v>0</v>
      </c>
      <c r="H45" s="83">
        <f t="shared" si="16"/>
        <v>0</v>
      </c>
      <c r="I45" s="83">
        <f t="shared" si="16"/>
        <v>0</v>
      </c>
      <c r="J45" s="83">
        <f t="shared" si="16"/>
        <v>0</v>
      </c>
      <c r="K45" s="83">
        <f t="shared" si="16"/>
        <v>0</v>
      </c>
      <c r="L45" s="83">
        <f t="shared" si="16"/>
        <v>0</v>
      </c>
      <c r="M45" s="83">
        <f t="shared" si="16"/>
        <v>0</v>
      </c>
      <c r="N45" s="83">
        <f t="shared" si="16"/>
        <v>0</v>
      </c>
      <c r="O45" s="83">
        <f t="shared" si="16"/>
        <v>0</v>
      </c>
      <c r="P45" s="83">
        <f t="shared" si="16"/>
        <v>605530</v>
      </c>
      <c r="Q45" s="76">
        <f t="shared" si="16"/>
        <v>605530</v>
      </c>
      <c r="R45" s="16"/>
      <c r="S45" s="112"/>
      <c r="T45" s="4"/>
      <c r="U45" s="4"/>
      <c r="V45" s="112"/>
      <c r="W45" s="112"/>
      <c r="X45" s="112"/>
      <c r="Y45" s="113"/>
      <c r="Z45" s="7"/>
      <c r="AA45" s="7"/>
      <c r="AB45" s="7"/>
      <c r="AC45" s="7"/>
      <c r="AD45" s="7"/>
      <c r="AE45" s="7"/>
      <c r="AF45" s="7"/>
      <c r="AG45" s="7"/>
    </row>
    <row r="46" spans="2:33" x14ac:dyDescent="0.25">
      <c r="B46" s="20" t="s">
        <v>58</v>
      </c>
      <c r="C46" s="90">
        <v>0</v>
      </c>
      <c r="D46" s="90"/>
      <c r="E46" s="81">
        <v>605530</v>
      </c>
      <c r="F46" s="81">
        <v>0</v>
      </c>
      <c r="G46" s="81">
        <v>0</v>
      </c>
      <c r="H46" s="81">
        <v>0</v>
      </c>
      <c r="I46" s="81">
        <v>0</v>
      </c>
      <c r="J46" s="81">
        <v>0</v>
      </c>
      <c r="K46" s="81">
        <v>0</v>
      </c>
      <c r="L46" s="81">
        <v>0</v>
      </c>
      <c r="M46" s="81">
        <v>0</v>
      </c>
      <c r="N46" s="81"/>
      <c r="O46" s="81"/>
      <c r="P46" s="81">
        <v>0</v>
      </c>
      <c r="Q46" s="74">
        <f>(SUM(E46:P46))</f>
        <v>605530</v>
      </c>
      <c r="R46" s="4"/>
      <c r="S46" s="112"/>
      <c r="T46" s="4"/>
      <c r="U46" s="4"/>
      <c r="V46" s="112"/>
      <c r="W46" s="112"/>
      <c r="X46" s="112"/>
      <c r="Y46" s="113"/>
      <c r="Z46" s="7"/>
      <c r="AA46" s="7"/>
      <c r="AB46" s="7"/>
      <c r="AC46" s="7"/>
      <c r="AD46" s="7"/>
      <c r="AE46" s="7"/>
      <c r="AF46" s="7"/>
      <c r="AG46" s="7"/>
    </row>
    <row r="47" spans="2:33" x14ac:dyDescent="0.25">
      <c r="B47" s="20" t="s">
        <v>59</v>
      </c>
      <c r="C47" s="75">
        <v>0</v>
      </c>
      <c r="D47" s="90"/>
      <c r="E47" s="81">
        <v>0</v>
      </c>
      <c r="F47" s="81">
        <v>0</v>
      </c>
      <c r="G47" s="81">
        <v>0</v>
      </c>
      <c r="H47" s="81">
        <v>0</v>
      </c>
      <c r="I47" s="81">
        <v>0</v>
      </c>
      <c r="J47" s="81">
        <v>0</v>
      </c>
      <c r="K47" s="81">
        <v>0</v>
      </c>
      <c r="L47" s="81">
        <v>0</v>
      </c>
      <c r="M47" s="81">
        <v>0</v>
      </c>
      <c r="N47" s="81"/>
      <c r="O47" s="81"/>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c r="E48" s="81">
        <v>0</v>
      </c>
      <c r="F48" s="81">
        <v>0</v>
      </c>
      <c r="G48" s="81">
        <v>0</v>
      </c>
      <c r="H48" s="81">
        <v>0</v>
      </c>
      <c r="I48" s="81">
        <v>0</v>
      </c>
      <c r="J48" s="81">
        <v>0</v>
      </c>
      <c r="K48" s="81">
        <v>0</v>
      </c>
      <c r="L48" s="81">
        <v>0</v>
      </c>
      <c r="M48" s="75">
        <v>0</v>
      </c>
      <c r="N48" s="75"/>
      <c r="O48" s="75"/>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 t="shared" ref="C49:Q49" si="17">SUM(C50:C52)</f>
        <v>1383308604</v>
      </c>
      <c r="D49" s="83">
        <v>1414493801</v>
      </c>
      <c r="E49" s="83">
        <f t="shared" si="17"/>
        <v>0</v>
      </c>
      <c r="F49" s="83">
        <f t="shared" si="17"/>
        <v>0</v>
      </c>
      <c r="G49" s="83">
        <f t="shared" si="17"/>
        <v>180000</v>
      </c>
      <c r="H49" s="83">
        <f t="shared" si="17"/>
        <v>0</v>
      </c>
      <c r="I49" s="83">
        <f t="shared" si="17"/>
        <v>0</v>
      </c>
      <c r="J49" s="83">
        <f t="shared" si="17"/>
        <v>0</v>
      </c>
      <c r="K49" s="83">
        <f t="shared" si="17"/>
        <v>0</v>
      </c>
      <c r="L49" s="83">
        <f t="shared" si="17"/>
        <v>0</v>
      </c>
      <c r="M49" s="83">
        <f t="shared" si="17"/>
        <v>0</v>
      </c>
      <c r="N49" s="83">
        <f t="shared" si="17"/>
        <v>0</v>
      </c>
      <c r="O49" s="83">
        <f t="shared" si="17"/>
        <v>0</v>
      </c>
      <c r="P49" s="83">
        <f t="shared" si="17"/>
        <v>0</v>
      </c>
      <c r="Q49" s="83">
        <f t="shared" si="17"/>
        <v>180000</v>
      </c>
      <c r="R49" s="4"/>
      <c r="S49" s="112"/>
      <c r="T49" s="4"/>
      <c r="U49" s="4"/>
      <c r="V49" s="112"/>
      <c r="W49" s="112"/>
      <c r="X49" s="112"/>
      <c r="Y49" s="113"/>
      <c r="Z49" s="7"/>
      <c r="AA49" s="7"/>
      <c r="AB49" s="7"/>
      <c r="AC49" s="7"/>
      <c r="AD49" s="7"/>
      <c r="AE49" s="7"/>
      <c r="AF49" s="7"/>
      <c r="AG49" s="7"/>
    </row>
    <row r="50" spans="2:33" x14ac:dyDescent="0.25">
      <c r="B50" s="18" t="s">
        <v>61</v>
      </c>
      <c r="C50" s="81">
        <v>0</v>
      </c>
      <c r="D50" s="81"/>
      <c r="E50" s="81">
        <v>0</v>
      </c>
      <c r="F50" s="81">
        <v>0</v>
      </c>
      <c r="G50" s="81">
        <v>0</v>
      </c>
      <c r="H50" s="81">
        <v>0</v>
      </c>
      <c r="I50" s="81">
        <v>0</v>
      </c>
      <c r="J50" s="81">
        <v>0</v>
      </c>
      <c r="K50" s="81">
        <v>0</v>
      </c>
      <c r="L50" s="81">
        <v>0</v>
      </c>
      <c r="M50" s="81">
        <v>0</v>
      </c>
      <c r="N50" s="81"/>
      <c r="O50" s="81"/>
      <c r="P50" s="81">
        <v>0</v>
      </c>
      <c r="Q50" s="81">
        <f>SUM(E50:P50)</f>
        <v>0</v>
      </c>
      <c r="R50" s="4"/>
      <c r="S50" s="112"/>
      <c r="T50" s="4"/>
      <c r="U50" s="4"/>
      <c r="V50" s="112"/>
      <c r="W50" s="112"/>
      <c r="X50" s="112"/>
      <c r="Y50" s="113"/>
      <c r="Z50" s="7"/>
      <c r="AA50" s="7"/>
      <c r="AB50" s="7"/>
      <c r="AC50" s="7"/>
      <c r="AD50" s="7"/>
      <c r="AE50" s="7"/>
      <c r="AF50" s="7"/>
      <c r="AG50" s="7"/>
    </row>
    <row r="51" spans="2:33" x14ac:dyDescent="0.25">
      <c r="B51" s="18" t="s">
        <v>62</v>
      </c>
      <c r="C51" s="81">
        <v>1383308604</v>
      </c>
      <c r="D51" s="81"/>
      <c r="E51" s="81">
        <v>0</v>
      </c>
      <c r="F51" s="81">
        <v>0</v>
      </c>
      <c r="G51" s="81">
        <v>180000</v>
      </c>
      <c r="H51" s="81">
        <v>0</v>
      </c>
      <c r="I51" s="81">
        <v>0</v>
      </c>
      <c r="J51" s="81">
        <v>0</v>
      </c>
      <c r="K51" s="81">
        <v>0</v>
      </c>
      <c r="L51" s="81">
        <v>0</v>
      </c>
      <c r="M51" s="81">
        <v>0</v>
      </c>
      <c r="N51" s="81"/>
      <c r="O51" s="81"/>
      <c r="P51" s="81">
        <v>0</v>
      </c>
      <c r="Q51" s="81">
        <f>SUM(E51:P51)</f>
        <v>180000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c r="E52" s="89">
        <v>0</v>
      </c>
      <c r="F52" s="89">
        <v>0</v>
      </c>
      <c r="G52" s="89">
        <v>0</v>
      </c>
      <c r="H52" s="89">
        <v>0</v>
      </c>
      <c r="I52" s="89">
        <v>0</v>
      </c>
      <c r="J52" s="89">
        <v>0</v>
      </c>
      <c r="K52" s="89">
        <v>0</v>
      </c>
      <c r="L52" s="89">
        <v>0</v>
      </c>
      <c r="M52" s="89">
        <v>0</v>
      </c>
      <c r="N52" s="89"/>
      <c r="O52" s="89"/>
      <c r="P52" s="89">
        <v>0</v>
      </c>
      <c r="Q52" s="89">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125</v>
      </c>
      <c r="C54" s="9"/>
      <c r="D54" s="9"/>
      <c r="E54" s="13"/>
      <c r="F54" s="13"/>
      <c r="G54" s="13"/>
      <c r="H54" s="13"/>
      <c r="I54" s="13"/>
      <c r="J54" s="13"/>
      <c r="K54" s="13"/>
      <c r="L54" s="13"/>
      <c r="M54" s="13"/>
      <c r="N54" s="13"/>
      <c r="O54" s="13"/>
      <c r="P54" s="13"/>
      <c r="Q54" s="11"/>
      <c r="R54" s="4"/>
      <c r="S54" s="4"/>
      <c r="T54" s="4"/>
      <c r="U54" s="4"/>
    </row>
    <row r="55" spans="2:33" x14ac:dyDescent="0.25">
      <c r="B55" s="14" t="s">
        <v>127</v>
      </c>
      <c r="C55" s="9"/>
      <c r="D55" s="9"/>
      <c r="E55" s="12"/>
      <c r="F55" s="12"/>
      <c r="G55" s="12"/>
      <c r="H55" s="12"/>
      <c r="I55" s="12"/>
      <c r="J55" s="12"/>
      <c r="K55" s="12"/>
      <c r="L55" s="12"/>
      <c r="M55" s="12"/>
      <c r="N55" s="12"/>
      <c r="O55" s="12"/>
      <c r="P55" s="12"/>
      <c r="Q55" s="4"/>
      <c r="R55" s="4"/>
      <c r="S55" s="4"/>
      <c r="T55" s="4"/>
      <c r="U55" s="4"/>
    </row>
    <row r="56" spans="2:33" x14ac:dyDescent="0.25">
      <c r="B56" s="108" t="s">
        <v>116</v>
      </c>
      <c r="C56" s="9"/>
      <c r="D56" s="9"/>
      <c r="E56" s="8"/>
      <c r="F56" s="8"/>
      <c r="G56" s="8"/>
      <c r="H56" s="8"/>
      <c r="I56" s="8"/>
      <c r="J56" s="8"/>
      <c r="K56" s="8"/>
      <c r="L56" s="8"/>
      <c r="M56" s="8"/>
      <c r="N56" s="8"/>
      <c r="O56" s="8"/>
      <c r="P56" s="8"/>
      <c r="Q56" s="111"/>
      <c r="R56" s="4"/>
      <c r="S56" s="4"/>
      <c r="T56" s="4"/>
      <c r="U56" s="4"/>
    </row>
    <row r="57" spans="2:33" ht="24" x14ac:dyDescent="0.25">
      <c r="B57" s="108" t="s">
        <v>117</v>
      </c>
      <c r="C57" s="9"/>
      <c r="D57" s="9"/>
      <c r="E57" s="11"/>
      <c r="F57" s="11"/>
      <c r="G57" s="11"/>
      <c r="H57" s="11"/>
      <c r="I57" s="11"/>
      <c r="J57" s="11"/>
      <c r="K57" s="11"/>
      <c r="L57" s="11"/>
      <c r="M57" s="11"/>
      <c r="N57" s="11"/>
      <c r="O57" s="11"/>
      <c r="P57" s="11"/>
      <c r="Q57" s="4"/>
      <c r="R57" s="4"/>
    </row>
    <row r="58" spans="2:33" x14ac:dyDescent="0.25">
      <c r="B58" s="108" t="s">
        <v>113</v>
      </c>
      <c r="C58" s="9"/>
      <c r="D58" s="9"/>
      <c r="E58" s="8"/>
      <c r="F58" s="8"/>
      <c r="G58" s="8"/>
      <c r="H58" s="8"/>
      <c r="I58" s="8"/>
      <c r="J58" s="8"/>
      <c r="K58" s="8"/>
      <c r="L58" s="8"/>
      <c r="M58" s="8"/>
      <c r="N58" s="8"/>
      <c r="O58" s="8"/>
      <c r="P58" s="8"/>
      <c r="Q58" s="4"/>
      <c r="R58" s="4"/>
    </row>
    <row r="59" spans="2:33" x14ac:dyDescent="0.25">
      <c r="Q59" s="4"/>
      <c r="R59" s="4"/>
    </row>
    <row r="60" spans="2:33" x14ac:dyDescent="0.25">
      <c r="Q60" s="4"/>
      <c r="R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s="5" customFormat="1" x14ac:dyDescent="0.25">
      <c r="C63" s="4"/>
      <c r="D63" s="4"/>
      <c r="E63" s="4"/>
      <c r="F63" s="4"/>
      <c r="G63" s="4"/>
      <c r="H63" s="4"/>
      <c r="I63" s="4"/>
      <c r="J63" s="4"/>
      <c r="K63" s="4"/>
      <c r="L63" s="4"/>
      <c r="M63" s="4"/>
      <c r="N63" s="4"/>
      <c r="O63" s="4"/>
      <c r="P63" s="4"/>
      <c r="Q63" s="4"/>
    </row>
    <row r="64" spans="2:33" s="5" customFormat="1" x14ac:dyDescent="0.25">
      <c r="C64" s="4"/>
      <c r="D64" s="4"/>
      <c r="E64" s="4"/>
      <c r="F64" s="4"/>
      <c r="G64" s="4"/>
      <c r="H64" s="4"/>
      <c r="I64" s="4"/>
      <c r="J64" s="4"/>
      <c r="K64" s="4"/>
      <c r="L64" s="4"/>
      <c r="M64" s="4"/>
      <c r="N64" s="4"/>
      <c r="O64" s="4"/>
      <c r="P64" s="4"/>
      <c r="Q64" s="4"/>
    </row>
  </sheetData>
  <mergeCells count="4">
    <mergeCell ref="B3:Q3"/>
    <mergeCell ref="B4:Q4"/>
    <mergeCell ref="A5:R5"/>
    <mergeCell ref="B6:Q6"/>
  </mergeCells>
  <pageMargins left="0.7" right="0.7" top="0.75" bottom="0.75" header="0.3" footer="0.3"/>
  <pageSetup orientation="portrait" horizontalDpi="4294967295" verticalDpi="4294967295"/>
  <ignoredErrors>
    <ignoredError sqref="C27:G27"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A64"/>
  <sheetViews>
    <sheetView showGridLines="0" topLeftCell="B1" zoomScale="80" zoomScaleNormal="80" workbookViewId="0">
      <selection activeCell="B10" sqref="B10"/>
    </sheetView>
  </sheetViews>
  <sheetFormatPr defaultColWidth="11.42578125" defaultRowHeight="15" x14ac:dyDescent="0.25"/>
  <cols>
    <col min="1" max="1" width="6.28515625" style="4" customWidth="1"/>
    <col min="2" max="2" width="80.425781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66</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15349367785</v>
      </c>
      <c r="D12" s="120">
        <f t="shared" si="0"/>
        <v>16878813645.669998</v>
      </c>
      <c r="E12" s="121">
        <f t="shared" si="0"/>
        <v>759065899.92000008</v>
      </c>
      <c r="F12" s="121">
        <f t="shared" si="0"/>
        <v>1267646261.5900002</v>
      </c>
      <c r="G12" s="121">
        <f t="shared" si="0"/>
        <v>1365967510.6200001</v>
      </c>
      <c r="H12" s="121">
        <f t="shared" si="0"/>
        <v>2047920752.6500001</v>
      </c>
      <c r="I12" s="121">
        <f t="shared" si="0"/>
        <v>2261820332.4399996</v>
      </c>
      <c r="J12" s="121">
        <f t="shared" si="0"/>
        <v>1570793559.24</v>
      </c>
      <c r="K12" s="121">
        <f t="shared" si="0"/>
        <v>2968661737.6099997</v>
      </c>
      <c r="L12" s="121">
        <f t="shared" si="0"/>
        <v>1185500498.5700002</v>
      </c>
      <c r="M12" s="121">
        <f t="shared" si="0"/>
        <v>2062848447.5899997</v>
      </c>
      <c r="N12" s="121">
        <f t="shared" si="0"/>
        <v>2095104731.8999999</v>
      </c>
      <c r="O12" s="121">
        <f t="shared" si="0"/>
        <v>3074081137.9300008</v>
      </c>
      <c r="P12" s="121">
        <f t="shared" si="0"/>
        <v>2428466598.1400003</v>
      </c>
      <c r="Q12" s="121">
        <f>+Q13+Q20</f>
        <v>23087877468.200001</v>
      </c>
      <c r="R12" s="4"/>
      <c r="S12" s="4"/>
      <c r="T12" s="4"/>
      <c r="U12" s="4"/>
      <c r="V12" s="4"/>
      <c r="W12" s="4"/>
      <c r="X12" s="4"/>
      <c r="Y12" s="4"/>
      <c r="Z12" s="4"/>
      <c r="AA12" s="4"/>
    </row>
    <row r="13" spans="1:27" x14ac:dyDescent="0.25">
      <c r="B13" s="21" t="s">
        <v>22</v>
      </c>
      <c r="C13" s="105">
        <f>SUM(C14:C19)</f>
        <v>12719292181</v>
      </c>
      <c r="D13" s="105">
        <f t="shared" ref="D13:Q13" si="1">SUM(D14:D19)</f>
        <v>14257003779.669998</v>
      </c>
      <c r="E13" s="105">
        <f t="shared" si="1"/>
        <v>759065899.92000008</v>
      </c>
      <c r="F13" s="105">
        <f t="shared" si="1"/>
        <v>1181562927.5900002</v>
      </c>
      <c r="G13" s="105">
        <f t="shared" si="1"/>
        <v>1287003607.6200001</v>
      </c>
      <c r="H13" s="105">
        <f t="shared" si="1"/>
        <v>1964274084.6500001</v>
      </c>
      <c r="I13" s="105">
        <f t="shared" si="1"/>
        <v>2241695940.4399996</v>
      </c>
      <c r="J13" s="105">
        <f t="shared" si="1"/>
        <v>1484813559.24</v>
      </c>
      <c r="K13" s="105">
        <f t="shared" si="1"/>
        <v>2879738403.6099997</v>
      </c>
      <c r="L13" s="105">
        <f t="shared" si="1"/>
        <v>1170500498.5700002</v>
      </c>
      <c r="M13" s="105">
        <f t="shared" si="1"/>
        <v>2013148447.5899997</v>
      </c>
      <c r="N13" s="105">
        <f t="shared" si="1"/>
        <v>2056504731.8999999</v>
      </c>
      <c r="O13" s="105">
        <f t="shared" si="1"/>
        <v>3037581137.9300008</v>
      </c>
      <c r="P13" s="105">
        <f t="shared" si="1"/>
        <v>2349665248.1400003</v>
      </c>
      <c r="Q13" s="105">
        <f t="shared" si="1"/>
        <v>22425554487.200001</v>
      </c>
      <c r="R13" s="16"/>
      <c r="S13" s="16"/>
      <c r="T13" s="16"/>
      <c r="U13" s="16"/>
      <c r="V13" s="16"/>
      <c r="W13" s="16"/>
      <c r="X13" s="16"/>
      <c r="Y13" s="16"/>
      <c r="Z13" s="16"/>
      <c r="AA13" s="4"/>
    </row>
    <row r="14" spans="1:27" x14ac:dyDescent="0.25">
      <c r="B14" s="31" t="s">
        <v>23</v>
      </c>
      <c r="C14" s="122">
        <v>13000000</v>
      </c>
      <c r="D14" s="123">
        <v>0</v>
      </c>
      <c r="E14" s="123">
        <v>0</v>
      </c>
      <c r="F14" s="123">
        <v>0</v>
      </c>
      <c r="G14" s="123">
        <v>0</v>
      </c>
      <c r="H14" s="123">
        <v>0</v>
      </c>
      <c r="I14" s="123">
        <v>0</v>
      </c>
      <c r="J14" s="123">
        <v>0</v>
      </c>
      <c r="K14" s="123">
        <v>0</v>
      </c>
      <c r="L14" s="123">
        <v>0</v>
      </c>
      <c r="M14" s="123">
        <v>0</v>
      </c>
      <c r="N14" s="122">
        <v>7319351</v>
      </c>
      <c r="O14" s="123">
        <v>0</v>
      </c>
      <c r="P14" s="123">
        <v>0</v>
      </c>
      <c r="Q14" s="122">
        <f>(SUM(E14:P14))</f>
        <v>7319351</v>
      </c>
      <c r="R14" s="16"/>
      <c r="S14" s="17"/>
      <c r="T14" s="17"/>
      <c r="U14" s="17"/>
      <c r="V14" s="17"/>
      <c r="W14" s="17"/>
      <c r="X14" s="17"/>
      <c r="Y14" s="17"/>
      <c r="Z14" s="17"/>
      <c r="AA14" s="4"/>
    </row>
    <row r="15" spans="1:27" x14ac:dyDescent="0.25">
      <c r="B15" s="31" t="s">
        <v>24</v>
      </c>
      <c r="C15" s="122">
        <v>5679694724</v>
      </c>
      <c r="D15" s="122">
        <v>5938074995.6700001</v>
      </c>
      <c r="E15" s="122">
        <v>88139931.330000013</v>
      </c>
      <c r="F15" s="122">
        <v>210843659.04999998</v>
      </c>
      <c r="G15" s="122">
        <v>325757736.80000019</v>
      </c>
      <c r="H15" s="122">
        <v>82037478.890000015</v>
      </c>
      <c r="I15" s="122">
        <v>312302617.97999984</v>
      </c>
      <c r="J15" s="122">
        <v>432216562.25999993</v>
      </c>
      <c r="K15" s="122">
        <v>104293830.37000002</v>
      </c>
      <c r="L15" s="122">
        <v>312911568.23000002</v>
      </c>
      <c r="M15" s="122">
        <v>305735149.17999995</v>
      </c>
      <c r="N15" s="122">
        <v>331501924.95999986</v>
      </c>
      <c r="O15" s="122">
        <v>311217168.78999984</v>
      </c>
      <c r="P15" s="122">
        <v>1141167633.2000003</v>
      </c>
      <c r="Q15" s="122">
        <f t="shared" ref="Q15:Q19" si="2">(SUM(E15:P15))</f>
        <v>3958125261.0400004</v>
      </c>
      <c r="R15" s="16"/>
      <c r="S15" s="33"/>
      <c r="T15" s="33"/>
      <c r="U15" s="33"/>
      <c r="V15" s="17"/>
      <c r="W15" s="17"/>
      <c r="X15" s="33"/>
      <c r="Y15" s="33"/>
      <c r="Z15" s="33"/>
      <c r="AA15" s="17"/>
    </row>
    <row r="16" spans="1:27" s="32" customFormat="1" x14ac:dyDescent="0.25">
      <c r="B16" s="31" t="s">
        <v>25</v>
      </c>
      <c r="C16" s="122">
        <v>79080499</v>
      </c>
      <c r="D16" s="122">
        <v>79080499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6924872765</v>
      </c>
      <c r="D17" s="122">
        <v>8225981411.999999</v>
      </c>
      <c r="E17" s="122">
        <v>670695781.38999999</v>
      </c>
      <c r="F17" s="122">
        <v>970382572.32000017</v>
      </c>
      <c r="G17" s="122">
        <v>960825678.81999993</v>
      </c>
      <c r="H17" s="122">
        <v>1881536575.1099999</v>
      </c>
      <c r="I17" s="122">
        <v>1928850547.4599998</v>
      </c>
      <c r="J17" s="122">
        <v>1052240707.6900002</v>
      </c>
      <c r="K17" s="122">
        <v>2774976312.1799998</v>
      </c>
      <c r="L17" s="122">
        <v>855925590.34000003</v>
      </c>
      <c r="M17" s="122">
        <v>1707301506.4099998</v>
      </c>
      <c r="N17" s="122">
        <v>1717676055.9400001</v>
      </c>
      <c r="O17" s="122">
        <v>2726038570.5400009</v>
      </c>
      <c r="P17" s="122">
        <v>1208456514.9400001</v>
      </c>
      <c r="Q17" s="122">
        <f t="shared" si="2"/>
        <v>18454906413.139999</v>
      </c>
      <c r="R17" s="16"/>
      <c r="V17" s="17"/>
      <c r="W17" s="17"/>
    </row>
    <row r="18" spans="1:27" s="32" customFormat="1" x14ac:dyDescent="0.25">
      <c r="B18" s="31" t="s">
        <v>27</v>
      </c>
      <c r="C18" s="122">
        <v>1899000</v>
      </c>
      <c r="D18" s="122">
        <v>1899000</v>
      </c>
      <c r="E18" s="122">
        <v>230187.2</v>
      </c>
      <c r="F18" s="122">
        <v>333800</v>
      </c>
      <c r="G18" s="122">
        <v>353400</v>
      </c>
      <c r="H18" s="122">
        <v>690450</v>
      </c>
      <c r="I18" s="122">
        <v>542775</v>
      </c>
      <c r="J18" s="122">
        <v>349375</v>
      </c>
      <c r="K18" s="122">
        <v>284600</v>
      </c>
      <c r="L18" s="122">
        <v>1663340</v>
      </c>
      <c r="M18" s="122">
        <v>111792</v>
      </c>
      <c r="N18" s="122">
        <v>7400</v>
      </c>
      <c r="O18" s="122">
        <v>317808.59999999998</v>
      </c>
      <c r="P18" s="122">
        <v>41100</v>
      </c>
      <c r="Q18" s="122">
        <f t="shared" si="2"/>
        <v>4926027.8</v>
      </c>
      <c r="R18" s="16"/>
      <c r="V18" s="17"/>
      <c r="W18" s="17"/>
    </row>
    <row r="19" spans="1:27" x14ac:dyDescent="0.25">
      <c r="B19" s="31" t="s">
        <v>28</v>
      </c>
      <c r="C19" s="122">
        <v>20745193</v>
      </c>
      <c r="D19" s="122">
        <v>11967873</v>
      </c>
      <c r="E19" s="123">
        <v>0</v>
      </c>
      <c r="F19" s="122">
        <v>2896.220000001164</v>
      </c>
      <c r="G19" s="122">
        <v>66791.999999999709</v>
      </c>
      <c r="H19" s="122">
        <v>9580.6500000004653</v>
      </c>
      <c r="I19" s="123">
        <v>0</v>
      </c>
      <c r="J19" s="122">
        <v>6914.2899999996507</v>
      </c>
      <c r="K19" s="122">
        <v>183661.05999999953</v>
      </c>
      <c r="L19" s="122">
        <v>1.1641532182693481E-10</v>
      </c>
      <c r="M19" s="123">
        <v>0</v>
      </c>
      <c r="N19" s="122">
        <v>4.6566128730773926E-10</v>
      </c>
      <c r="O19" s="122">
        <v>7590.0000000005821</v>
      </c>
      <c r="P19" s="122">
        <v>4.6566128730773926E-10</v>
      </c>
      <c r="Q19" s="122">
        <f t="shared" si="2"/>
        <v>277434.22000000213</v>
      </c>
      <c r="R19" s="16"/>
      <c r="S19" s="51"/>
      <c r="T19" s="4"/>
      <c r="U19" s="4"/>
      <c r="V19" s="17"/>
      <c r="W19" s="17"/>
      <c r="X19" s="4"/>
      <c r="Y19" s="4"/>
      <c r="Z19" s="4"/>
      <c r="AA19" s="4"/>
    </row>
    <row r="20" spans="1:27" x14ac:dyDescent="0.25">
      <c r="B20" s="21" t="s">
        <v>29</v>
      </c>
      <c r="C20" s="105">
        <f>C21+C22</f>
        <v>2630075604</v>
      </c>
      <c r="D20" s="105">
        <f t="shared" ref="D20:P20" si="3">D21+D22</f>
        <v>2621809866</v>
      </c>
      <c r="E20" s="1">
        <f t="shared" si="3"/>
        <v>0</v>
      </c>
      <c r="F20" s="105">
        <f t="shared" si="3"/>
        <v>86083334</v>
      </c>
      <c r="G20" s="105">
        <f t="shared" si="3"/>
        <v>78963903</v>
      </c>
      <c r="H20" s="105">
        <f t="shared" si="3"/>
        <v>83646668</v>
      </c>
      <c r="I20" s="105">
        <f t="shared" si="3"/>
        <v>20124392</v>
      </c>
      <c r="J20" s="105">
        <f t="shared" si="3"/>
        <v>85980000</v>
      </c>
      <c r="K20" s="105">
        <f t="shared" si="3"/>
        <v>88923334</v>
      </c>
      <c r="L20" s="105">
        <f t="shared" si="3"/>
        <v>15000000</v>
      </c>
      <c r="M20" s="105">
        <f t="shared" si="3"/>
        <v>49700000</v>
      </c>
      <c r="N20" s="105">
        <f t="shared" si="3"/>
        <v>38600000</v>
      </c>
      <c r="O20" s="105">
        <f t="shared" si="3"/>
        <v>36500000</v>
      </c>
      <c r="P20" s="105">
        <f t="shared" si="3"/>
        <v>78801350</v>
      </c>
      <c r="Q20" s="105">
        <f t="shared" ref="Q20" si="4">Q21</f>
        <v>662322981</v>
      </c>
      <c r="R20" s="16"/>
      <c r="S20" s="4"/>
      <c r="T20" s="4"/>
      <c r="U20" s="4"/>
      <c r="V20" s="4"/>
      <c r="W20" s="4"/>
      <c r="X20" s="4"/>
      <c r="Y20" s="4"/>
      <c r="Z20" s="4"/>
      <c r="AA20" s="4"/>
    </row>
    <row r="21" spans="1:27" x14ac:dyDescent="0.25">
      <c r="B21" s="31" t="s">
        <v>31</v>
      </c>
      <c r="C21" s="122">
        <v>2630003485</v>
      </c>
      <c r="D21" s="122">
        <v>2621737747</v>
      </c>
      <c r="E21" s="123">
        <v>0</v>
      </c>
      <c r="F21" s="122">
        <v>86083334</v>
      </c>
      <c r="G21" s="122">
        <v>78963903</v>
      </c>
      <c r="H21" s="122">
        <v>83646668</v>
      </c>
      <c r="I21" s="122">
        <v>20124392</v>
      </c>
      <c r="J21" s="122">
        <v>85980000</v>
      </c>
      <c r="K21" s="122">
        <v>88923334</v>
      </c>
      <c r="L21" s="122">
        <v>15000000</v>
      </c>
      <c r="M21" s="122">
        <v>49700000</v>
      </c>
      <c r="N21" s="122">
        <v>38600000</v>
      </c>
      <c r="O21" s="122">
        <v>36500000</v>
      </c>
      <c r="P21" s="122">
        <v>78801350</v>
      </c>
      <c r="Q21" s="122">
        <f>SUM(E21:P21)</f>
        <v>662322981</v>
      </c>
      <c r="R21" s="16"/>
      <c r="S21" s="46" t="s">
        <v>32</v>
      </c>
      <c r="T21" s="4"/>
      <c r="U21" s="4"/>
      <c r="V21" s="4"/>
      <c r="W21" s="4"/>
      <c r="X21" s="4"/>
      <c r="Y21" s="4"/>
      <c r="Z21" s="4"/>
      <c r="AA21" s="4"/>
    </row>
    <row r="22" spans="1:27" x14ac:dyDescent="0.25">
      <c r="B22" s="31" t="s">
        <v>67</v>
      </c>
      <c r="C22" s="122">
        <v>72119</v>
      </c>
      <c r="D22" s="122">
        <v>72119</v>
      </c>
      <c r="E22" s="123">
        <v>0</v>
      </c>
      <c r="F22" s="123">
        <v>0</v>
      </c>
      <c r="G22" s="123">
        <v>0</v>
      </c>
      <c r="H22" s="123">
        <v>0</v>
      </c>
      <c r="I22" s="123">
        <v>0</v>
      </c>
      <c r="J22" s="123">
        <v>0</v>
      </c>
      <c r="K22" s="123">
        <v>0</v>
      </c>
      <c r="L22" s="123">
        <v>0</v>
      </c>
      <c r="M22" s="123">
        <v>0</v>
      </c>
      <c r="N22" s="123">
        <v>0</v>
      </c>
      <c r="O22" s="123">
        <v>0</v>
      </c>
      <c r="P22" s="123">
        <v>0</v>
      </c>
      <c r="Q22" s="123">
        <f>SUM(E22:P22)</f>
        <v>0</v>
      </c>
      <c r="R22" s="16"/>
      <c r="S22" s="46"/>
      <c r="T22" s="4"/>
      <c r="U22" s="4"/>
      <c r="V22" s="4"/>
      <c r="W22" s="4"/>
      <c r="X22" s="4"/>
      <c r="Y22" s="4"/>
      <c r="Z22" s="4"/>
      <c r="AA22" s="4"/>
    </row>
    <row r="23" spans="1:27" x14ac:dyDescent="0.25">
      <c r="B23" s="23" t="s">
        <v>33</v>
      </c>
      <c r="C23" s="120">
        <f t="shared" ref="C23:Q23" si="5">C24+C31</f>
        <v>26240830314</v>
      </c>
      <c r="D23" s="120">
        <f t="shared" si="5"/>
        <v>27850981604.639996</v>
      </c>
      <c r="E23" s="121">
        <f t="shared" si="5"/>
        <v>397747200.12</v>
      </c>
      <c r="F23" s="121">
        <f t="shared" si="5"/>
        <v>737353692.67999995</v>
      </c>
      <c r="G23" s="121">
        <f t="shared" si="5"/>
        <v>876850658.39000022</v>
      </c>
      <c r="H23" s="121">
        <f t="shared" si="5"/>
        <v>616164460.49999976</v>
      </c>
      <c r="I23" s="121">
        <f t="shared" si="5"/>
        <v>975590637.6400001</v>
      </c>
      <c r="J23" s="121">
        <f t="shared" si="5"/>
        <v>1079312095.9099998</v>
      </c>
      <c r="K23" s="121">
        <f t="shared" si="5"/>
        <v>724382971.97000003</v>
      </c>
      <c r="L23" s="121">
        <f t="shared" si="5"/>
        <v>875105215.05999982</v>
      </c>
      <c r="M23" s="121">
        <f t="shared" si="5"/>
        <v>924800384.40999997</v>
      </c>
      <c r="N23" s="121">
        <f t="shared" si="5"/>
        <v>922042574.34000003</v>
      </c>
      <c r="O23" s="121">
        <f t="shared" si="5"/>
        <v>1307385720.3599997</v>
      </c>
      <c r="P23" s="121">
        <f t="shared" si="5"/>
        <v>2380642914.1799998</v>
      </c>
      <c r="Q23" s="121">
        <f t="shared" si="5"/>
        <v>11817378525.559999</v>
      </c>
      <c r="R23" s="16"/>
      <c r="S23" s="4"/>
      <c r="T23" s="4"/>
      <c r="U23" s="4"/>
      <c r="V23" s="4"/>
      <c r="W23" s="4"/>
      <c r="X23" s="4"/>
      <c r="Y23" s="4"/>
      <c r="Z23" s="4"/>
      <c r="AA23" s="4"/>
    </row>
    <row r="24" spans="1:27" x14ac:dyDescent="0.25">
      <c r="A24" s="30"/>
      <c r="B24" s="19" t="s">
        <v>34</v>
      </c>
      <c r="C24" s="118">
        <f t="shared" ref="C24:Q24" si="6">C25+C26+C27+C29+C30</f>
        <v>22977399618</v>
      </c>
      <c r="D24" s="118">
        <f t="shared" si="6"/>
        <v>24106549188.819996</v>
      </c>
      <c r="E24" s="118">
        <f t="shared" si="6"/>
        <v>396730359.12</v>
      </c>
      <c r="F24" s="118">
        <f t="shared" si="6"/>
        <v>717697265.78999996</v>
      </c>
      <c r="G24" s="118">
        <f t="shared" si="6"/>
        <v>839517582.13000023</v>
      </c>
      <c r="H24" s="118">
        <f t="shared" si="6"/>
        <v>575263726.78999972</v>
      </c>
      <c r="I24" s="118">
        <f t="shared" si="6"/>
        <v>873831670.26000011</v>
      </c>
      <c r="J24" s="118">
        <f t="shared" si="6"/>
        <v>999723748.28999996</v>
      </c>
      <c r="K24" s="118">
        <f t="shared" si="6"/>
        <v>645957886.95000005</v>
      </c>
      <c r="L24" s="118">
        <f t="shared" si="6"/>
        <v>821811869.2099998</v>
      </c>
      <c r="M24" s="118">
        <f t="shared" si="6"/>
        <v>856600788.68999994</v>
      </c>
      <c r="N24" s="118">
        <f t="shared" si="6"/>
        <v>836584304.61000001</v>
      </c>
      <c r="O24" s="118">
        <f t="shared" si="6"/>
        <v>1189108838.5199997</v>
      </c>
      <c r="P24" s="118">
        <f t="shared" si="6"/>
        <v>1976703787.01</v>
      </c>
      <c r="Q24" s="118">
        <f t="shared" si="6"/>
        <v>10729531827.369999</v>
      </c>
      <c r="R24" s="16"/>
      <c r="S24" s="4"/>
      <c r="T24" s="4"/>
      <c r="U24" s="4"/>
      <c r="V24" s="4"/>
      <c r="W24" s="4"/>
      <c r="X24" s="4"/>
      <c r="Y24" s="4"/>
      <c r="Z24" s="4"/>
      <c r="AA24" s="4"/>
    </row>
    <row r="25" spans="1:27" x14ac:dyDescent="0.25">
      <c r="B25" s="26" t="s">
        <v>35</v>
      </c>
      <c r="C25" s="122">
        <v>22661533091</v>
      </c>
      <c r="D25" s="122">
        <v>23822181789.359997</v>
      </c>
      <c r="E25" s="122">
        <v>396730359.12</v>
      </c>
      <c r="F25" s="122">
        <v>713636761.24000001</v>
      </c>
      <c r="G25" s="122">
        <v>819065817.89000022</v>
      </c>
      <c r="H25" s="122">
        <v>573021196.98999977</v>
      </c>
      <c r="I25" s="122">
        <v>860973493.38000011</v>
      </c>
      <c r="J25" s="122">
        <v>982812730.12</v>
      </c>
      <c r="K25" s="122">
        <v>637051482.57000005</v>
      </c>
      <c r="L25" s="122">
        <v>810286679.39999974</v>
      </c>
      <c r="M25" s="122">
        <v>840864989.68999994</v>
      </c>
      <c r="N25" s="122">
        <v>825352531.15999997</v>
      </c>
      <c r="O25" s="122">
        <v>1176399385.29</v>
      </c>
      <c r="P25" s="122">
        <v>1942217796.01</v>
      </c>
      <c r="Q25" s="122">
        <f>(SUM(E25:P25))</f>
        <v>10578413222.859999</v>
      </c>
      <c r="S25" s="4"/>
      <c r="T25" s="4"/>
      <c r="U25" s="4"/>
      <c r="V25" s="4"/>
      <c r="W25" s="4"/>
      <c r="X25" s="4"/>
      <c r="Y25" s="4"/>
      <c r="Z25" s="4"/>
      <c r="AA25" s="4"/>
    </row>
    <row r="26" spans="1:27" x14ac:dyDescent="0.25">
      <c r="B26" s="26" t="s">
        <v>36</v>
      </c>
      <c r="C26" s="122">
        <v>11740000</v>
      </c>
      <c r="D26" s="123">
        <v>0</v>
      </c>
      <c r="E26" s="123">
        <v>0</v>
      </c>
      <c r="F26" s="123">
        <v>0</v>
      </c>
      <c r="G26" s="123">
        <v>0</v>
      </c>
      <c r="H26" s="123">
        <v>0</v>
      </c>
      <c r="I26" s="123">
        <v>0</v>
      </c>
      <c r="J26" s="123">
        <v>0</v>
      </c>
      <c r="K26" s="123">
        <v>0</v>
      </c>
      <c r="L26" s="123">
        <v>0</v>
      </c>
      <c r="M26" s="123">
        <v>0</v>
      </c>
      <c r="N26" s="123">
        <v>0</v>
      </c>
      <c r="O26" s="123">
        <v>0</v>
      </c>
      <c r="P26" s="123">
        <v>0</v>
      </c>
      <c r="Q26" s="123">
        <f t="shared" ref="Q26:Q30" si="7">(SUM(E26:P26))</f>
        <v>0</v>
      </c>
      <c r="S26" s="4"/>
      <c r="T26" s="4"/>
      <c r="U26" s="4"/>
      <c r="V26" s="4"/>
      <c r="W26" s="4"/>
      <c r="X26" s="4"/>
      <c r="Y26" s="4"/>
      <c r="Z26" s="4"/>
      <c r="AA26" s="4"/>
    </row>
    <row r="27" spans="1:27" x14ac:dyDescent="0.25">
      <c r="B27" s="26" t="s">
        <v>37</v>
      </c>
      <c r="C27" s="122">
        <v>8751400</v>
      </c>
      <c r="D27" s="123">
        <v>0</v>
      </c>
      <c r="E27" s="123">
        <v>0</v>
      </c>
      <c r="F27" s="123">
        <v>0</v>
      </c>
      <c r="G27" s="123">
        <v>0</v>
      </c>
      <c r="H27" s="123">
        <v>0</v>
      </c>
      <c r="I27" s="123">
        <v>0</v>
      </c>
      <c r="J27" s="123">
        <v>0</v>
      </c>
      <c r="K27" s="123">
        <v>0</v>
      </c>
      <c r="L27" s="123">
        <v>0</v>
      </c>
      <c r="M27" s="123">
        <v>0</v>
      </c>
      <c r="N27" s="123">
        <v>0</v>
      </c>
      <c r="O27" s="123">
        <v>0</v>
      </c>
      <c r="P27" s="123">
        <v>0</v>
      </c>
      <c r="Q27" s="123">
        <f t="shared" si="7"/>
        <v>0</v>
      </c>
      <c r="S27" s="4"/>
      <c r="T27" s="4"/>
      <c r="U27" s="4"/>
      <c r="V27" s="4"/>
      <c r="W27" s="4"/>
      <c r="X27" s="4"/>
      <c r="Y27" s="4"/>
      <c r="Z27" s="4"/>
      <c r="AA27" s="4"/>
    </row>
    <row r="28" spans="1:27" s="28" customFormat="1" x14ac:dyDescent="0.25">
      <c r="B28" s="29" t="s">
        <v>40</v>
      </c>
      <c r="C28" s="122">
        <v>8751400</v>
      </c>
      <c r="D28" s="123">
        <v>0</v>
      </c>
      <c r="E28" s="123">
        <v>0</v>
      </c>
      <c r="F28" s="123">
        <v>0</v>
      </c>
      <c r="G28" s="123">
        <v>0</v>
      </c>
      <c r="H28" s="123">
        <v>0</v>
      </c>
      <c r="I28" s="123">
        <v>0</v>
      </c>
      <c r="J28" s="123">
        <v>0</v>
      </c>
      <c r="K28" s="123">
        <v>0</v>
      </c>
      <c r="L28" s="123">
        <v>0</v>
      </c>
      <c r="M28" s="123">
        <v>0</v>
      </c>
      <c r="N28" s="123">
        <v>0</v>
      </c>
      <c r="O28" s="123">
        <v>0</v>
      </c>
      <c r="P28" s="123">
        <v>0</v>
      </c>
      <c r="Q28" s="123">
        <f t="shared" si="7"/>
        <v>0</v>
      </c>
      <c r="R28" s="16"/>
      <c r="S28" s="50"/>
    </row>
    <row r="29" spans="1:27" x14ac:dyDescent="0.25">
      <c r="B29" s="26" t="s">
        <v>41</v>
      </c>
      <c r="C29" s="122">
        <v>281664822</v>
      </c>
      <c r="D29" s="122">
        <v>270511488.46000004</v>
      </c>
      <c r="E29" s="123">
        <v>0</v>
      </c>
      <c r="F29" s="122">
        <v>4060504.5500000003</v>
      </c>
      <c r="G29" s="122">
        <v>14237373.52</v>
      </c>
      <c r="H29" s="122">
        <v>2242229.7999999998</v>
      </c>
      <c r="I29" s="122">
        <v>8945334.7300000004</v>
      </c>
      <c r="J29" s="122">
        <v>10179208.51</v>
      </c>
      <c r="K29" s="122">
        <v>8906404.379999999</v>
      </c>
      <c r="L29" s="122">
        <v>10760537.940000001</v>
      </c>
      <c r="M29" s="122">
        <v>12850064.800000001</v>
      </c>
      <c r="N29" s="122">
        <v>10476009.98</v>
      </c>
      <c r="O29" s="122">
        <v>11197143.869999999</v>
      </c>
      <c r="P29" s="122">
        <v>32138788.030000001</v>
      </c>
      <c r="Q29" s="122">
        <f t="shared" si="7"/>
        <v>125993600.11</v>
      </c>
      <c r="R29" s="16"/>
      <c r="S29" s="4"/>
      <c r="T29" s="4"/>
      <c r="U29" s="4"/>
      <c r="V29" s="4"/>
      <c r="W29" s="4"/>
      <c r="X29" s="4"/>
      <c r="Y29" s="4"/>
      <c r="Z29" s="4"/>
      <c r="AA29" s="4"/>
    </row>
    <row r="30" spans="1:27" x14ac:dyDescent="0.25">
      <c r="B30" s="26" t="s">
        <v>42</v>
      </c>
      <c r="C30" s="122">
        <v>13710305</v>
      </c>
      <c r="D30" s="122">
        <v>13855911</v>
      </c>
      <c r="E30" s="123">
        <v>0</v>
      </c>
      <c r="F30" s="123">
        <v>0</v>
      </c>
      <c r="G30" s="122">
        <v>6214390.7200000007</v>
      </c>
      <c r="H30" s="122">
        <v>300</v>
      </c>
      <c r="I30" s="122">
        <v>3912842.15</v>
      </c>
      <c r="J30" s="122">
        <v>6731809.6600000001</v>
      </c>
      <c r="K30" s="123">
        <v>0</v>
      </c>
      <c r="L30" s="122">
        <v>764651.87</v>
      </c>
      <c r="M30" s="122">
        <v>2885734.2</v>
      </c>
      <c r="N30" s="122">
        <v>755763.47</v>
      </c>
      <c r="O30" s="122">
        <v>1512309.36</v>
      </c>
      <c r="P30" s="122">
        <v>2347202.9699999997</v>
      </c>
      <c r="Q30" s="122">
        <f t="shared" si="7"/>
        <v>25125004.399999999</v>
      </c>
      <c r="R30" s="16"/>
      <c r="S30" s="4"/>
      <c r="T30" s="4"/>
      <c r="U30" s="4"/>
      <c r="V30" s="4"/>
      <c r="W30" s="4"/>
      <c r="X30" s="4"/>
      <c r="Y30" s="4"/>
      <c r="Z30" s="4"/>
      <c r="AA30" s="4"/>
    </row>
    <row r="31" spans="1:27" x14ac:dyDescent="0.25">
      <c r="B31" s="19" t="s">
        <v>43</v>
      </c>
      <c r="C31" s="118">
        <f>SUM(C32:C38)</f>
        <v>3263430696</v>
      </c>
      <c r="D31" s="118">
        <f>SUM(D32:D38)</f>
        <v>3744432415.8200002</v>
      </c>
      <c r="E31" s="118">
        <f t="shared" ref="E31:P31" si="8">SUM(E32:E38)</f>
        <v>1016841.0000000001</v>
      </c>
      <c r="F31" s="118">
        <f t="shared" si="8"/>
        <v>19656426.890000001</v>
      </c>
      <c r="G31" s="118">
        <f t="shared" si="8"/>
        <v>37333076.259999998</v>
      </c>
      <c r="H31" s="118">
        <f t="shared" si="8"/>
        <v>40900733.710000001</v>
      </c>
      <c r="I31" s="118">
        <f t="shared" si="8"/>
        <v>101758967.38000001</v>
      </c>
      <c r="J31" s="118">
        <f t="shared" si="8"/>
        <v>79588347.620000005</v>
      </c>
      <c r="K31" s="118">
        <f t="shared" si="8"/>
        <v>78425085.019999996</v>
      </c>
      <c r="L31" s="118">
        <f t="shared" si="8"/>
        <v>53293345.850000001</v>
      </c>
      <c r="M31" s="118">
        <f t="shared" si="8"/>
        <v>68199595.719999999</v>
      </c>
      <c r="N31" s="118">
        <f t="shared" si="8"/>
        <v>85458269.730000004</v>
      </c>
      <c r="O31" s="118">
        <f t="shared" si="8"/>
        <v>118276881.84</v>
      </c>
      <c r="P31" s="118">
        <f t="shared" si="8"/>
        <v>403939127.16999996</v>
      </c>
      <c r="Q31" s="117">
        <f>SUM(Q32:Q38)</f>
        <v>1087846698.1899998</v>
      </c>
      <c r="R31" s="16"/>
      <c r="S31" s="4"/>
      <c r="T31" s="4"/>
      <c r="U31" s="4"/>
      <c r="V31" s="4"/>
      <c r="W31" s="4"/>
      <c r="X31" s="4"/>
      <c r="Y31" s="4"/>
      <c r="Z31" s="4"/>
      <c r="AA31" s="4"/>
    </row>
    <row r="32" spans="1:27" x14ac:dyDescent="0.25">
      <c r="B32" s="3" t="s">
        <v>44</v>
      </c>
      <c r="C32" s="122">
        <v>2485375584</v>
      </c>
      <c r="D32" s="122">
        <v>2709834074.5700006</v>
      </c>
      <c r="E32" s="123">
        <v>0</v>
      </c>
      <c r="F32" s="122">
        <v>11018382.560000001</v>
      </c>
      <c r="G32" s="122">
        <v>20972687.300000001</v>
      </c>
      <c r="H32" s="122">
        <v>31698999.879999999</v>
      </c>
      <c r="I32" s="122">
        <v>69115323.74000001</v>
      </c>
      <c r="J32" s="122">
        <v>35489589.18</v>
      </c>
      <c r="K32" s="122">
        <v>57038529.299999997</v>
      </c>
      <c r="L32" s="122">
        <v>15296936.270000003</v>
      </c>
      <c r="M32" s="122">
        <v>18227119.120000001</v>
      </c>
      <c r="N32" s="122">
        <v>26544763.68</v>
      </c>
      <c r="O32" s="122">
        <v>59756079.719999991</v>
      </c>
      <c r="P32" s="122">
        <v>161947430.49000001</v>
      </c>
      <c r="Q32" s="122">
        <f>(SUM(E32:P32))</f>
        <v>507105841.23999995</v>
      </c>
      <c r="R32" s="16"/>
      <c r="S32" s="4"/>
      <c r="T32" s="4"/>
      <c r="U32" s="4"/>
      <c r="V32" s="4"/>
      <c r="W32" s="4"/>
      <c r="X32" s="4"/>
      <c r="Y32" s="4"/>
      <c r="Z32" s="4"/>
      <c r="AA32" s="4"/>
    </row>
    <row r="33" spans="2:27" x14ac:dyDescent="0.25">
      <c r="B33" s="3" t="s">
        <v>45</v>
      </c>
      <c r="C33" s="122">
        <v>725226658</v>
      </c>
      <c r="D33" s="122">
        <v>994071296.06999993</v>
      </c>
      <c r="E33" s="122">
        <v>1016841.0000000001</v>
      </c>
      <c r="F33" s="122">
        <v>8638044.3300000019</v>
      </c>
      <c r="G33" s="122">
        <v>15703116.890000001</v>
      </c>
      <c r="H33" s="122">
        <v>9201733.8300000019</v>
      </c>
      <c r="I33" s="122">
        <v>32311222.859999999</v>
      </c>
      <c r="J33" s="122">
        <v>44069258.440000005</v>
      </c>
      <c r="K33" s="122">
        <v>20868586.300000001</v>
      </c>
      <c r="L33" s="122">
        <v>32136809.079999998</v>
      </c>
      <c r="M33" s="122">
        <v>44207304.199999996</v>
      </c>
      <c r="N33" s="122">
        <v>58012368.899999999</v>
      </c>
      <c r="O33" s="122">
        <v>53411901.689999998</v>
      </c>
      <c r="P33" s="122">
        <v>238487346.28999999</v>
      </c>
      <c r="Q33" s="122">
        <f t="shared" ref="Q33:Q38" si="9">(SUM(E33:P33))</f>
        <v>558064533.80999994</v>
      </c>
      <c r="R33" s="16"/>
      <c r="S33" s="4"/>
      <c r="T33" s="4"/>
      <c r="U33" s="4"/>
      <c r="V33" s="4"/>
      <c r="W33" s="4"/>
      <c r="X33" s="4"/>
      <c r="Y33" s="4"/>
      <c r="Z33" s="4"/>
      <c r="AA33" s="4"/>
    </row>
    <row r="34" spans="2:27" x14ac:dyDescent="0.25">
      <c r="B34" s="3" t="s">
        <v>46</v>
      </c>
      <c r="C34" s="122">
        <v>42587500</v>
      </c>
      <c r="D34" s="122">
        <v>27391260</v>
      </c>
      <c r="E34" s="123">
        <v>0</v>
      </c>
      <c r="F34" s="123">
        <v>0</v>
      </c>
      <c r="G34" s="123">
        <v>0</v>
      </c>
      <c r="H34" s="123">
        <v>0</v>
      </c>
      <c r="I34" s="122">
        <v>332420.78000000003</v>
      </c>
      <c r="J34" s="123">
        <v>0</v>
      </c>
      <c r="K34" s="123">
        <v>0</v>
      </c>
      <c r="L34" s="122">
        <v>5573838</v>
      </c>
      <c r="M34" s="122">
        <v>5629932.4000000004</v>
      </c>
      <c r="N34" s="123">
        <v>0</v>
      </c>
      <c r="O34" s="122">
        <v>5032436.43</v>
      </c>
      <c r="P34" s="123">
        <v>0</v>
      </c>
      <c r="Q34" s="122">
        <f t="shared" si="9"/>
        <v>16568627.609999999</v>
      </c>
      <c r="R34" s="16"/>
      <c r="S34" s="4"/>
      <c r="T34" s="4"/>
      <c r="U34" s="4"/>
      <c r="V34" s="4"/>
      <c r="W34" s="4"/>
      <c r="X34" s="4"/>
      <c r="Y34" s="4"/>
      <c r="Z34" s="4"/>
      <c r="AA34" s="4"/>
    </row>
    <row r="35" spans="2:27" x14ac:dyDescent="0.25">
      <c r="B35" s="3" t="s">
        <v>47</v>
      </c>
      <c r="C35" s="122">
        <v>9454731</v>
      </c>
      <c r="D35" s="122">
        <v>12349562.18</v>
      </c>
      <c r="E35" s="123">
        <v>0</v>
      </c>
      <c r="F35" s="123">
        <v>0</v>
      </c>
      <c r="G35" s="122">
        <v>657272.06999999995</v>
      </c>
      <c r="H35" s="123">
        <v>0</v>
      </c>
      <c r="I35" s="123">
        <v>0</v>
      </c>
      <c r="J35" s="122">
        <v>29500</v>
      </c>
      <c r="K35" s="122">
        <v>517969.42000000004</v>
      </c>
      <c r="L35" s="122">
        <v>285762.5</v>
      </c>
      <c r="M35" s="122">
        <v>135240</v>
      </c>
      <c r="N35" s="122">
        <v>901137.15</v>
      </c>
      <c r="O35" s="122">
        <v>76464</v>
      </c>
      <c r="P35" s="122">
        <v>3504350.3899999997</v>
      </c>
      <c r="Q35" s="122">
        <f t="shared" si="9"/>
        <v>6107695.5299999993</v>
      </c>
      <c r="R35" s="16"/>
      <c r="S35" s="4"/>
      <c r="T35" s="4"/>
      <c r="U35" s="4"/>
      <c r="V35" s="4"/>
      <c r="W35" s="4"/>
      <c r="X35" s="4"/>
      <c r="Y35" s="4"/>
      <c r="Z35" s="4"/>
      <c r="AA35" s="4"/>
    </row>
    <row r="36" spans="2:27" x14ac:dyDescent="0.25">
      <c r="B36" s="3" t="s">
        <v>48</v>
      </c>
      <c r="C36" s="123">
        <v>0</v>
      </c>
      <c r="D36" s="123">
        <v>0</v>
      </c>
      <c r="E36" s="123">
        <v>0</v>
      </c>
      <c r="F36" s="123">
        <v>0</v>
      </c>
      <c r="G36" s="123">
        <v>0</v>
      </c>
      <c r="H36" s="123">
        <v>0</v>
      </c>
      <c r="I36" s="123">
        <v>0</v>
      </c>
      <c r="J36" s="123">
        <v>0</v>
      </c>
      <c r="K36" s="123">
        <v>0</v>
      </c>
      <c r="L36" s="123">
        <v>0</v>
      </c>
      <c r="M36" s="123">
        <v>0</v>
      </c>
      <c r="N36" s="123">
        <v>0</v>
      </c>
      <c r="O36" s="123">
        <v>0</v>
      </c>
      <c r="P36" s="123">
        <v>0</v>
      </c>
      <c r="Q36" s="123">
        <f t="shared" si="9"/>
        <v>0</v>
      </c>
      <c r="R36" s="16"/>
      <c r="S36" s="4"/>
      <c r="T36" s="4"/>
      <c r="U36" s="4"/>
      <c r="V36" s="4"/>
      <c r="W36" s="4"/>
      <c r="X36" s="4"/>
      <c r="Y36" s="4"/>
      <c r="Z36" s="4"/>
      <c r="AA36" s="4"/>
    </row>
    <row r="37" spans="2:27" x14ac:dyDescent="0.25">
      <c r="B37" s="3" t="s">
        <v>49</v>
      </c>
      <c r="C37" s="123">
        <v>0</v>
      </c>
      <c r="D37" s="123">
        <v>0</v>
      </c>
      <c r="E37" s="123">
        <v>0</v>
      </c>
      <c r="F37" s="123">
        <v>0</v>
      </c>
      <c r="G37" s="123">
        <v>0</v>
      </c>
      <c r="H37" s="123">
        <v>0</v>
      </c>
      <c r="I37" s="123">
        <v>0</v>
      </c>
      <c r="J37" s="123">
        <v>0</v>
      </c>
      <c r="K37" s="123">
        <v>0</v>
      </c>
      <c r="L37" s="123">
        <v>0</v>
      </c>
      <c r="M37" s="123">
        <v>0</v>
      </c>
      <c r="N37" s="123">
        <v>0</v>
      </c>
      <c r="O37" s="123">
        <v>0</v>
      </c>
      <c r="P37" s="123">
        <v>0</v>
      </c>
      <c r="Q37" s="123">
        <f t="shared" si="9"/>
        <v>0</v>
      </c>
      <c r="R37" s="16"/>
      <c r="S37" s="4"/>
      <c r="T37" s="4"/>
      <c r="U37" s="4"/>
      <c r="V37" s="4"/>
      <c r="W37" s="4"/>
      <c r="X37" s="4"/>
      <c r="Y37" s="4"/>
      <c r="Z37" s="4"/>
      <c r="AA37" s="4"/>
    </row>
    <row r="38" spans="2:27" x14ac:dyDescent="0.25">
      <c r="B38" s="3" t="s">
        <v>50</v>
      </c>
      <c r="C38" s="122">
        <v>786223</v>
      </c>
      <c r="D38" s="122">
        <v>786223</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ht="17.25" customHeight="1" x14ac:dyDescent="0.25">
      <c r="B39" s="23" t="s">
        <v>51</v>
      </c>
      <c r="C39" s="124"/>
      <c r="D39" s="124"/>
      <c r="E39" s="125"/>
      <c r="F39" s="125"/>
      <c r="G39" s="125"/>
      <c r="H39" s="125"/>
      <c r="I39" s="125"/>
      <c r="J39" s="125"/>
      <c r="K39" s="125"/>
      <c r="L39" s="125"/>
      <c r="M39" s="125"/>
      <c r="N39" s="125"/>
      <c r="O39" s="125"/>
      <c r="P39" s="125"/>
      <c r="Q39" s="125"/>
      <c r="R39" s="16"/>
      <c r="S39" s="4"/>
      <c r="T39" s="4"/>
      <c r="U39" s="4"/>
      <c r="V39" s="4"/>
      <c r="W39" s="4"/>
      <c r="X39" s="4"/>
      <c r="Y39" s="4"/>
      <c r="Z39" s="4"/>
      <c r="AA39" s="4"/>
    </row>
    <row r="40" spans="2:27" ht="17.25" customHeight="1" x14ac:dyDescent="0.25">
      <c r="B40" s="25" t="s">
        <v>52</v>
      </c>
      <c r="C40" s="119">
        <f t="shared" ref="C40:Q40" si="10">C13-C24</f>
        <v>-10258107437</v>
      </c>
      <c r="D40" s="119">
        <f t="shared" si="10"/>
        <v>-9849545409.1499977</v>
      </c>
      <c r="E40" s="119">
        <f t="shared" si="10"/>
        <v>362335540.80000007</v>
      </c>
      <c r="F40" s="119">
        <f t="shared" si="10"/>
        <v>463865661.80000019</v>
      </c>
      <c r="G40" s="119">
        <f t="shared" si="10"/>
        <v>447486025.48999989</v>
      </c>
      <c r="H40" s="119">
        <f t="shared" si="10"/>
        <v>1389010357.8600004</v>
      </c>
      <c r="I40" s="119">
        <f t="shared" si="10"/>
        <v>1367864270.1799994</v>
      </c>
      <c r="J40" s="119">
        <f t="shared" si="10"/>
        <v>485089810.95000005</v>
      </c>
      <c r="K40" s="119">
        <f t="shared" si="10"/>
        <v>2233780516.6599998</v>
      </c>
      <c r="L40" s="119">
        <f t="shared" si="10"/>
        <v>348688629.36000037</v>
      </c>
      <c r="M40" s="119">
        <f t="shared" si="10"/>
        <v>1156547658.8999996</v>
      </c>
      <c r="N40" s="119">
        <f t="shared" si="10"/>
        <v>1219920427.29</v>
      </c>
      <c r="O40" s="119">
        <f t="shared" si="10"/>
        <v>1848472299.410001</v>
      </c>
      <c r="P40" s="119">
        <f t="shared" si="10"/>
        <v>372961461.13000035</v>
      </c>
      <c r="Q40" s="119">
        <f t="shared" si="10"/>
        <v>11696022659.830002</v>
      </c>
      <c r="R40" s="16"/>
      <c r="S40" s="4"/>
      <c r="T40" s="4"/>
      <c r="U40" s="4"/>
      <c r="V40" s="4"/>
      <c r="W40" s="4"/>
      <c r="X40" s="4"/>
      <c r="Y40" s="4"/>
      <c r="Z40" s="4"/>
      <c r="AA40" s="4"/>
    </row>
    <row r="41" spans="2:27" x14ac:dyDescent="0.25">
      <c r="B41" s="25" t="s">
        <v>53</v>
      </c>
      <c r="C41" s="119">
        <f t="shared" ref="C41:Q41" si="11">C20-C31</f>
        <v>-633355092</v>
      </c>
      <c r="D41" s="119">
        <f t="shared" si="11"/>
        <v>-1122622549.8200002</v>
      </c>
      <c r="E41" s="119">
        <f t="shared" si="11"/>
        <v>-1016841.0000000001</v>
      </c>
      <c r="F41" s="119">
        <f t="shared" si="11"/>
        <v>66426907.109999999</v>
      </c>
      <c r="G41" s="119">
        <f t="shared" si="11"/>
        <v>41630826.740000002</v>
      </c>
      <c r="H41" s="119">
        <f t="shared" si="11"/>
        <v>42745934.289999999</v>
      </c>
      <c r="I41" s="119">
        <f t="shared" si="11"/>
        <v>-81634575.38000001</v>
      </c>
      <c r="J41" s="119">
        <f t="shared" si="11"/>
        <v>6391652.3799999952</v>
      </c>
      <c r="K41" s="119">
        <f t="shared" si="11"/>
        <v>10498248.980000004</v>
      </c>
      <c r="L41" s="119">
        <f t="shared" si="11"/>
        <v>-38293345.850000001</v>
      </c>
      <c r="M41" s="119">
        <f t="shared" si="11"/>
        <v>-18499595.719999999</v>
      </c>
      <c r="N41" s="119">
        <f t="shared" si="11"/>
        <v>-46858269.730000004</v>
      </c>
      <c r="O41" s="119">
        <f t="shared" si="11"/>
        <v>-81776881.840000004</v>
      </c>
      <c r="P41" s="119">
        <f t="shared" si="11"/>
        <v>-325137777.16999996</v>
      </c>
      <c r="Q41" s="119">
        <f t="shared" si="11"/>
        <v>-425523717.18999982</v>
      </c>
      <c r="R41" s="16"/>
      <c r="S41" s="4"/>
      <c r="T41" s="4"/>
      <c r="U41" s="4"/>
      <c r="V41" s="4"/>
      <c r="W41" s="4"/>
      <c r="X41" s="4"/>
      <c r="Y41" s="4"/>
      <c r="Z41" s="4"/>
      <c r="AA41" s="4"/>
    </row>
    <row r="42" spans="2:27" x14ac:dyDescent="0.25">
      <c r="B42" s="25" t="s">
        <v>54</v>
      </c>
      <c r="C42" s="119">
        <f t="shared" ref="C42:Q42" si="12">(C13+C20)-(C24+C31)</f>
        <v>-10891462529</v>
      </c>
      <c r="D42" s="119">
        <f t="shared" si="12"/>
        <v>-10972167958.969997</v>
      </c>
      <c r="E42" s="119">
        <f t="shared" si="12"/>
        <v>361318699.80000007</v>
      </c>
      <c r="F42" s="119">
        <f t="shared" si="12"/>
        <v>530292568.91000021</v>
      </c>
      <c r="G42" s="119">
        <f t="shared" si="12"/>
        <v>489116852.2299999</v>
      </c>
      <c r="H42" s="119">
        <f t="shared" si="12"/>
        <v>1431756292.1500003</v>
      </c>
      <c r="I42" s="119">
        <f t="shared" si="12"/>
        <v>1286229694.7999995</v>
      </c>
      <c r="J42" s="119">
        <f t="shared" si="12"/>
        <v>491481463.33000016</v>
      </c>
      <c r="K42" s="119">
        <f t="shared" si="12"/>
        <v>2244278765.6399994</v>
      </c>
      <c r="L42" s="119">
        <f t="shared" si="12"/>
        <v>310395283.51000035</v>
      </c>
      <c r="M42" s="119">
        <f t="shared" si="12"/>
        <v>1138048063.1799998</v>
      </c>
      <c r="N42" s="119">
        <f t="shared" si="12"/>
        <v>1173062157.5599999</v>
      </c>
      <c r="O42" s="119">
        <f t="shared" si="12"/>
        <v>1766695417.5700011</v>
      </c>
      <c r="P42" s="119">
        <f t="shared" si="12"/>
        <v>47823683.960000515</v>
      </c>
      <c r="Q42" s="119">
        <f t="shared" si="12"/>
        <v>11270498942.640001</v>
      </c>
      <c r="R42" s="16"/>
      <c r="S42" s="4"/>
      <c r="T42" s="4"/>
      <c r="U42" s="4"/>
      <c r="V42" s="4"/>
      <c r="W42" s="4"/>
      <c r="X42" s="4"/>
      <c r="Y42" s="4"/>
      <c r="Z42" s="4"/>
      <c r="AA42" s="4"/>
    </row>
    <row r="43" spans="2:27" x14ac:dyDescent="0.25">
      <c r="B43" s="25" t="s">
        <v>55</v>
      </c>
      <c r="C43" s="119">
        <f t="shared" ref="C43:Q43" si="13">C42+C27</f>
        <v>-10882711129</v>
      </c>
      <c r="D43" s="119">
        <f t="shared" si="13"/>
        <v>-10972167958.969997</v>
      </c>
      <c r="E43" s="119">
        <f t="shared" si="13"/>
        <v>361318699.80000007</v>
      </c>
      <c r="F43" s="119">
        <f t="shared" si="13"/>
        <v>530292568.91000021</v>
      </c>
      <c r="G43" s="119">
        <f t="shared" si="13"/>
        <v>489116852.2299999</v>
      </c>
      <c r="H43" s="119">
        <f t="shared" si="13"/>
        <v>1431756292.1500003</v>
      </c>
      <c r="I43" s="119">
        <f t="shared" si="13"/>
        <v>1286229694.7999995</v>
      </c>
      <c r="J43" s="119">
        <f t="shared" si="13"/>
        <v>491481463.33000016</v>
      </c>
      <c r="K43" s="119">
        <f t="shared" si="13"/>
        <v>2244278765.6399994</v>
      </c>
      <c r="L43" s="119">
        <f t="shared" si="13"/>
        <v>310395283.51000035</v>
      </c>
      <c r="M43" s="119">
        <f t="shared" si="13"/>
        <v>1138048063.1799998</v>
      </c>
      <c r="N43" s="119">
        <f t="shared" si="13"/>
        <v>1173062157.5599999</v>
      </c>
      <c r="O43" s="119">
        <f t="shared" si="13"/>
        <v>1766695417.5700011</v>
      </c>
      <c r="P43" s="119">
        <f t="shared" si="13"/>
        <v>47823683.960000515</v>
      </c>
      <c r="Q43" s="119">
        <f t="shared" si="13"/>
        <v>11270498942.640001</v>
      </c>
      <c r="R43" s="16"/>
      <c r="S43" s="4"/>
      <c r="T43" s="4"/>
      <c r="U43" s="4"/>
      <c r="V43" s="4"/>
      <c r="W43" s="4"/>
      <c r="X43" s="4"/>
      <c r="Y43" s="4"/>
      <c r="Z43" s="4"/>
      <c r="AA43" s="4"/>
    </row>
    <row r="44" spans="2:27" ht="17.25" customHeight="1" x14ac:dyDescent="0.25">
      <c r="B44" s="23" t="s">
        <v>56</v>
      </c>
      <c r="C44" s="126">
        <f>C45-C48</f>
        <v>-1500000</v>
      </c>
      <c r="D44" s="126">
        <f>D45-D48</f>
        <v>64205429.970000029</v>
      </c>
      <c r="E44" s="125">
        <f>E45-E48</f>
        <v>0</v>
      </c>
      <c r="F44" s="121">
        <f>F45-F48</f>
        <v>46666667</v>
      </c>
      <c r="G44" s="121">
        <f t="shared" ref="G44:Q44" si="14">G45-G48</f>
        <v>50000000</v>
      </c>
      <c r="H44" s="125">
        <f t="shared" si="14"/>
        <v>0</v>
      </c>
      <c r="I44" s="121">
        <f t="shared" si="14"/>
        <v>83333333</v>
      </c>
      <c r="J44" s="121">
        <f t="shared" si="14"/>
        <v>73852816.789999992</v>
      </c>
      <c r="K44" s="121">
        <f t="shared" si="14"/>
        <v>166666666</v>
      </c>
      <c r="L44" s="125">
        <f t="shared" si="14"/>
        <v>0</v>
      </c>
      <c r="M44" s="121">
        <f t="shared" si="14"/>
        <v>166666666</v>
      </c>
      <c r="N44" s="121">
        <f>N45-N48</f>
        <v>83333333</v>
      </c>
      <c r="O44" s="125">
        <f>O45-O48</f>
        <v>0</v>
      </c>
      <c r="P44" s="121">
        <f>P45-P48</f>
        <v>116642691.11</v>
      </c>
      <c r="Q44" s="121">
        <f t="shared" si="14"/>
        <v>787162172.89999998</v>
      </c>
      <c r="R44" s="16"/>
      <c r="S44" s="4"/>
      <c r="T44" s="4"/>
      <c r="U44" s="4"/>
      <c r="V44" s="4"/>
      <c r="W44" s="4"/>
      <c r="X44" s="4"/>
      <c r="Y44" s="4"/>
      <c r="Z44" s="4"/>
      <c r="AA44" s="4"/>
    </row>
    <row r="45" spans="2:27" x14ac:dyDescent="0.25">
      <c r="B45" s="21" t="s">
        <v>57</v>
      </c>
      <c r="C45" s="105">
        <f>SUM(C46:C47)</f>
        <v>1035000000</v>
      </c>
      <c r="D45" s="105">
        <f t="shared" ref="D45:Q45" si="15">SUM(D46:D47)</f>
        <v>1110757729.97</v>
      </c>
      <c r="E45" s="1">
        <f t="shared" si="15"/>
        <v>0</v>
      </c>
      <c r="F45" s="105">
        <f t="shared" si="15"/>
        <v>46666667</v>
      </c>
      <c r="G45" s="105">
        <f t="shared" si="15"/>
        <v>50000000</v>
      </c>
      <c r="H45" s="1">
        <f t="shared" si="15"/>
        <v>0</v>
      </c>
      <c r="I45" s="105">
        <f t="shared" si="15"/>
        <v>83333333</v>
      </c>
      <c r="J45" s="105">
        <f t="shared" si="15"/>
        <v>83333333</v>
      </c>
      <c r="K45" s="105">
        <f t="shared" si="15"/>
        <v>166666666</v>
      </c>
      <c r="L45" s="1">
        <f t="shared" si="15"/>
        <v>0</v>
      </c>
      <c r="M45" s="105">
        <f t="shared" si="15"/>
        <v>166666666</v>
      </c>
      <c r="N45" s="105">
        <f t="shared" si="15"/>
        <v>83333333</v>
      </c>
      <c r="O45" s="1">
        <f t="shared" si="15"/>
        <v>0</v>
      </c>
      <c r="P45" s="105">
        <f t="shared" si="15"/>
        <v>116666670</v>
      </c>
      <c r="Q45" s="105">
        <f t="shared" si="15"/>
        <v>796666668</v>
      </c>
      <c r="R45" s="16"/>
      <c r="S45" s="4"/>
      <c r="T45" s="4"/>
      <c r="U45" s="4"/>
      <c r="V45" s="4"/>
      <c r="W45" s="4"/>
      <c r="X45" s="4"/>
      <c r="Y45" s="4"/>
      <c r="Z45" s="4"/>
      <c r="AA45" s="4"/>
    </row>
    <row r="46" spans="2:27" x14ac:dyDescent="0.25">
      <c r="B46" s="20" t="s">
        <v>58</v>
      </c>
      <c r="C46" s="122">
        <v>1000000000</v>
      </c>
      <c r="D46" s="122">
        <v>1075757729.97</v>
      </c>
      <c r="E46" s="123">
        <v>0</v>
      </c>
      <c r="F46" s="122">
        <v>46666667</v>
      </c>
      <c r="G46" s="122">
        <v>50000000</v>
      </c>
      <c r="H46" s="123">
        <v>0</v>
      </c>
      <c r="I46" s="122">
        <v>83333333</v>
      </c>
      <c r="J46" s="122">
        <v>83333333</v>
      </c>
      <c r="K46" s="122">
        <v>166666666</v>
      </c>
      <c r="L46" s="123">
        <v>0</v>
      </c>
      <c r="M46" s="122">
        <v>166666666</v>
      </c>
      <c r="N46" s="122">
        <v>83333333</v>
      </c>
      <c r="O46" s="123">
        <v>0</v>
      </c>
      <c r="P46" s="122">
        <v>116666670</v>
      </c>
      <c r="Q46" s="122">
        <f>(SUM(E46:P46))</f>
        <v>796666668</v>
      </c>
      <c r="R46" s="16"/>
      <c r="S46" s="4"/>
      <c r="T46" s="4"/>
      <c r="U46" s="4"/>
      <c r="V46" s="4"/>
      <c r="W46" s="4"/>
      <c r="X46" s="4"/>
      <c r="Y46" s="4"/>
      <c r="Z46" s="4"/>
      <c r="AA46" s="4"/>
    </row>
    <row r="47" spans="2:27" x14ac:dyDescent="0.25">
      <c r="B47" s="20" t="s">
        <v>59</v>
      </c>
      <c r="C47" s="122">
        <v>35000000</v>
      </c>
      <c r="D47" s="122">
        <v>35000000</v>
      </c>
      <c r="E47" s="123">
        <v>0</v>
      </c>
      <c r="F47" s="123">
        <v>0</v>
      </c>
      <c r="G47" s="123">
        <v>0</v>
      </c>
      <c r="H47" s="123">
        <v>0</v>
      </c>
      <c r="I47" s="123">
        <v>0</v>
      </c>
      <c r="J47" s="123">
        <v>0</v>
      </c>
      <c r="K47" s="123">
        <v>0</v>
      </c>
      <c r="L47" s="123">
        <v>0</v>
      </c>
      <c r="M47" s="123">
        <v>0</v>
      </c>
      <c r="N47" s="123">
        <v>0</v>
      </c>
      <c r="O47" s="123">
        <v>0</v>
      </c>
      <c r="P47" s="123">
        <v>0</v>
      </c>
      <c r="Q47" s="123">
        <f>(SUM(E47:P47))</f>
        <v>0</v>
      </c>
      <c r="R47" s="45"/>
      <c r="S47" s="27"/>
      <c r="T47" s="4"/>
      <c r="U47" s="4"/>
      <c r="V47" s="4"/>
      <c r="W47" s="4"/>
      <c r="X47" s="4"/>
      <c r="Y47" s="4"/>
      <c r="Z47" s="4"/>
      <c r="AA47" s="4"/>
    </row>
    <row r="48" spans="2:27" x14ac:dyDescent="0.25">
      <c r="B48" s="19" t="s">
        <v>60</v>
      </c>
      <c r="C48" s="105">
        <f>SUM(C49:C51)</f>
        <v>1036500000</v>
      </c>
      <c r="D48" s="105">
        <f t="shared" ref="D48:Q48" si="16">SUM(D49:D51)</f>
        <v>1046552300</v>
      </c>
      <c r="E48" s="1">
        <f t="shared" si="16"/>
        <v>0</v>
      </c>
      <c r="F48" s="1">
        <f t="shared" si="16"/>
        <v>0</v>
      </c>
      <c r="G48" s="1">
        <f t="shared" si="16"/>
        <v>0</v>
      </c>
      <c r="H48" s="1">
        <f t="shared" si="16"/>
        <v>0</v>
      </c>
      <c r="I48" s="1">
        <f t="shared" si="16"/>
        <v>0</v>
      </c>
      <c r="J48" s="105">
        <f t="shared" si="16"/>
        <v>9480516.2100000009</v>
      </c>
      <c r="K48" s="1">
        <f t="shared" si="16"/>
        <v>0</v>
      </c>
      <c r="L48" s="1">
        <f t="shared" si="16"/>
        <v>0</v>
      </c>
      <c r="M48" s="1">
        <f t="shared" si="16"/>
        <v>0</v>
      </c>
      <c r="N48" s="1">
        <f t="shared" si="16"/>
        <v>0</v>
      </c>
      <c r="O48" s="1">
        <f t="shared" si="16"/>
        <v>0</v>
      </c>
      <c r="P48" s="105">
        <f t="shared" si="16"/>
        <v>23978.89</v>
      </c>
      <c r="Q48" s="105">
        <f t="shared" si="16"/>
        <v>9504495.1000000015</v>
      </c>
      <c r="R48" s="16"/>
      <c r="S48" s="4"/>
      <c r="T48" s="4"/>
      <c r="U48" s="4"/>
      <c r="V48" s="4"/>
      <c r="W48" s="4"/>
      <c r="X48" s="4"/>
      <c r="Y48" s="4"/>
      <c r="Z48" s="4"/>
      <c r="AA48" s="4"/>
    </row>
    <row r="49" spans="2:27" x14ac:dyDescent="0.25">
      <c r="B49" s="18" t="s">
        <v>61</v>
      </c>
      <c r="C49" s="122">
        <v>1000000000</v>
      </c>
      <c r="D49" s="122">
        <v>1000000000</v>
      </c>
      <c r="E49" s="123">
        <v>0</v>
      </c>
      <c r="F49" s="123">
        <v>0</v>
      </c>
      <c r="G49" s="123">
        <v>0</v>
      </c>
      <c r="H49" s="123">
        <v>0</v>
      </c>
      <c r="I49" s="123">
        <v>0</v>
      </c>
      <c r="J49" s="123">
        <v>0</v>
      </c>
      <c r="K49" s="123">
        <v>0</v>
      </c>
      <c r="L49" s="123">
        <v>0</v>
      </c>
      <c r="M49" s="123">
        <v>0</v>
      </c>
      <c r="N49" s="123">
        <v>0</v>
      </c>
      <c r="O49" s="123">
        <v>0</v>
      </c>
      <c r="P49" s="123">
        <v>0</v>
      </c>
      <c r="Q49" s="123">
        <f>(SUM(E49:P49))</f>
        <v>0</v>
      </c>
      <c r="R49" s="16"/>
      <c r="S49" s="4"/>
      <c r="T49" s="4"/>
      <c r="U49" s="4"/>
      <c r="V49" s="4"/>
      <c r="W49" s="4"/>
      <c r="X49" s="4"/>
      <c r="Y49" s="4"/>
      <c r="Z49" s="4"/>
      <c r="AA49" s="4"/>
    </row>
    <row r="50" spans="2:27" x14ac:dyDescent="0.25">
      <c r="B50" s="18" t="s">
        <v>62</v>
      </c>
      <c r="C50" s="122">
        <v>36500000</v>
      </c>
      <c r="D50" s="122">
        <v>46552300</v>
      </c>
      <c r="E50" s="123">
        <v>0</v>
      </c>
      <c r="F50" s="123">
        <v>0</v>
      </c>
      <c r="G50" s="123">
        <v>0</v>
      </c>
      <c r="H50" s="123">
        <v>0</v>
      </c>
      <c r="I50" s="123">
        <v>0</v>
      </c>
      <c r="J50" s="122">
        <v>9480516.2100000009</v>
      </c>
      <c r="K50" s="123">
        <v>0</v>
      </c>
      <c r="L50" s="123">
        <v>0</v>
      </c>
      <c r="M50" s="123">
        <v>0</v>
      </c>
      <c r="N50" s="123">
        <v>0</v>
      </c>
      <c r="O50" s="123">
        <v>0</v>
      </c>
      <c r="P50" s="122">
        <v>23978.89</v>
      </c>
      <c r="Q50" s="122">
        <f t="shared" ref="Q50:Q51" si="17">(SUM(E50:P50))</f>
        <v>9504495.1000000015</v>
      </c>
      <c r="R50" s="16"/>
      <c r="S50" s="4"/>
      <c r="T50" s="4"/>
      <c r="U50" s="4"/>
      <c r="V50" s="4"/>
      <c r="W50" s="4"/>
      <c r="X50" s="4"/>
      <c r="Y50" s="4"/>
      <c r="Z50" s="4"/>
      <c r="AA50" s="4"/>
    </row>
    <row r="51" spans="2:27" ht="15.75" thickBot="1" x14ac:dyDescent="0.3">
      <c r="B51" s="49" t="s">
        <v>63</v>
      </c>
      <c r="C51" s="129">
        <v>0</v>
      </c>
      <c r="D51" s="129">
        <v>0</v>
      </c>
      <c r="E51" s="129">
        <v>0</v>
      </c>
      <c r="F51" s="129">
        <v>0</v>
      </c>
      <c r="G51" s="129">
        <v>0</v>
      </c>
      <c r="H51" s="129">
        <v>0</v>
      </c>
      <c r="I51" s="129">
        <v>0</v>
      </c>
      <c r="J51" s="129">
        <v>0</v>
      </c>
      <c r="K51" s="129">
        <v>0</v>
      </c>
      <c r="L51" s="129">
        <v>0</v>
      </c>
      <c r="M51" s="129">
        <v>0</v>
      </c>
      <c r="N51" s="129">
        <v>0</v>
      </c>
      <c r="O51" s="129">
        <v>0</v>
      </c>
      <c r="P51" s="129">
        <v>0</v>
      </c>
      <c r="Q51" s="129">
        <f t="shared" si="17"/>
        <v>0</v>
      </c>
      <c r="R51" s="16"/>
      <c r="S51" s="4"/>
      <c r="T51" s="4"/>
      <c r="U51" s="4"/>
      <c r="V51" s="4"/>
      <c r="W51" s="4"/>
      <c r="X51" s="4"/>
      <c r="Y51" s="4"/>
      <c r="Z51" s="4"/>
      <c r="AA51" s="4"/>
    </row>
    <row r="52" spans="2:27" ht="19.5" customHeight="1" x14ac:dyDescent="0.25">
      <c r="B52" s="54" t="s">
        <v>64</v>
      </c>
      <c r="C52" s="54"/>
      <c r="D52" s="54"/>
      <c r="E52" s="14"/>
      <c r="F52" s="98"/>
      <c r="G52" s="98"/>
      <c r="H52" s="98"/>
      <c r="I52" s="98"/>
      <c r="J52" s="98"/>
      <c r="K52" s="98"/>
      <c r="L52" s="98"/>
      <c r="M52" s="98"/>
      <c r="N52" s="98"/>
      <c r="O52" s="98"/>
      <c r="P52" s="98"/>
      <c r="Q52" s="4"/>
      <c r="R52" s="4"/>
      <c r="S52" s="4"/>
      <c r="T52" s="4"/>
      <c r="U52" s="4"/>
      <c r="V52" s="4"/>
      <c r="W52" s="4"/>
      <c r="X52" s="4"/>
      <c r="Y52" s="4"/>
      <c r="Z52" s="4"/>
      <c r="AA52" s="4"/>
    </row>
    <row r="53" spans="2:27" x14ac:dyDescent="0.25">
      <c r="B53" s="58" t="s">
        <v>65</v>
      </c>
      <c r="C53" s="9"/>
      <c r="D53" s="9"/>
      <c r="E53" s="13"/>
      <c r="F53" s="13"/>
      <c r="G53" s="13"/>
      <c r="H53" s="13"/>
      <c r="I53" s="13"/>
      <c r="J53" s="13"/>
      <c r="K53" s="13"/>
      <c r="L53" s="13"/>
      <c r="M53" s="13"/>
      <c r="N53" s="13"/>
      <c r="O53" s="13"/>
      <c r="P53" s="13"/>
      <c r="Q53" s="11"/>
      <c r="R53" s="4"/>
      <c r="S53" s="4"/>
      <c r="T53" s="4"/>
      <c r="U53" s="4"/>
      <c r="V53" s="4"/>
      <c r="W53" s="4"/>
      <c r="X53" s="4"/>
      <c r="Y53" s="4"/>
      <c r="Z53" s="4"/>
      <c r="AA53" s="4"/>
    </row>
    <row r="54" spans="2:27" x14ac:dyDescent="0.25">
      <c r="B54" s="10"/>
      <c r="C54" s="9"/>
      <c r="D54" s="9"/>
      <c r="E54" s="12"/>
      <c r="F54" s="12"/>
      <c r="G54" s="12"/>
      <c r="H54" s="12"/>
      <c r="I54" s="12"/>
      <c r="J54" s="12"/>
      <c r="K54" s="12"/>
      <c r="L54" s="12"/>
      <c r="M54" s="12"/>
      <c r="N54" s="12"/>
      <c r="O54" s="12"/>
      <c r="P54" s="12"/>
      <c r="Q54" s="4"/>
      <c r="R54" s="4"/>
      <c r="S54" s="4"/>
      <c r="T54" s="4"/>
      <c r="U54" s="4"/>
      <c r="V54" s="4"/>
      <c r="W54" s="4"/>
      <c r="X54" s="4"/>
      <c r="Y54" s="4"/>
      <c r="Z54" s="4"/>
      <c r="AA54" s="4"/>
    </row>
    <row r="55" spans="2:27" x14ac:dyDescent="0.25">
      <c r="B55" s="10"/>
      <c r="C55" s="9"/>
      <c r="D55" s="9"/>
      <c r="E55" s="8"/>
      <c r="F55" s="8"/>
      <c r="G55" s="8"/>
      <c r="H55" s="8"/>
      <c r="I55" s="8"/>
      <c r="J55" s="8"/>
      <c r="K55" s="8"/>
      <c r="L55" s="8"/>
      <c r="M55" s="8"/>
      <c r="N55" s="8"/>
      <c r="O55" s="8"/>
      <c r="P55" s="8"/>
      <c r="Q55" s="4"/>
      <c r="R55" s="4"/>
      <c r="S55" s="4"/>
      <c r="T55" s="4"/>
      <c r="U55" s="4"/>
      <c r="V55" s="4"/>
      <c r="W55" s="4"/>
      <c r="X55" s="4"/>
      <c r="Y55" s="4"/>
      <c r="Z55" s="4"/>
      <c r="AA55" s="4"/>
    </row>
    <row r="56" spans="2:27" x14ac:dyDescent="0.25">
      <c r="B56" s="10"/>
      <c r="C56" s="9"/>
      <c r="D56" s="9"/>
      <c r="E56" s="11"/>
      <c r="F56" s="11"/>
      <c r="G56" s="11"/>
      <c r="H56" s="11"/>
      <c r="I56" s="11"/>
      <c r="J56" s="11"/>
      <c r="K56" s="11"/>
      <c r="L56" s="11"/>
      <c r="M56" s="11"/>
      <c r="N56" s="11"/>
      <c r="O56" s="11"/>
      <c r="P56" s="11"/>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Q58" s="4"/>
      <c r="R58" s="4"/>
      <c r="S58" s="4"/>
      <c r="T58" s="4"/>
      <c r="U58" s="4"/>
      <c r="V58" s="4"/>
      <c r="W58" s="4"/>
      <c r="X58" s="4"/>
      <c r="Y58" s="4"/>
      <c r="Z58" s="4"/>
      <c r="AA58" s="4"/>
    </row>
    <row r="59" spans="2:27" x14ac:dyDescent="0.25">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C61" s="4"/>
      <c r="D61" s="4"/>
      <c r="E61" s="7"/>
      <c r="F61" s="7"/>
      <c r="G61" s="7"/>
      <c r="H61" s="7"/>
      <c r="I61" s="7"/>
      <c r="J61" s="7"/>
      <c r="K61" s="7"/>
      <c r="L61" s="7"/>
      <c r="M61" s="7"/>
      <c r="N61" s="7"/>
      <c r="O61" s="7"/>
      <c r="P61" s="7"/>
      <c r="Q61" s="4"/>
      <c r="R61" s="4"/>
      <c r="S61" s="4"/>
      <c r="T61" s="4"/>
      <c r="U61" s="4"/>
      <c r="V61" s="4"/>
      <c r="W61" s="4"/>
      <c r="X61" s="4"/>
      <c r="Y61" s="4"/>
      <c r="Z61" s="4"/>
      <c r="AA61" s="4"/>
    </row>
    <row r="62" spans="2:27" x14ac:dyDescent="0.25">
      <c r="C62" s="4"/>
      <c r="D62" s="4"/>
      <c r="Q62" s="4"/>
      <c r="R62" s="4"/>
      <c r="S62" s="4"/>
      <c r="T62" s="4"/>
      <c r="U62" s="4"/>
      <c r="V62" s="4"/>
      <c r="W62" s="4"/>
      <c r="X62" s="4"/>
      <c r="Y62" s="4"/>
      <c r="Z62" s="4"/>
      <c r="AA62" s="4"/>
    </row>
    <row r="63" spans="2:27" x14ac:dyDescent="0.25">
      <c r="C63" s="4"/>
      <c r="D63" s="4"/>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30 Q32:Q38 Q46:Q47 Q14:Q22 Q49:Q51" formulaRange="1"/>
    <ignoredError sqref="Q31 Q48"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A68"/>
  <sheetViews>
    <sheetView showGridLines="0" topLeftCell="B3" zoomScale="80" zoomScaleNormal="80" workbookViewId="0">
      <selection activeCell="B10" sqref="B10"/>
    </sheetView>
  </sheetViews>
  <sheetFormatPr defaultColWidth="11.42578125" defaultRowHeight="15" x14ac:dyDescent="0.25"/>
  <cols>
    <col min="1" max="1" width="6.28515625" style="4" customWidth="1"/>
    <col min="2" max="2" width="80.8554687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68</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80313489762</v>
      </c>
      <c r="D12" s="120">
        <f t="shared" si="0"/>
        <v>84362842795.559998</v>
      </c>
      <c r="E12" s="121">
        <f t="shared" si="0"/>
        <v>1033597658.4300001</v>
      </c>
      <c r="F12" s="121">
        <f t="shared" si="0"/>
        <v>7796841861.5599995</v>
      </c>
      <c r="G12" s="121">
        <f t="shared" si="0"/>
        <v>4881888918.1100016</v>
      </c>
      <c r="H12" s="121">
        <f t="shared" si="0"/>
        <v>4767413666.4700003</v>
      </c>
      <c r="I12" s="121">
        <f t="shared" si="0"/>
        <v>4732329780.4399996</v>
      </c>
      <c r="J12" s="121">
        <f t="shared" si="0"/>
        <v>4507168475.8699999</v>
      </c>
      <c r="K12" s="121">
        <f t="shared" si="0"/>
        <v>4150792803.8000002</v>
      </c>
      <c r="L12" s="121">
        <f t="shared" si="0"/>
        <v>4578551831.8900013</v>
      </c>
      <c r="M12" s="121">
        <f t="shared" si="0"/>
        <v>4800175975.7799997</v>
      </c>
      <c r="N12" s="121">
        <f t="shared" si="0"/>
        <v>4731803813.4200001</v>
      </c>
      <c r="O12" s="121">
        <f t="shared" si="0"/>
        <v>4950940921.8699999</v>
      </c>
      <c r="P12" s="121">
        <f t="shared" si="0"/>
        <v>6814289610.3799992</v>
      </c>
      <c r="Q12" s="121">
        <f>+Q13+Q20</f>
        <v>57745795318.020004</v>
      </c>
      <c r="R12" s="4"/>
      <c r="S12" s="4"/>
      <c r="T12" s="4"/>
      <c r="U12" s="4"/>
      <c r="V12" s="4"/>
      <c r="W12" s="4"/>
      <c r="X12" s="4"/>
      <c r="Y12" s="4"/>
      <c r="Z12" s="4"/>
      <c r="AA12" s="4"/>
    </row>
    <row r="13" spans="1:27" x14ac:dyDescent="0.25">
      <c r="B13" s="21" t="s">
        <v>22</v>
      </c>
      <c r="C13" s="105">
        <f>SUM(C14:C19)</f>
        <v>77456970634</v>
      </c>
      <c r="D13" s="105">
        <f t="shared" ref="D13:Q13" si="1">SUM(D14:D19)</f>
        <v>81506040119.559998</v>
      </c>
      <c r="E13" s="105">
        <f t="shared" si="1"/>
        <v>1028945979.4300001</v>
      </c>
      <c r="F13" s="105">
        <f t="shared" si="1"/>
        <v>7697557714.5999994</v>
      </c>
      <c r="G13" s="105">
        <f t="shared" si="1"/>
        <v>4673319839.5900011</v>
      </c>
      <c r="H13" s="105">
        <f t="shared" si="1"/>
        <v>4672613666.4700003</v>
      </c>
      <c r="I13" s="105">
        <f t="shared" si="1"/>
        <v>4689709817.7299995</v>
      </c>
      <c r="J13" s="105">
        <f t="shared" si="1"/>
        <v>4434189202.8699999</v>
      </c>
      <c r="K13" s="105">
        <f t="shared" si="1"/>
        <v>4115844826.96</v>
      </c>
      <c r="L13" s="105">
        <f t="shared" si="1"/>
        <v>4546310735.8900013</v>
      </c>
      <c r="M13" s="105">
        <f t="shared" si="1"/>
        <v>4759638374.7799997</v>
      </c>
      <c r="N13" s="105">
        <f t="shared" si="1"/>
        <v>4607335967.4200001</v>
      </c>
      <c r="O13" s="105">
        <f t="shared" si="1"/>
        <v>4908940921.8699999</v>
      </c>
      <c r="P13" s="105">
        <f t="shared" si="1"/>
        <v>6729803396.3799992</v>
      </c>
      <c r="Q13" s="105">
        <f t="shared" si="1"/>
        <v>56864210443.990005</v>
      </c>
      <c r="R13" s="16"/>
      <c r="S13" s="16"/>
      <c r="T13" s="16"/>
      <c r="U13" s="16"/>
      <c r="V13" s="16"/>
      <c r="W13" s="16"/>
      <c r="X13" s="16"/>
      <c r="Y13" s="16"/>
      <c r="Z13" s="16"/>
      <c r="AA13" s="4"/>
    </row>
    <row r="14" spans="1:27" x14ac:dyDescent="0.25">
      <c r="B14" s="31" t="s">
        <v>23</v>
      </c>
      <c r="C14" s="122">
        <v>2208518742</v>
      </c>
      <c r="D14" s="122">
        <v>2152457168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15618548535</v>
      </c>
      <c r="D15" s="122">
        <v>16107779558.68</v>
      </c>
      <c r="E15" s="122">
        <v>86414465.590000018</v>
      </c>
      <c r="F15" s="122">
        <v>282667077.73000002</v>
      </c>
      <c r="G15" s="122">
        <v>313563547.37</v>
      </c>
      <c r="H15" s="122">
        <v>301076728.61000001</v>
      </c>
      <c r="I15" s="122">
        <v>312774672.54999995</v>
      </c>
      <c r="J15" s="122">
        <v>312783677.52999997</v>
      </c>
      <c r="K15" s="122">
        <v>139817096.27999994</v>
      </c>
      <c r="L15" s="122">
        <v>542899196.95000005</v>
      </c>
      <c r="M15" s="122">
        <v>405809454.87</v>
      </c>
      <c r="N15" s="122">
        <v>562915292.17000008</v>
      </c>
      <c r="O15" s="122">
        <v>725924433.38999987</v>
      </c>
      <c r="P15" s="122">
        <v>724082014.51999998</v>
      </c>
      <c r="Q15" s="122">
        <f t="shared" ref="Q15:Q19" si="2">(SUM(E15:P15))</f>
        <v>4710727657.5599995</v>
      </c>
      <c r="R15" s="16"/>
      <c r="S15" s="33"/>
      <c r="T15" s="33"/>
      <c r="U15" s="33"/>
      <c r="V15" s="17"/>
      <c r="W15" s="17"/>
      <c r="X15" s="33"/>
      <c r="Y15" s="33"/>
      <c r="Z15" s="33"/>
      <c r="AA15" s="17"/>
    </row>
    <row r="16" spans="1:27" s="32" customFormat="1" x14ac:dyDescent="0.25">
      <c r="B16" s="31" t="s">
        <v>25</v>
      </c>
      <c r="C16" s="122">
        <v>731439488</v>
      </c>
      <c r="D16" s="122">
        <v>731439488</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58366211449</v>
      </c>
      <c r="D17" s="122">
        <v>61992431484.879997</v>
      </c>
      <c r="E17" s="122">
        <v>942490813.84000003</v>
      </c>
      <c r="F17" s="122">
        <v>7414243050.1499996</v>
      </c>
      <c r="G17" s="122">
        <v>4359674530.6100016</v>
      </c>
      <c r="H17" s="122">
        <v>4370935258.1900005</v>
      </c>
      <c r="I17" s="122">
        <v>4376705169.1999998</v>
      </c>
      <c r="J17" s="122">
        <v>4121156987.7199998</v>
      </c>
      <c r="K17" s="122">
        <v>3975846771.9200001</v>
      </c>
      <c r="L17" s="122">
        <v>4002704501.1800008</v>
      </c>
      <c r="M17" s="122">
        <v>4353609847.0900002</v>
      </c>
      <c r="N17" s="122">
        <v>4043884557.3800001</v>
      </c>
      <c r="O17" s="122">
        <v>4182153163.2599998</v>
      </c>
      <c r="P17" s="122">
        <v>6005201890.8099995</v>
      </c>
      <c r="Q17" s="122">
        <f t="shared" si="2"/>
        <v>52148606541.350006</v>
      </c>
      <c r="R17" s="16"/>
      <c r="V17" s="17"/>
      <c r="W17" s="17"/>
    </row>
    <row r="18" spans="1:27" s="32" customFormat="1" x14ac:dyDescent="0.25">
      <c r="B18" s="31" t="s">
        <v>27</v>
      </c>
      <c r="C18" s="122">
        <v>1400000</v>
      </c>
      <c r="D18" s="122">
        <v>1400000</v>
      </c>
      <c r="E18" s="122">
        <v>40700</v>
      </c>
      <c r="F18" s="122">
        <v>647586.72</v>
      </c>
      <c r="G18" s="122">
        <v>65397.440000000002</v>
      </c>
      <c r="H18" s="122">
        <v>601679.67000000004</v>
      </c>
      <c r="I18" s="122">
        <v>229975.98</v>
      </c>
      <c r="J18" s="122">
        <v>248537.62</v>
      </c>
      <c r="K18" s="122">
        <v>179954.26</v>
      </c>
      <c r="L18" s="122">
        <v>707037.76</v>
      </c>
      <c r="M18" s="122">
        <v>219072.82</v>
      </c>
      <c r="N18" s="122">
        <v>536117.87</v>
      </c>
      <c r="O18" s="122">
        <v>863325.22</v>
      </c>
      <c r="P18" s="122">
        <v>447758.44</v>
      </c>
      <c r="Q18" s="122">
        <f t="shared" si="2"/>
        <v>4787143.8000000007</v>
      </c>
      <c r="R18" s="16"/>
      <c r="V18" s="17"/>
      <c r="W18" s="17"/>
    </row>
    <row r="19" spans="1:27" x14ac:dyDescent="0.25">
      <c r="B19" s="31" t="s">
        <v>28</v>
      </c>
      <c r="C19" s="122">
        <v>530852420.00000006</v>
      </c>
      <c r="D19" s="122">
        <v>520532420</v>
      </c>
      <c r="E19" s="122">
        <v>4.6566128730773926E-10</v>
      </c>
      <c r="F19" s="123">
        <v>0</v>
      </c>
      <c r="G19" s="122">
        <v>16364.170000000699</v>
      </c>
      <c r="H19" s="123">
        <v>0</v>
      </c>
      <c r="I19" s="122">
        <v>3.4924596548080444E-10</v>
      </c>
      <c r="J19" s="122">
        <v>2.3283064365386963E-10</v>
      </c>
      <c r="K19" s="122">
        <v>1004.5000000002328</v>
      </c>
      <c r="L19" s="123">
        <v>0</v>
      </c>
      <c r="M19" s="123">
        <v>0</v>
      </c>
      <c r="N19" s="123">
        <v>0</v>
      </c>
      <c r="O19" s="122">
        <v>2.1536834537982941E-9</v>
      </c>
      <c r="P19" s="122">
        <v>71732.609999999768</v>
      </c>
      <c r="Q19" s="122">
        <f t="shared" si="2"/>
        <v>89101.280000003899</v>
      </c>
      <c r="R19" s="16"/>
      <c r="S19" s="51"/>
      <c r="T19" s="4"/>
      <c r="U19" s="4"/>
      <c r="V19" s="17"/>
      <c r="W19" s="17"/>
      <c r="X19" s="4"/>
      <c r="Y19" s="4"/>
      <c r="Z19" s="4"/>
      <c r="AA19" s="4"/>
    </row>
    <row r="20" spans="1:27" x14ac:dyDescent="0.25">
      <c r="B20" s="21" t="s">
        <v>29</v>
      </c>
      <c r="C20" s="105">
        <f>C22+C21+C23</f>
        <v>2856519128</v>
      </c>
      <c r="D20" s="105">
        <f t="shared" ref="D20:P20" si="3">D22+D21+D23</f>
        <v>2856802676</v>
      </c>
      <c r="E20" s="105">
        <f t="shared" si="3"/>
        <v>4651679</v>
      </c>
      <c r="F20" s="105">
        <f t="shared" si="3"/>
        <v>99284146.960000008</v>
      </c>
      <c r="G20" s="105">
        <f t="shared" si="3"/>
        <v>208569078.52000001</v>
      </c>
      <c r="H20" s="105">
        <f t="shared" si="3"/>
        <v>94800000</v>
      </c>
      <c r="I20" s="105">
        <f t="shared" si="3"/>
        <v>42619962.710000001</v>
      </c>
      <c r="J20" s="105">
        <f t="shared" si="3"/>
        <v>72979273</v>
      </c>
      <c r="K20" s="105">
        <f t="shared" si="3"/>
        <v>34947976.840000004</v>
      </c>
      <c r="L20" s="105">
        <f t="shared" si="3"/>
        <v>32241096</v>
      </c>
      <c r="M20" s="105">
        <f t="shared" si="3"/>
        <v>40537601</v>
      </c>
      <c r="N20" s="105">
        <f t="shared" si="3"/>
        <v>124467846</v>
      </c>
      <c r="O20" s="105">
        <f t="shared" si="3"/>
        <v>42000000</v>
      </c>
      <c r="P20" s="105">
        <f t="shared" si="3"/>
        <v>84486214</v>
      </c>
      <c r="Q20" s="105">
        <f t="shared" ref="Q20" si="4">Q22</f>
        <v>881584874.02999997</v>
      </c>
      <c r="R20" s="16"/>
      <c r="S20" s="4"/>
      <c r="T20" s="4"/>
      <c r="U20" s="4"/>
      <c r="V20" s="4"/>
      <c r="W20" s="4"/>
      <c r="X20" s="4"/>
      <c r="Y20" s="4"/>
      <c r="Z20" s="4"/>
      <c r="AA20" s="4"/>
    </row>
    <row r="21" spans="1:27" x14ac:dyDescent="0.25">
      <c r="B21" s="31" t="s">
        <v>30</v>
      </c>
      <c r="C21" s="122">
        <v>24290461</v>
      </c>
      <c r="D21" s="122">
        <v>24290461</v>
      </c>
      <c r="E21" s="123">
        <v>0</v>
      </c>
      <c r="F21" s="123">
        <v>0</v>
      </c>
      <c r="G21" s="123">
        <v>0</v>
      </c>
      <c r="H21" s="123">
        <v>0</v>
      </c>
      <c r="I21" s="123">
        <v>0</v>
      </c>
      <c r="J21" s="123">
        <v>0</v>
      </c>
      <c r="K21" s="123">
        <v>0</v>
      </c>
      <c r="L21" s="123">
        <v>0</v>
      </c>
      <c r="M21" s="123">
        <v>0</v>
      </c>
      <c r="N21" s="123">
        <v>0</v>
      </c>
      <c r="O21" s="123">
        <v>0</v>
      </c>
      <c r="P21" s="123">
        <v>0</v>
      </c>
      <c r="Q21" s="123">
        <f>SUM(E21:P21)</f>
        <v>0</v>
      </c>
      <c r="R21" s="16"/>
      <c r="S21" s="4"/>
      <c r="T21" s="4"/>
      <c r="U21" s="4"/>
      <c r="V21" s="4"/>
      <c r="W21" s="4"/>
      <c r="X21" s="4"/>
      <c r="Y21" s="4"/>
      <c r="Z21" s="4"/>
      <c r="AA21" s="4"/>
    </row>
    <row r="22" spans="1:27" x14ac:dyDescent="0.25">
      <c r="A22" s="31"/>
      <c r="B22" s="31" t="s">
        <v>31</v>
      </c>
      <c r="C22" s="122">
        <v>2732453534</v>
      </c>
      <c r="D22" s="122">
        <v>2732737082</v>
      </c>
      <c r="E22" s="122">
        <v>4651679</v>
      </c>
      <c r="F22" s="122">
        <v>99284146.960000008</v>
      </c>
      <c r="G22" s="122">
        <v>208569078.52000001</v>
      </c>
      <c r="H22" s="122">
        <v>94800000</v>
      </c>
      <c r="I22" s="122">
        <v>42619962.710000001</v>
      </c>
      <c r="J22" s="122">
        <v>72979273</v>
      </c>
      <c r="K22" s="122">
        <v>34947976.840000004</v>
      </c>
      <c r="L22" s="122">
        <v>32241096</v>
      </c>
      <c r="M22" s="122">
        <v>40537601</v>
      </c>
      <c r="N22" s="122">
        <v>124467846</v>
      </c>
      <c r="O22" s="122">
        <v>42000000</v>
      </c>
      <c r="P22" s="122">
        <v>84486214</v>
      </c>
      <c r="Q22" s="122">
        <f t="shared" ref="Q22:Q23" si="5">SUM(E22:P22)</f>
        <v>881584874.02999997</v>
      </c>
      <c r="R22" s="16"/>
      <c r="S22" s="46" t="s">
        <v>32</v>
      </c>
      <c r="T22" s="4"/>
      <c r="U22" s="4"/>
      <c r="V22" s="4"/>
      <c r="W22" s="4"/>
      <c r="X22" s="4"/>
      <c r="Y22" s="4"/>
      <c r="Z22" s="4"/>
      <c r="AA22" s="4"/>
    </row>
    <row r="23" spans="1:27" x14ac:dyDescent="0.25">
      <c r="B23" s="31" t="s">
        <v>67</v>
      </c>
      <c r="C23" s="122">
        <v>99775133</v>
      </c>
      <c r="D23" s="122">
        <v>99775133</v>
      </c>
      <c r="E23" s="123">
        <v>0</v>
      </c>
      <c r="F23" s="123">
        <v>0</v>
      </c>
      <c r="G23" s="123">
        <v>0</v>
      </c>
      <c r="H23" s="123">
        <v>0</v>
      </c>
      <c r="I23" s="123">
        <v>0</v>
      </c>
      <c r="J23" s="123">
        <v>0</v>
      </c>
      <c r="K23" s="123">
        <v>0</v>
      </c>
      <c r="L23" s="123">
        <v>0</v>
      </c>
      <c r="M23" s="123">
        <v>0</v>
      </c>
      <c r="N23" s="123">
        <v>0</v>
      </c>
      <c r="O23" s="123">
        <v>0</v>
      </c>
      <c r="P23" s="123">
        <v>0</v>
      </c>
      <c r="Q23" s="123">
        <f t="shared" si="5"/>
        <v>0</v>
      </c>
      <c r="R23" s="16"/>
      <c r="S23" s="46"/>
      <c r="T23" s="4"/>
      <c r="U23" s="4"/>
      <c r="V23" s="4"/>
      <c r="W23" s="4"/>
      <c r="X23" s="4"/>
      <c r="Y23" s="4"/>
      <c r="Z23" s="4"/>
      <c r="AA23" s="4"/>
    </row>
    <row r="24" spans="1:27" x14ac:dyDescent="0.25">
      <c r="B24" s="23" t="s">
        <v>33</v>
      </c>
      <c r="C24" s="120">
        <f t="shared" ref="C24:P24" si="6">C25+C34</f>
        <v>50954253283</v>
      </c>
      <c r="D24" s="120">
        <f t="shared" si="6"/>
        <v>55421137675.289993</v>
      </c>
      <c r="E24" s="121">
        <f>E25+E34</f>
        <v>2182297717.3800006</v>
      </c>
      <c r="F24" s="121">
        <f t="shared" si="6"/>
        <v>2581307622.7900004</v>
      </c>
      <c r="G24" s="121">
        <f t="shared" si="6"/>
        <v>2848548239.2399988</v>
      </c>
      <c r="H24" s="121">
        <f t="shared" si="6"/>
        <v>2771970515.7100005</v>
      </c>
      <c r="I24" s="121">
        <f t="shared" si="6"/>
        <v>2817017693.5999999</v>
      </c>
      <c r="J24" s="121">
        <f t="shared" si="6"/>
        <v>2817103695.8000007</v>
      </c>
      <c r="K24" s="121">
        <f t="shared" si="6"/>
        <v>2947302014.5499992</v>
      </c>
      <c r="L24" s="121">
        <f t="shared" si="6"/>
        <v>3015982354.0500002</v>
      </c>
      <c r="M24" s="121">
        <f t="shared" si="6"/>
        <v>2935655535.2000017</v>
      </c>
      <c r="N24" s="121">
        <f t="shared" si="6"/>
        <v>3122269768.8099985</v>
      </c>
      <c r="O24" s="121">
        <f t="shared" si="6"/>
        <v>4641291656.750001</v>
      </c>
      <c r="P24" s="121">
        <f t="shared" si="6"/>
        <v>4332020928.1499996</v>
      </c>
      <c r="Q24" s="121">
        <f>Q25+Q34</f>
        <v>37012767742.030006</v>
      </c>
      <c r="R24" s="16"/>
      <c r="S24" s="4"/>
      <c r="T24" s="4"/>
      <c r="U24" s="4"/>
      <c r="V24" s="4"/>
      <c r="W24" s="4"/>
      <c r="X24" s="4"/>
      <c r="Y24" s="4"/>
      <c r="Z24" s="4"/>
      <c r="AA24" s="4"/>
    </row>
    <row r="25" spans="1:27" x14ac:dyDescent="0.25">
      <c r="A25" s="30"/>
      <c r="B25" s="19" t="s">
        <v>34</v>
      </c>
      <c r="C25" s="118">
        <f>C26+C27+C28+C32+C33</f>
        <v>46534161763</v>
      </c>
      <c r="D25" s="118">
        <f>D26+D27+D28+D32+D33</f>
        <v>50268306100.189995</v>
      </c>
      <c r="E25" s="118">
        <f>E26+E27+E28+E32+E33</f>
        <v>2181362259.4000006</v>
      </c>
      <c r="F25" s="118">
        <f t="shared" ref="F25:Q25" si="7">F26+F27+F28+F32+F33</f>
        <v>2500844918.0000005</v>
      </c>
      <c r="G25" s="118">
        <f t="shared" si="7"/>
        <v>2657885615.9699988</v>
      </c>
      <c r="H25" s="118">
        <f t="shared" si="7"/>
        <v>2686938220.4600005</v>
      </c>
      <c r="I25" s="118">
        <f t="shared" si="7"/>
        <v>2702294961.73</v>
      </c>
      <c r="J25" s="118">
        <f t="shared" si="7"/>
        <v>2689504282.8400006</v>
      </c>
      <c r="K25" s="118">
        <f t="shared" si="7"/>
        <v>2811220771.4499993</v>
      </c>
      <c r="L25" s="118">
        <f t="shared" si="7"/>
        <v>2869775428.8700004</v>
      </c>
      <c r="M25" s="118">
        <f t="shared" si="7"/>
        <v>2824368444.3700018</v>
      </c>
      <c r="N25" s="118">
        <f t="shared" si="7"/>
        <v>2963669131.7499986</v>
      </c>
      <c r="O25" s="118">
        <f t="shared" si="7"/>
        <v>4454348918.6300011</v>
      </c>
      <c r="P25" s="118">
        <f t="shared" si="7"/>
        <v>4029064750.3299994</v>
      </c>
      <c r="Q25" s="118">
        <f t="shared" si="7"/>
        <v>35371277703.800003</v>
      </c>
      <c r="R25" s="16"/>
      <c r="S25" s="4"/>
      <c r="T25" s="4"/>
      <c r="U25" s="4"/>
      <c r="V25" s="4"/>
      <c r="W25" s="4"/>
      <c r="X25" s="4"/>
      <c r="Y25" s="4"/>
      <c r="Z25" s="4"/>
      <c r="AA25" s="4"/>
    </row>
    <row r="26" spans="1:27" x14ac:dyDescent="0.25">
      <c r="B26" s="26" t="s">
        <v>35</v>
      </c>
      <c r="C26" s="122">
        <v>45553093009</v>
      </c>
      <c r="D26" s="122">
        <v>49206363895.399994</v>
      </c>
      <c r="E26" s="122">
        <v>2180251015.1000004</v>
      </c>
      <c r="F26" s="122">
        <v>2487525849.4100003</v>
      </c>
      <c r="G26" s="122">
        <v>2641670856.1099992</v>
      </c>
      <c r="H26" s="122">
        <v>2679898452.3600006</v>
      </c>
      <c r="I26" s="122">
        <v>2684070607.3800001</v>
      </c>
      <c r="J26" s="122">
        <v>2676142776.2200007</v>
      </c>
      <c r="K26" s="122">
        <v>2804873080.3399992</v>
      </c>
      <c r="L26" s="122">
        <v>2849354622.0800004</v>
      </c>
      <c r="M26" s="122">
        <v>2813294265.5400014</v>
      </c>
      <c r="N26" s="122">
        <v>2953263901.6199985</v>
      </c>
      <c r="O26" s="122">
        <v>4433301890.4300013</v>
      </c>
      <c r="P26" s="122">
        <v>4017410836.5899997</v>
      </c>
      <c r="Q26" s="122">
        <f>(SUM(E26:P26))</f>
        <v>35221058153.18</v>
      </c>
      <c r="S26" s="4"/>
      <c r="T26" s="4"/>
      <c r="U26" s="4"/>
      <c r="V26" s="4"/>
      <c r="W26" s="4"/>
      <c r="X26" s="4"/>
      <c r="Y26" s="4"/>
      <c r="Z26" s="4"/>
      <c r="AA26" s="4"/>
    </row>
    <row r="27" spans="1:27" x14ac:dyDescent="0.25">
      <c r="B27" s="26" t="s">
        <v>36</v>
      </c>
      <c r="C27" s="122">
        <v>137973816</v>
      </c>
      <c r="D27" s="122">
        <v>137997316</v>
      </c>
      <c r="E27" s="123">
        <v>0</v>
      </c>
      <c r="F27" s="123">
        <v>0</v>
      </c>
      <c r="G27" s="123">
        <v>0</v>
      </c>
      <c r="H27" s="123">
        <v>0</v>
      </c>
      <c r="I27" s="123">
        <v>0</v>
      </c>
      <c r="J27" s="123">
        <v>0</v>
      </c>
      <c r="K27" s="123">
        <v>0</v>
      </c>
      <c r="L27" s="123">
        <v>0</v>
      </c>
      <c r="M27" s="123">
        <v>0</v>
      </c>
      <c r="N27" s="123">
        <v>0</v>
      </c>
      <c r="O27" s="123">
        <v>0</v>
      </c>
      <c r="P27" s="123">
        <v>0</v>
      </c>
      <c r="Q27" s="123">
        <f t="shared" ref="Q27:Q33" si="8">(SUM(E27:P27))</f>
        <v>0</v>
      </c>
      <c r="S27" s="4"/>
      <c r="T27" s="4"/>
      <c r="U27" s="4"/>
      <c r="V27" s="4"/>
      <c r="W27" s="4"/>
      <c r="X27" s="4"/>
      <c r="Y27" s="4"/>
      <c r="Z27" s="4"/>
      <c r="AA27" s="4"/>
    </row>
    <row r="28" spans="1:27" x14ac:dyDescent="0.25">
      <c r="B28" s="26" t="s">
        <v>37</v>
      </c>
      <c r="C28" s="122">
        <v>18658244</v>
      </c>
      <c r="D28" s="122">
        <v>18978993</v>
      </c>
      <c r="E28" s="123">
        <v>0</v>
      </c>
      <c r="F28" s="123">
        <v>0</v>
      </c>
      <c r="G28" s="122">
        <v>60000</v>
      </c>
      <c r="H28" s="122">
        <v>60000</v>
      </c>
      <c r="I28" s="122">
        <v>60000</v>
      </c>
      <c r="J28" s="122">
        <v>60000</v>
      </c>
      <c r="K28" s="122">
        <v>25076.84</v>
      </c>
      <c r="L28" s="122">
        <v>18946.45</v>
      </c>
      <c r="M28" s="122">
        <v>12725.11</v>
      </c>
      <c r="N28" s="122">
        <v>24000</v>
      </c>
      <c r="O28" s="123">
        <v>0</v>
      </c>
      <c r="P28" s="123">
        <v>0</v>
      </c>
      <c r="Q28" s="122">
        <f t="shared" si="8"/>
        <v>320748.40000000002</v>
      </c>
      <c r="S28" s="4"/>
      <c r="T28" s="4"/>
      <c r="U28" s="4"/>
      <c r="V28" s="4"/>
      <c r="W28" s="4"/>
      <c r="X28" s="4"/>
      <c r="Y28" s="4"/>
      <c r="Z28" s="4"/>
      <c r="AA28" s="4"/>
    </row>
    <row r="29" spans="1:27" s="28" customFormat="1" x14ac:dyDescent="0.25">
      <c r="B29" s="29" t="s">
        <v>38</v>
      </c>
      <c r="C29" s="122">
        <v>1050360</v>
      </c>
      <c r="D29" s="122">
        <v>1371109</v>
      </c>
      <c r="E29" s="123">
        <v>0</v>
      </c>
      <c r="F29" s="123">
        <v>0</v>
      </c>
      <c r="G29" s="122">
        <v>60000</v>
      </c>
      <c r="H29" s="122">
        <v>60000</v>
      </c>
      <c r="I29" s="122">
        <v>60000</v>
      </c>
      <c r="J29" s="122">
        <v>60000</v>
      </c>
      <c r="K29" s="122">
        <v>25076.84</v>
      </c>
      <c r="L29" s="122">
        <v>18946.45</v>
      </c>
      <c r="M29" s="122">
        <v>12725.11</v>
      </c>
      <c r="N29" s="122">
        <v>24000</v>
      </c>
      <c r="O29" s="123">
        <v>0</v>
      </c>
      <c r="P29" s="123">
        <v>0</v>
      </c>
      <c r="Q29" s="122">
        <f t="shared" si="8"/>
        <v>320748.40000000002</v>
      </c>
    </row>
    <row r="30" spans="1:27" s="28" customFormat="1" x14ac:dyDescent="0.25">
      <c r="B30" s="29" t="s">
        <v>39</v>
      </c>
      <c r="C30" s="122">
        <v>15000000</v>
      </c>
      <c r="D30" s="122">
        <v>15000000</v>
      </c>
      <c r="E30" s="123">
        <v>0</v>
      </c>
      <c r="F30" s="123">
        <v>0</v>
      </c>
      <c r="G30" s="123">
        <v>0</v>
      </c>
      <c r="H30" s="123">
        <v>0</v>
      </c>
      <c r="I30" s="123">
        <v>0</v>
      </c>
      <c r="J30" s="123">
        <v>0</v>
      </c>
      <c r="K30" s="123">
        <v>0</v>
      </c>
      <c r="L30" s="123">
        <v>0</v>
      </c>
      <c r="M30" s="123">
        <v>0</v>
      </c>
      <c r="N30" s="123">
        <v>0</v>
      </c>
      <c r="O30" s="123">
        <v>0</v>
      </c>
      <c r="P30" s="123">
        <v>0</v>
      </c>
      <c r="Q30" s="123">
        <f t="shared" si="8"/>
        <v>0</v>
      </c>
      <c r="R30" s="16"/>
      <c r="S30" s="50"/>
    </row>
    <row r="31" spans="1:27" s="28" customFormat="1" x14ac:dyDescent="0.25">
      <c r="B31" s="29" t="s">
        <v>40</v>
      </c>
      <c r="C31" s="122">
        <v>2607884</v>
      </c>
      <c r="D31" s="122">
        <v>2607884</v>
      </c>
      <c r="E31" s="123">
        <v>0</v>
      </c>
      <c r="F31" s="123">
        <v>0</v>
      </c>
      <c r="G31" s="123">
        <v>0</v>
      </c>
      <c r="H31" s="123">
        <v>0</v>
      </c>
      <c r="I31" s="123">
        <v>0</v>
      </c>
      <c r="J31" s="123">
        <v>0</v>
      </c>
      <c r="K31" s="123">
        <v>0</v>
      </c>
      <c r="L31" s="123">
        <v>0</v>
      </c>
      <c r="M31" s="123">
        <v>0</v>
      </c>
      <c r="N31" s="123">
        <v>0</v>
      </c>
      <c r="O31" s="123">
        <v>0</v>
      </c>
      <c r="P31" s="123">
        <v>0</v>
      </c>
      <c r="Q31" s="123">
        <f t="shared" si="8"/>
        <v>0</v>
      </c>
      <c r="R31" s="16"/>
      <c r="S31" s="50"/>
    </row>
    <row r="32" spans="1:27" x14ac:dyDescent="0.25">
      <c r="B32" s="26" t="s">
        <v>41</v>
      </c>
      <c r="C32" s="122">
        <v>809577338</v>
      </c>
      <c r="D32" s="122">
        <v>867249417.50999999</v>
      </c>
      <c r="E32" s="122">
        <v>1111244.3</v>
      </c>
      <c r="F32" s="122">
        <v>11792195.33</v>
      </c>
      <c r="G32" s="122">
        <v>14114960.470000001</v>
      </c>
      <c r="H32" s="122">
        <v>4279768.0999999996</v>
      </c>
      <c r="I32" s="122">
        <v>16248791.16</v>
      </c>
      <c r="J32" s="122">
        <v>13299651.620000001</v>
      </c>
      <c r="K32" s="122">
        <v>6317912.2999999998</v>
      </c>
      <c r="L32" s="122">
        <v>10574958.98</v>
      </c>
      <c r="M32" s="122">
        <v>10146412.09</v>
      </c>
      <c r="N32" s="122">
        <v>10375486.25</v>
      </c>
      <c r="O32" s="122">
        <v>18046388.199999999</v>
      </c>
      <c r="P32" s="122">
        <v>11246572.75</v>
      </c>
      <c r="Q32" s="122">
        <f t="shared" si="8"/>
        <v>127554341.55000001</v>
      </c>
      <c r="R32" s="16"/>
      <c r="S32" s="4"/>
      <c r="T32" s="4"/>
      <c r="U32" s="4"/>
      <c r="V32" s="4"/>
      <c r="W32" s="4"/>
      <c r="X32" s="4"/>
      <c r="Y32" s="4"/>
      <c r="Z32" s="4"/>
      <c r="AA32" s="4"/>
    </row>
    <row r="33" spans="2:27" x14ac:dyDescent="0.25">
      <c r="B33" s="26" t="s">
        <v>42</v>
      </c>
      <c r="C33" s="122">
        <v>14859356</v>
      </c>
      <c r="D33" s="122">
        <v>37716478.280000001</v>
      </c>
      <c r="E33" s="123">
        <v>0</v>
      </c>
      <c r="F33" s="122">
        <v>1526873.26</v>
      </c>
      <c r="G33" s="122">
        <v>2039799.3899999997</v>
      </c>
      <c r="H33" s="122">
        <v>2700000</v>
      </c>
      <c r="I33" s="122">
        <v>1915563.19</v>
      </c>
      <c r="J33" s="122">
        <v>1855</v>
      </c>
      <c r="K33" s="122">
        <v>4701.9699999999993</v>
      </c>
      <c r="L33" s="122">
        <v>9826901.3599999994</v>
      </c>
      <c r="M33" s="122">
        <v>915041.63</v>
      </c>
      <c r="N33" s="122">
        <v>5743.8800000000047</v>
      </c>
      <c r="O33" s="122">
        <v>3000640</v>
      </c>
      <c r="P33" s="122">
        <v>407340.99</v>
      </c>
      <c r="Q33" s="122">
        <f t="shared" si="8"/>
        <v>22344460.669999994</v>
      </c>
      <c r="R33" s="16"/>
      <c r="S33" s="4"/>
      <c r="T33" s="4"/>
      <c r="U33" s="4"/>
      <c r="V33" s="4"/>
      <c r="W33" s="4"/>
      <c r="X33" s="4"/>
      <c r="Y33" s="4"/>
      <c r="Z33" s="4"/>
      <c r="AA33" s="4"/>
    </row>
    <row r="34" spans="2:27" x14ac:dyDescent="0.25">
      <c r="B34" s="19" t="s">
        <v>43</v>
      </c>
      <c r="C34" s="118">
        <f>SUM(C35:C41)</f>
        <v>4420091520</v>
      </c>
      <c r="D34" s="118">
        <f>SUM(D35:D41)</f>
        <v>5152831575.0999994</v>
      </c>
      <c r="E34" s="118">
        <f t="shared" ref="E34:P34" si="9">SUM(E35:E41)</f>
        <v>935457.98</v>
      </c>
      <c r="F34" s="118">
        <f t="shared" si="9"/>
        <v>80462704.790000007</v>
      </c>
      <c r="G34" s="118">
        <f t="shared" si="9"/>
        <v>190662623.26999998</v>
      </c>
      <c r="H34" s="118">
        <f t="shared" si="9"/>
        <v>85032295.25</v>
      </c>
      <c r="I34" s="118">
        <f t="shared" si="9"/>
        <v>114722731.87</v>
      </c>
      <c r="J34" s="118">
        <f t="shared" si="9"/>
        <v>127599412.95999998</v>
      </c>
      <c r="K34" s="118">
        <f t="shared" si="9"/>
        <v>136081243.09999999</v>
      </c>
      <c r="L34" s="118">
        <f t="shared" si="9"/>
        <v>146206925.17999998</v>
      </c>
      <c r="M34" s="118">
        <f t="shared" si="9"/>
        <v>111287090.82999998</v>
      </c>
      <c r="N34" s="118">
        <f t="shared" si="9"/>
        <v>158600637.06000003</v>
      </c>
      <c r="O34" s="118">
        <f t="shared" si="9"/>
        <v>186942738.12000006</v>
      </c>
      <c r="P34" s="118">
        <f t="shared" si="9"/>
        <v>302956177.82000005</v>
      </c>
      <c r="Q34" s="117">
        <f>SUM(Q35:Q41)</f>
        <v>1641490038.23</v>
      </c>
      <c r="R34" s="16"/>
      <c r="S34" s="4"/>
      <c r="T34" s="4"/>
      <c r="U34" s="4"/>
      <c r="V34" s="4"/>
      <c r="W34" s="4"/>
      <c r="X34" s="4"/>
      <c r="Y34" s="4"/>
      <c r="Z34" s="4"/>
      <c r="AA34" s="4"/>
    </row>
    <row r="35" spans="2:27" x14ac:dyDescent="0.25">
      <c r="B35" s="3" t="s">
        <v>44</v>
      </c>
      <c r="C35" s="122">
        <v>2124762374</v>
      </c>
      <c r="D35" s="122">
        <v>2868302910.0299997</v>
      </c>
      <c r="E35" s="123">
        <v>0</v>
      </c>
      <c r="F35" s="122">
        <v>44693391.960000001</v>
      </c>
      <c r="G35" s="122">
        <v>155567212.78999999</v>
      </c>
      <c r="H35" s="122">
        <v>57155950.519999996</v>
      </c>
      <c r="I35" s="122">
        <v>66283282.109999999</v>
      </c>
      <c r="J35" s="122">
        <v>74300397.099999994</v>
      </c>
      <c r="K35" s="122">
        <v>62356623.960000001</v>
      </c>
      <c r="L35" s="122">
        <v>25514970.350000001</v>
      </c>
      <c r="M35" s="122">
        <v>55067053.359999999</v>
      </c>
      <c r="N35" s="122">
        <v>102469875.91000001</v>
      </c>
      <c r="O35" s="122">
        <v>12574984.640000001</v>
      </c>
      <c r="P35" s="122">
        <v>146847081.21000001</v>
      </c>
      <c r="Q35" s="122">
        <f>(SUM(E35:P35))</f>
        <v>802830823.90999997</v>
      </c>
      <c r="R35" s="16"/>
      <c r="S35" s="4"/>
      <c r="T35" s="4"/>
      <c r="U35" s="4"/>
      <c r="V35" s="4"/>
      <c r="W35" s="4"/>
      <c r="X35" s="4"/>
      <c r="Y35" s="4"/>
      <c r="Z35" s="4"/>
      <c r="AA35" s="4"/>
    </row>
    <row r="36" spans="2:27" x14ac:dyDescent="0.25">
      <c r="B36" s="3" t="s">
        <v>45</v>
      </c>
      <c r="C36" s="122">
        <v>2003558881</v>
      </c>
      <c r="D36" s="122">
        <v>2051949370.5400004</v>
      </c>
      <c r="E36" s="122">
        <v>935457.98</v>
      </c>
      <c r="F36" s="122">
        <v>33119312.830000006</v>
      </c>
      <c r="G36" s="122">
        <v>26329785.449999996</v>
      </c>
      <c r="H36" s="122">
        <v>27632407.34</v>
      </c>
      <c r="I36" s="122">
        <v>47020191.199999996</v>
      </c>
      <c r="J36" s="122">
        <v>44631400.979999989</v>
      </c>
      <c r="K36" s="122">
        <v>72767573.609999999</v>
      </c>
      <c r="L36" s="122">
        <v>117766807.07999998</v>
      </c>
      <c r="M36" s="122">
        <v>47168375.029999986</v>
      </c>
      <c r="N36" s="122">
        <v>53694717.310000002</v>
      </c>
      <c r="O36" s="122">
        <v>170301459.74000004</v>
      </c>
      <c r="P36" s="122">
        <v>155116238.82000002</v>
      </c>
      <c r="Q36" s="122">
        <f t="shared" ref="Q36:Q41" si="10">(SUM(E36:P36))</f>
        <v>796483727.37</v>
      </c>
      <c r="R36" s="16"/>
      <c r="S36" s="4"/>
      <c r="T36" s="4"/>
      <c r="U36" s="4"/>
      <c r="V36" s="4"/>
      <c r="W36" s="4"/>
      <c r="X36" s="4"/>
      <c r="Y36" s="4"/>
      <c r="Z36" s="4"/>
      <c r="AA36" s="4"/>
    </row>
    <row r="37" spans="2:27" x14ac:dyDescent="0.25">
      <c r="B37" s="3" t="s">
        <v>46</v>
      </c>
      <c r="C37" s="122">
        <v>95694785</v>
      </c>
      <c r="D37" s="122">
        <v>28389885</v>
      </c>
      <c r="E37" s="123">
        <v>0</v>
      </c>
      <c r="F37" s="122">
        <v>2650000</v>
      </c>
      <c r="G37" s="122">
        <v>7930774.7300000004</v>
      </c>
      <c r="H37" s="123">
        <v>0</v>
      </c>
      <c r="I37" s="122">
        <v>750000</v>
      </c>
      <c r="J37" s="123">
        <v>0</v>
      </c>
      <c r="K37" s="123">
        <v>0</v>
      </c>
      <c r="L37" s="123">
        <v>0</v>
      </c>
      <c r="M37" s="122">
        <v>9025499.4800000004</v>
      </c>
      <c r="N37" s="122">
        <v>2256374.87</v>
      </c>
      <c r="O37" s="122">
        <v>1283979.19</v>
      </c>
      <c r="P37" s="122">
        <v>914741.79</v>
      </c>
      <c r="Q37" s="122">
        <f t="shared" si="10"/>
        <v>24811370.060000002</v>
      </c>
      <c r="R37" s="16"/>
      <c r="S37" s="4"/>
      <c r="T37" s="4"/>
      <c r="U37" s="4"/>
      <c r="V37" s="4"/>
      <c r="W37" s="4"/>
      <c r="X37" s="4"/>
      <c r="Y37" s="4"/>
      <c r="Z37" s="4"/>
      <c r="AA37" s="4"/>
    </row>
    <row r="38" spans="2:27" x14ac:dyDescent="0.25">
      <c r="B38" s="3" t="s">
        <v>47</v>
      </c>
      <c r="C38" s="122">
        <v>78809500</v>
      </c>
      <c r="D38" s="122">
        <v>86923429.530000001</v>
      </c>
      <c r="E38" s="123">
        <v>0</v>
      </c>
      <c r="F38" s="122">
        <v>-2.9103830456733704E-11</v>
      </c>
      <c r="G38" s="122">
        <v>834850.3</v>
      </c>
      <c r="H38" s="122">
        <v>243937.39</v>
      </c>
      <c r="I38" s="122">
        <v>669258.55999999994</v>
      </c>
      <c r="J38" s="122">
        <v>8667614.8800000008</v>
      </c>
      <c r="K38" s="122">
        <v>957045.53</v>
      </c>
      <c r="L38" s="122">
        <v>2925147.75</v>
      </c>
      <c r="M38" s="122">
        <v>26162.959999999999</v>
      </c>
      <c r="N38" s="122">
        <v>179668.97</v>
      </c>
      <c r="O38" s="122">
        <v>2782314.55</v>
      </c>
      <c r="P38" s="122">
        <v>78116</v>
      </c>
      <c r="Q38" s="122">
        <f t="shared" si="10"/>
        <v>17364116.890000001</v>
      </c>
      <c r="R38" s="16"/>
      <c r="S38" s="4"/>
      <c r="T38" s="4"/>
      <c r="U38" s="4"/>
      <c r="V38" s="4"/>
      <c r="W38" s="4"/>
      <c r="X38" s="4"/>
      <c r="Y38" s="4"/>
      <c r="Z38" s="4"/>
      <c r="AA38" s="4"/>
    </row>
    <row r="39" spans="2:27" x14ac:dyDescent="0.25">
      <c r="B39" s="3" t="s">
        <v>48</v>
      </c>
      <c r="C39" s="122">
        <v>17500000</v>
      </c>
      <c r="D39" s="122">
        <v>17500000</v>
      </c>
      <c r="E39" s="123">
        <v>0</v>
      </c>
      <c r="F39" s="123">
        <v>0</v>
      </c>
      <c r="G39" s="123">
        <v>0</v>
      </c>
      <c r="H39" s="123">
        <v>0</v>
      </c>
      <c r="I39" s="123">
        <v>0</v>
      </c>
      <c r="J39" s="123">
        <v>0</v>
      </c>
      <c r="K39" s="123">
        <v>0</v>
      </c>
      <c r="L39" s="123">
        <v>0</v>
      </c>
      <c r="M39" s="123">
        <v>0</v>
      </c>
      <c r="N39" s="123">
        <v>0</v>
      </c>
      <c r="O39" s="123">
        <v>0</v>
      </c>
      <c r="P39" s="123">
        <v>0</v>
      </c>
      <c r="Q39" s="123">
        <f t="shared" si="10"/>
        <v>0</v>
      </c>
      <c r="R39" s="16"/>
      <c r="S39" s="4"/>
      <c r="T39" s="4"/>
      <c r="U39" s="4"/>
      <c r="V39" s="4"/>
      <c r="W39" s="4"/>
      <c r="X39" s="4"/>
      <c r="Y39" s="4"/>
      <c r="Z39" s="4"/>
      <c r="AA39" s="4"/>
    </row>
    <row r="40" spans="2:27" x14ac:dyDescent="0.25">
      <c r="B40" s="3" t="s">
        <v>49</v>
      </c>
      <c r="C40" s="122">
        <v>98900000</v>
      </c>
      <c r="D40" s="122">
        <v>98900000</v>
      </c>
      <c r="E40" s="123">
        <v>0</v>
      </c>
      <c r="F40" s="123">
        <v>0</v>
      </c>
      <c r="G40" s="123">
        <v>0</v>
      </c>
      <c r="H40" s="123">
        <v>0</v>
      </c>
      <c r="I40" s="123">
        <v>0</v>
      </c>
      <c r="J40" s="123">
        <v>0</v>
      </c>
      <c r="K40" s="123">
        <v>0</v>
      </c>
      <c r="L40" s="123">
        <v>0</v>
      </c>
      <c r="M40" s="123">
        <v>0</v>
      </c>
      <c r="N40" s="123">
        <v>0</v>
      </c>
      <c r="O40" s="123">
        <v>0</v>
      </c>
      <c r="P40" s="123">
        <v>0</v>
      </c>
      <c r="Q40" s="123">
        <f t="shared" si="10"/>
        <v>0</v>
      </c>
      <c r="R40" s="16"/>
      <c r="S40" s="4"/>
      <c r="T40" s="4"/>
      <c r="U40" s="4"/>
      <c r="V40" s="4"/>
      <c r="W40" s="4"/>
      <c r="X40" s="4"/>
      <c r="Y40" s="4"/>
      <c r="Z40" s="4"/>
      <c r="AA40" s="4"/>
    </row>
    <row r="41" spans="2:27" x14ac:dyDescent="0.25">
      <c r="B41" s="3" t="s">
        <v>50</v>
      </c>
      <c r="C41" s="122">
        <v>865980</v>
      </c>
      <c r="D41" s="122">
        <v>865980</v>
      </c>
      <c r="E41" s="123">
        <v>0</v>
      </c>
      <c r="F41" s="123">
        <v>0</v>
      </c>
      <c r="G41" s="123">
        <v>0</v>
      </c>
      <c r="H41" s="123">
        <v>0</v>
      </c>
      <c r="I41" s="123">
        <v>0</v>
      </c>
      <c r="J41" s="123">
        <v>0</v>
      </c>
      <c r="K41" s="123">
        <v>0</v>
      </c>
      <c r="L41" s="123">
        <v>0</v>
      </c>
      <c r="M41" s="123">
        <v>0</v>
      </c>
      <c r="N41" s="123">
        <v>0</v>
      </c>
      <c r="O41" s="123">
        <v>0</v>
      </c>
      <c r="P41" s="123">
        <v>0</v>
      </c>
      <c r="Q41" s="123">
        <f t="shared" si="10"/>
        <v>0</v>
      </c>
      <c r="R41" s="16"/>
      <c r="S41" s="4"/>
      <c r="T41" s="4"/>
      <c r="U41" s="4"/>
      <c r="V41" s="4"/>
      <c r="W41" s="4"/>
      <c r="X41" s="4"/>
      <c r="Y41" s="4"/>
      <c r="Z41" s="4"/>
      <c r="AA41" s="4"/>
    </row>
    <row r="42" spans="2:27" ht="17.25" customHeight="1" x14ac:dyDescent="0.25">
      <c r="B42" s="23" t="s">
        <v>51</v>
      </c>
      <c r="C42" s="124"/>
      <c r="D42" s="124"/>
      <c r="E42" s="125"/>
      <c r="F42" s="125"/>
      <c r="G42" s="125"/>
      <c r="H42" s="125"/>
      <c r="I42" s="125"/>
      <c r="J42" s="125"/>
      <c r="K42" s="125"/>
      <c r="L42" s="125"/>
      <c r="M42" s="125"/>
      <c r="N42" s="125"/>
      <c r="O42" s="125"/>
      <c r="P42" s="125"/>
      <c r="Q42" s="125"/>
      <c r="R42" s="16"/>
      <c r="S42" s="4"/>
      <c r="T42" s="4"/>
      <c r="U42" s="4"/>
      <c r="V42" s="4"/>
      <c r="W42" s="4"/>
      <c r="X42" s="4"/>
      <c r="Y42" s="4"/>
      <c r="Z42" s="4"/>
      <c r="AA42" s="4"/>
    </row>
    <row r="43" spans="2:27" ht="17.25" customHeight="1" x14ac:dyDescent="0.25">
      <c r="B43" s="25" t="s">
        <v>52</v>
      </c>
      <c r="C43" s="119">
        <f t="shared" ref="C43:Q43" si="11">C13-C25</f>
        <v>30922808871</v>
      </c>
      <c r="D43" s="119">
        <f t="shared" si="11"/>
        <v>31237734019.370003</v>
      </c>
      <c r="E43" s="119">
        <f>E13-E25</f>
        <v>-1152416279.9700005</v>
      </c>
      <c r="F43" s="119">
        <f t="shared" si="11"/>
        <v>5196712796.5999985</v>
      </c>
      <c r="G43" s="119">
        <f t="shared" si="11"/>
        <v>2015434223.6200023</v>
      </c>
      <c r="H43" s="119">
        <f t="shared" si="11"/>
        <v>1985675446.0099998</v>
      </c>
      <c r="I43" s="119">
        <f t="shared" si="11"/>
        <v>1987414855.9999995</v>
      </c>
      <c r="J43" s="119">
        <f t="shared" si="11"/>
        <v>1744684920.0299993</v>
      </c>
      <c r="K43" s="119">
        <f t="shared" si="11"/>
        <v>1304624055.5100007</v>
      </c>
      <c r="L43" s="119">
        <f t="shared" si="11"/>
        <v>1676535307.0200009</v>
      </c>
      <c r="M43" s="119">
        <f t="shared" si="11"/>
        <v>1935269930.4099979</v>
      </c>
      <c r="N43" s="119">
        <f t="shared" si="11"/>
        <v>1643666835.6700015</v>
      </c>
      <c r="O43" s="119">
        <f t="shared" si="11"/>
        <v>454592003.23999882</v>
      </c>
      <c r="P43" s="119">
        <f t="shared" si="11"/>
        <v>2700738646.0499997</v>
      </c>
      <c r="Q43" s="119">
        <f t="shared" si="11"/>
        <v>21492932740.190002</v>
      </c>
      <c r="R43" s="16"/>
      <c r="S43" s="4"/>
      <c r="T43" s="4"/>
      <c r="U43" s="4"/>
      <c r="V43" s="4"/>
      <c r="W43" s="4"/>
      <c r="X43" s="4"/>
      <c r="Y43" s="4"/>
      <c r="Z43" s="4"/>
      <c r="AA43" s="4"/>
    </row>
    <row r="44" spans="2:27" x14ac:dyDescent="0.25">
      <c r="B44" s="25" t="s">
        <v>53</v>
      </c>
      <c r="C44" s="119">
        <f t="shared" ref="C44:Q44" si="12">C20-C34</f>
        <v>-1563572392</v>
      </c>
      <c r="D44" s="119">
        <f t="shared" si="12"/>
        <v>-2296028899.0999994</v>
      </c>
      <c r="E44" s="119">
        <f t="shared" si="12"/>
        <v>3716221.02</v>
      </c>
      <c r="F44" s="119">
        <f t="shared" si="12"/>
        <v>18821442.170000002</v>
      </c>
      <c r="G44" s="119">
        <f t="shared" si="12"/>
        <v>17906455.25000003</v>
      </c>
      <c r="H44" s="119">
        <f t="shared" si="12"/>
        <v>9767704.75</v>
      </c>
      <c r="I44" s="119">
        <f t="shared" si="12"/>
        <v>-72102769.159999996</v>
      </c>
      <c r="J44" s="119">
        <f t="shared" si="12"/>
        <v>-54620139.959999979</v>
      </c>
      <c r="K44" s="119">
        <f t="shared" si="12"/>
        <v>-101133266.25999999</v>
      </c>
      <c r="L44" s="119">
        <f t="shared" si="12"/>
        <v>-113965829.17999998</v>
      </c>
      <c r="M44" s="119">
        <f t="shared" si="12"/>
        <v>-70749489.829999983</v>
      </c>
      <c r="N44" s="119">
        <f t="shared" si="12"/>
        <v>-34132791.060000032</v>
      </c>
      <c r="O44" s="119">
        <f t="shared" si="12"/>
        <v>-144942738.12000006</v>
      </c>
      <c r="P44" s="119">
        <f t="shared" si="12"/>
        <v>-218469963.82000005</v>
      </c>
      <c r="Q44" s="119">
        <f t="shared" si="12"/>
        <v>-759905164.20000005</v>
      </c>
      <c r="R44" s="16"/>
      <c r="S44" s="4"/>
      <c r="T44" s="4"/>
      <c r="U44" s="4"/>
      <c r="V44" s="4"/>
      <c r="W44" s="4"/>
      <c r="X44" s="4"/>
      <c r="Y44" s="4"/>
      <c r="Z44" s="4"/>
      <c r="AA44" s="4"/>
    </row>
    <row r="45" spans="2:27" x14ac:dyDescent="0.25">
      <c r="B45" s="25" t="s">
        <v>54</v>
      </c>
      <c r="C45" s="119">
        <f t="shared" ref="C45:Q45" si="13">(C13+C20)-(C25+C34)</f>
        <v>29359236479</v>
      </c>
      <c r="D45" s="119">
        <f t="shared" si="13"/>
        <v>28941705120.270004</v>
      </c>
      <c r="E45" s="119">
        <f t="shared" si="13"/>
        <v>-1148700058.9500005</v>
      </c>
      <c r="F45" s="119">
        <f t="shared" si="13"/>
        <v>5215534238.7699986</v>
      </c>
      <c r="G45" s="119">
        <f t="shared" si="13"/>
        <v>2033340678.8700027</v>
      </c>
      <c r="H45" s="119">
        <f t="shared" si="13"/>
        <v>1995443150.7599998</v>
      </c>
      <c r="I45" s="119">
        <f t="shared" si="13"/>
        <v>1915312086.8399997</v>
      </c>
      <c r="J45" s="119">
        <f t="shared" si="13"/>
        <v>1690064780.0699992</v>
      </c>
      <c r="K45" s="119">
        <f t="shared" si="13"/>
        <v>1203490789.250001</v>
      </c>
      <c r="L45" s="119">
        <f t="shared" si="13"/>
        <v>1562569477.8400011</v>
      </c>
      <c r="M45" s="119">
        <f t="shared" si="13"/>
        <v>1864520440.579998</v>
      </c>
      <c r="N45" s="119">
        <f t="shared" si="13"/>
        <v>1609534044.6100016</v>
      </c>
      <c r="O45" s="119">
        <f t="shared" si="13"/>
        <v>309649265.11999893</v>
      </c>
      <c r="P45" s="119">
        <f t="shared" si="13"/>
        <v>2482268682.2299995</v>
      </c>
      <c r="Q45" s="119">
        <f t="shared" si="13"/>
        <v>20733027575.989998</v>
      </c>
      <c r="R45" s="16"/>
      <c r="S45" s="4"/>
      <c r="T45" s="4"/>
      <c r="U45" s="4"/>
      <c r="V45" s="4"/>
      <c r="W45" s="4"/>
      <c r="X45" s="4"/>
      <c r="Y45" s="4"/>
      <c r="Z45" s="4"/>
      <c r="AA45" s="4"/>
    </row>
    <row r="46" spans="2:27" x14ac:dyDescent="0.25">
      <c r="B46" s="25" t="s">
        <v>55</v>
      </c>
      <c r="C46" s="119">
        <f t="shared" ref="C46:Q46" si="14">C45+C28</f>
        <v>29377894723</v>
      </c>
      <c r="D46" s="119">
        <f t="shared" si="14"/>
        <v>28960684113.270004</v>
      </c>
      <c r="E46" s="119">
        <f t="shared" si="14"/>
        <v>-1148700058.9500005</v>
      </c>
      <c r="F46" s="119">
        <f t="shared" si="14"/>
        <v>5215534238.7699986</v>
      </c>
      <c r="G46" s="119">
        <f t="shared" si="14"/>
        <v>2033400678.8700027</v>
      </c>
      <c r="H46" s="119">
        <f t="shared" si="14"/>
        <v>1995503150.7599998</v>
      </c>
      <c r="I46" s="119">
        <f t="shared" si="14"/>
        <v>1915372086.8399997</v>
      </c>
      <c r="J46" s="119">
        <f t="shared" si="14"/>
        <v>1690124780.0699992</v>
      </c>
      <c r="K46" s="119">
        <f t="shared" si="14"/>
        <v>1203515866.0900009</v>
      </c>
      <c r="L46" s="119">
        <f t="shared" si="14"/>
        <v>1562588424.2900012</v>
      </c>
      <c r="M46" s="119">
        <f t="shared" si="14"/>
        <v>1864533165.6899979</v>
      </c>
      <c r="N46" s="119">
        <f t="shared" si="14"/>
        <v>1609558044.6100016</v>
      </c>
      <c r="O46" s="119">
        <f t="shared" si="14"/>
        <v>309649265.11999893</v>
      </c>
      <c r="P46" s="119">
        <f t="shared" si="14"/>
        <v>2482268682.2299995</v>
      </c>
      <c r="Q46" s="119">
        <f t="shared" si="14"/>
        <v>20733348324.389999</v>
      </c>
      <c r="R46" s="16"/>
      <c r="S46" s="4"/>
      <c r="T46" s="4"/>
      <c r="U46" s="4"/>
      <c r="V46" s="4"/>
      <c r="W46" s="4"/>
      <c r="X46" s="4"/>
      <c r="Y46" s="4"/>
      <c r="Z46" s="4"/>
      <c r="AA46" s="4"/>
    </row>
    <row r="47" spans="2:27" ht="17.25" customHeight="1" x14ac:dyDescent="0.25">
      <c r="B47" s="23" t="s">
        <v>56</v>
      </c>
      <c r="C47" s="126">
        <f>C48-C51</f>
        <v>-1527711902</v>
      </c>
      <c r="D47" s="126">
        <f>D48-D51</f>
        <v>-1110180543.27</v>
      </c>
      <c r="E47" s="125">
        <f>E48-E51</f>
        <v>0</v>
      </c>
      <c r="F47" s="125">
        <f>F48-F51</f>
        <v>0</v>
      </c>
      <c r="G47" s="121">
        <f t="shared" ref="G47:Q47" si="15">G48-G51</f>
        <v>-373736.47</v>
      </c>
      <c r="H47" s="121">
        <f t="shared" si="15"/>
        <v>-1508743.47</v>
      </c>
      <c r="I47" s="121">
        <f t="shared" si="15"/>
        <v>-373736.47</v>
      </c>
      <c r="J47" s="121">
        <f t="shared" si="15"/>
        <v>-17058180.580000002</v>
      </c>
      <c r="K47" s="121">
        <f t="shared" si="15"/>
        <v>82924673.370000005</v>
      </c>
      <c r="L47" s="121">
        <f t="shared" si="15"/>
        <v>76418572.659999996</v>
      </c>
      <c r="M47" s="121">
        <f t="shared" si="15"/>
        <v>166245654.63999999</v>
      </c>
      <c r="N47" s="121">
        <f>N48-N51</f>
        <v>-409736.47</v>
      </c>
      <c r="O47" s="121">
        <f>O48-O51</f>
        <v>166666666</v>
      </c>
      <c r="P47" s="125">
        <f>P48-P51</f>
        <v>0</v>
      </c>
      <c r="Q47" s="121">
        <f t="shared" si="15"/>
        <v>472531433.20999998</v>
      </c>
      <c r="R47" s="16"/>
      <c r="S47" s="4"/>
      <c r="T47" s="4"/>
      <c r="U47" s="4"/>
      <c r="V47" s="4"/>
      <c r="W47" s="4"/>
      <c r="X47" s="4"/>
      <c r="Y47" s="4"/>
      <c r="Z47" s="4"/>
      <c r="AA47" s="4"/>
    </row>
    <row r="48" spans="2:27" x14ac:dyDescent="0.25">
      <c r="B48" s="21" t="s">
        <v>57</v>
      </c>
      <c r="C48" s="105">
        <f>SUM(C49:C50)</f>
        <v>1756000000</v>
      </c>
      <c r="D48" s="105">
        <f t="shared" ref="D48:Q48" si="16">SUM(D49:D50)</f>
        <v>2202244885.73</v>
      </c>
      <c r="E48" s="1">
        <f t="shared" si="16"/>
        <v>0</v>
      </c>
      <c r="F48" s="1">
        <f t="shared" si="16"/>
        <v>0</v>
      </c>
      <c r="G48" s="1">
        <f t="shared" si="16"/>
        <v>0</v>
      </c>
      <c r="H48" s="1">
        <f t="shared" si="16"/>
        <v>0</v>
      </c>
      <c r="I48" s="1">
        <f t="shared" si="16"/>
        <v>0</v>
      </c>
      <c r="J48" s="1">
        <f t="shared" si="16"/>
        <v>0</v>
      </c>
      <c r="K48" s="105">
        <f t="shared" si="16"/>
        <v>83333333</v>
      </c>
      <c r="L48" s="105">
        <f t="shared" si="16"/>
        <v>83333333</v>
      </c>
      <c r="M48" s="105">
        <f t="shared" si="16"/>
        <v>166666666</v>
      </c>
      <c r="N48" s="1">
        <f t="shared" si="16"/>
        <v>0</v>
      </c>
      <c r="O48" s="105">
        <f t="shared" si="16"/>
        <v>166666666</v>
      </c>
      <c r="P48" s="1">
        <f t="shared" si="16"/>
        <v>0</v>
      </c>
      <c r="Q48" s="105">
        <f t="shared" si="16"/>
        <v>499999998</v>
      </c>
      <c r="R48" s="16"/>
      <c r="S48" s="4"/>
      <c r="T48" s="4"/>
      <c r="U48" s="4"/>
      <c r="V48" s="4"/>
      <c r="W48" s="4"/>
      <c r="X48" s="4"/>
      <c r="Y48" s="4"/>
      <c r="Z48" s="4"/>
      <c r="AA48" s="4"/>
    </row>
    <row r="49" spans="2:27" x14ac:dyDescent="0.25">
      <c r="B49" s="20" t="s">
        <v>58</v>
      </c>
      <c r="C49" s="122">
        <v>1000000000</v>
      </c>
      <c r="D49" s="122">
        <v>1446244885.73</v>
      </c>
      <c r="E49" s="123">
        <v>0</v>
      </c>
      <c r="F49" s="123">
        <v>0</v>
      </c>
      <c r="G49" s="123">
        <v>0</v>
      </c>
      <c r="H49" s="123">
        <v>0</v>
      </c>
      <c r="I49" s="123">
        <v>0</v>
      </c>
      <c r="J49" s="123">
        <v>0</v>
      </c>
      <c r="K49" s="122">
        <v>83333333</v>
      </c>
      <c r="L49" s="122">
        <v>83333333</v>
      </c>
      <c r="M49" s="122">
        <v>166666666</v>
      </c>
      <c r="N49" s="123">
        <v>0</v>
      </c>
      <c r="O49" s="122">
        <v>166666666</v>
      </c>
      <c r="P49" s="123">
        <v>0</v>
      </c>
      <c r="Q49" s="122">
        <f>(SUM(E49:P49))</f>
        <v>499999998</v>
      </c>
      <c r="R49" s="16"/>
      <c r="S49" s="4"/>
      <c r="T49" s="4"/>
      <c r="U49" s="4"/>
      <c r="V49" s="4"/>
      <c r="W49" s="4"/>
      <c r="X49" s="4"/>
      <c r="Y49" s="4"/>
      <c r="Z49" s="4"/>
      <c r="AA49" s="4"/>
    </row>
    <row r="50" spans="2:27" x14ac:dyDescent="0.25">
      <c r="B50" s="20" t="s">
        <v>59</v>
      </c>
      <c r="C50" s="122">
        <v>756000000</v>
      </c>
      <c r="D50" s="122">
        <v>756000000</v>
      </c>
      <c r="E50" s="123">
        <v>0</v>
      </c>
      <c r="F50" s="123">
        <v>0</v>
      </c>
      <c r="G50" s="123">
        <v>0</v>
      </c>
      <c r="H50" s="123">
        <v>0</v>
      </c>
      <c r="I50" s="123">
        <v>0</v>
      </c>
      <c r="J50" s="123">
        <v>0</v>
      </c>
      <c r="K50" s="123">
        <v>0</v>
      </c>
      <c r="L50" s="123">
        <v>0</v>
      </c>
      <c r="M50" s="123">
        <v>0</v>
      </c>
      <c r="N50" s="123">
        <v>0</v>
      </c>
      <c r="O50" s="123">
        <v>0</v>
      </c>
      <c r="P50" s="123">
        <v>0</v>
      </c>
      <c r="Q50" s="123">
        <f>(SUM(E50:P50))</f>
        <v>0</v>
      </c>
      <c r="R50" s="45"/>
      <c r="S50" s="27"/>
      <c r="T50" s="4"/>
      <c r="U50" s="4"/>
      <c r="V50" s="4"/>
      <c r="W50" s="4"/>
      <c r="X50" s="4"/>
      <c r="Y50" s="4"/>
      <c r="Z50" s="4"/>
      <c r="AA50" s="4"/>
    </row>
    <row r="51" spans="2:27" x14ac:dyDescent="0.25">
      <c r="B51" s="19" t="s">
        <v>60</v>
      </c>
      <c r="C51" s="105">
        <f>SUM(C52:C54)</f>
        <v>3283711902</v>
      </c>
      <c r="D51" s="105">
        <f t="shared" ref="D51:Q51" si="17">SUM(D52:D54)</f>
        <v>3312425429</v>
      </c>
      <c r="E51" s="1">
        <f t="shared" si="17"/>
        <v>0</v>
      </c>
      <c r="F51" s="1">
        <f t="shared" si="17"/>
        <v>0</v>
      </c>
      <c r="G51" s="105">
        <f t="shared" si="17"/>
        <v>373736.47</v>
      </c>
      <c r="H51" s="105">
        <f t="shared" si="17"/>
        <v>1508743.47</v>
      </c>
      <c r="I51" s="105">
        <f t="shared" si="17"/>
        <v>373736.47</v>
      </c>
      <c r="J51" s="105">
        <f t="shared" si="17"/>
        <v>17058180.580000002</v>
      </c>
      <c r="K51" s="105">
        <f t="shared" si="17"/>
        <v>408659.63</v>
      </c>
      <c r="L51" s="105">
        <f t="shared" si="17"/>
        <v>6914760.3399999999</v>
      </c>
      <c r="M51" s="105">
        <f t="shared" si="17"/>
        <v>421011.36</v>
      </c>
      <c r="N51" s="105">
        <f t="shared" si="17"/>
        <v>409736.47</v>
      </c>
      <c r="O51" s="1">
        <f t="shared" si="17"/>
        <v>0</v>
      </c>
      <c r="P51" s="1">
        <f t="shared" si="17"/>
        <v>0</v>
      </c>
      <c r="Q51" s="105">
        <f t="shared" si="17"/>
        <v>27468564.790000003</v>
      </c>
      <c r="R51" s="16"/>
      <c r="S51" s="4"/>
      <c r="T51" s="4"/>
      <c r="U51" s="4"/>
      <c r="V51" s="4"/>
      <c r="W51" s="4"/>
      <c r="X51" s="4"/>
      <c r="Y51" s="4"/>
      <c r="Z51" s="4"/>
      <c r="AA51" s="4"/>
    </row>
    <row r="52" spans="2:27" x14ac:dyDescent="0.25">
      <c r="B52" s="18" t="s">
        <v>61</v>
      </c>
      <c r="C52" s="122">
        <v>1125403298</v>
      </c>
      <c r="D52" s="122">
        <v>1125403298</v>
      </c>
      <c r="E52" s="123">
        <v>0</v>
      </c>
      <c r="F52" s="123">
        <v>0</v>
      </c>
      <c r="G52" s="123">
        <v>0</v>
      </c>
      <c r="H52" s="123">
        <v>0</v>
      </c>
      <c r="I52" s="123">
        <v>0</v>
      </c>
      <c r="J52" s="123">
        <v>0</v>
      </c>
      <c r="K52" s="123">
        <v>0</v>
      </c>
      <c r="L52" s="123">
        <v>0</v>
      </c>
      <c r="M52" s="123">
        <v>0</v>
      </c>
      <c r="N52" s="123">
        <v>0</v>
      </c>
      <c r="O52" s="123">
        <v>0</v>
      </c>
      <c r="P52" s="123">
        <v>0</v>
      </c>
      <c r="Q52" s="123">
        <f>(SUM(E52:P52))</f>
        <v>0</v>
      </c>
      <c r="R52" s="16"/>
      <c r="S52" s="4"/>
      <c r="T52" s="4"/>
      <c r="U52" s="4"/>
      <c r="V52" s="4"/>
      <c r="W52" s="4"/>
      <c r="X52" s="4"/>
      <c r="Y52" s="4"/>
      <c r="Z52" s="4"/>
      <c r="AA52" s="4"/>
    </row>
    <row r="53" spans="2:27" x14ac:dyDescent="0.25">
      <c r="B53" s="18" t="s">
        <v>62</v>
      </c>
      <c r="C53" s="122">
        <v>2158308604</v>
      </c>
      <c r="D53" s="122">
        <v>2163837686</v>
      </c>
      <c r="E53" s="123">
        <v>0</v>
      </c>
      <c r="F53" s="123">
        <v>0</v>
      </c>
      <c r="G53" s="122">
        <v>373736.47</v>
      </c>
      <c r="H53" s="122">
        <v>1508743.47</v>
      </c>
      <c r="I53" s="122">
        <v>373736.47</v>
      </c>
      <c r="J53" s="122">
        <v>373736.47</v>
      </c>
      <c r="K53" s="122">
        <v>408659.63</v>
      </c>
      <c r="L53" s="122">
        <v>414788</v>
      </c>
      <c r="M53" s="122">
        <v>421011.36</v>
      </c>
      <c r="N53" s="122">
        <v>409736.47</v>
      </c>
      <c r="O53" s="123">
        <v>0</v>
      </c>
      <c r="P53" s="123">
        <v>0</v>
      </c>
      <c r="Q53" s="122">
        <f t="shared" ref="Q53:Q54" si="18">(SUM(E53:P53))</f>
        <v>4284148.34</v>
      </c>
      <c r="R53" s="16"/>
      <c r="S53" s="4"/>
      <c r="T53" s="4"/>
      <c r="U53" s="4"/>
      <c r="V53" s="4"/>
      <c r="W53" s="4"/>
      <c r="X53" s="4"/>
      <c r="Y53" s="4"/>
      <c r="Z53" s="4"/>
      <c r="AA53" s="4"/>
    </row>
    <row r="54" spans="2:27" ht="15.75" thickBot="1" x14ac:dyDescent="0.3">
      <c r="B54" s="49" t="s">
        <v>63</v>
      </c>
      <c r="C54" s="129">
        <v>0</v>
      </c>
      <c r="D54" s="130">
        <v>23184445</v>
      </c>
      <c r="E54" s="129">
        <v>0</v>
      </c>
      <c r="F54" s="129">
        <v>0</v>
      </c>
      <c r="G54" s="129">
        <v>0</v>
      </c>
      <c r="H54" s="129">
        <v>0</v>
      </c>
      <c r="I54" s="129">
        <v>0</v>
      </c>
      <c r="J54" s="130">
        <v>16684444.110000001</v>
      </c>
      <c r="K54" s="129">
        <v>0</v>
      </c>
      <c r="L54" s="130">
        <v>6499972.3399999999</v>
      </c>
      <c r="M54" s="129">
        <v>0</v>
      </c>
      <c r="N54" s="129">
        <v>0</v>
      </c>
      <c r="O54" s="129">
        <v>0</v>
      </c>
      <c r="P54" s="129">
        <v>0</v>
      </c>
      <c r="Q54" s="130">
        <f t="shared" si="18"/>
        <v>23184416.450000003</v>
      </c>
      <c r="R54" s="16"/>
      <c r="S54" s="4"/>
      <c r="T54" s="4"/>
      <c r="U54" s="4"/>
      <c r="V54" s="4"/>
      <c r="W54" s="4"/>
      <c r="X54" s="4"/>
      <c r="Y54" s="4"/>
      <c r="Z54" s="4"/>
      <c r="AA54" s="4"/>
    </row>
    <row r="55" spans="2:27" ht="19.5" customHeight="1" x14ac:dyDescent="0.25">
      <c r="B55" s="54" t="s">
        <v>64</v>
      </c>
      <c r="C55" s="54"/>
      <c r="D55" s="54"/>
      <c r="E55" s="14"/>
      <c r="F55" s="98"/>
      <c r="G55" s="98"/>
      <c r="H55" s="98"/>
      <c r="I55" s="98"/>
      <c r="J55" s="98"/>
      <c r="K55" s="98"/>
      <c r="L55" s="98"/>
      <c r="M55" s="98"/>
      <c r="N55" s="98"/>
      <c r="O55" s="98"/>
      <c r="P55" s="98"/>
      <c r="Q55" s="4"/>
      <c r="R55" s="4"/>
      <c r="S55" s="4"/>
      <c r="T55" s="4"/>
      <c r="U55" s="4"/>
      <c r="V55" s="4"/>
      <c r="W55" s="4"/>
      <c r="X55" s="4"/>
      <c r="Y55" s="4"/>
      <c r="Z55" s="4"/>
      <c r="AA55" s="4"/>
    </row>
    <row r="56" spans="2:27" customFormat="1" x14ac:dyDescent="0.25">
      <c r="B56" s="68" t="s">
        <v>69</v>
      </c>
      <c r="C56" s="69"/>
      <c r="D56" s="69"/>
      <c r="E56" s="66"/>
      <c r="F56" s="66"/>
      <c r="G56" s="66"/>
      <c r="H56" s="66"/>
      <c r="I56" s="66"/>
      <c r="J56" s="66"/>
      <c r="K56" s="66"/>
      <c r="L56" s="66"/>
      <c r="M56" s="66"/>
      <c r="N56" s="66"/>
      <c r="O56" s="66"/>
      <c r="P56" s="66"/>
      <c r="Q56" s="69"/>
    </row>
    <row r="57" spans="2:27" x14ac:dyDescent="0.25">
      <c r="B57" s="58" t="s">
        <v>65</v>
      </c>
      <c r="C57" s="9"/>
      <c r="D57" s="9"/>
      <c r="E57" s="13"/>
      <c r="F57" s="13"/>
      <c r="G57" s="13"/>
      <c r="H57" s="13"/>
      <c r="I57" s="13"/>
      <c r="J57" s="13"/>
      <c r="K57" s="13"/>
      <c r="L57" s="13"/>
      <c r="M57" s="13"/>
      <c r="N57" s="13"/>
      <c r="O57" s="13"/>
      <c r="P57" s="13"/>
      <c r="Q57" s="11"/>
      <c r="R57" s="4"/>
      <c r="S57" s="4"/>
      <c r="T57" s="4"/>
      <c r="U57" s="4"/>
      <c r="V57" s="4"/>
      <c r="W57" s="4"/>
      <c r="X57" s="4"/>
      <c r="Y57" s="4"/>
      <c r="Z57" s="4"/>
      <c r="AA57" s="4"/>
    </row>
    <row r="58" spans="2:27" x14ac:dyDescent="0.25">
      <c r="B58" s="10"/>
      <c r="C58" s="9"/>
      <c r="D58" s="9"/>
      <c r="E58" s="12"/>
      <c r="F58" s="12"/>
      <c r="G58" s="12"/>
      <c r="H58" s="12"/>
      <c r="I58" s="12"/>
      <c r="J58" s="12"/>
      <c r="K58" s="12"/>
      <c r="L58" s="12"/>
      <c r="M58" s="12"/>
      <c r="N58" s="12"/>
      <c r="O58" s="12"/>
      <c r="P58" s="12"/>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B60" s="10"/>
      <c r="C60" s="9"/>
      <c r="D60" s="9"/>
      <c r="E60" s="11"/>
      <c r="F60" s="11"/>
      <c r="G60" s="11"/>
      <c r="H60" s="11"/>
      <c r="I60" s="11"/>
      <c r="J60" s="11"/>
      <c r="K60" s="11"/>
      <c r="L60" s="11"/>
      <c r="M60" s="11"/>
      <c r="N60" s="11"/>
      <c r="O60" s="11"/>
      <c r="P60" s="11"/>
      <c r="Q60" s="4"/>
      <c r="R60" s="4"/>
      <c r="S60" s="4"/>
      <c r="T60" s="4"/>
      <c r="U60" s="4"/>
      <c r="V60" s="4"/>
      <c r="W60" s="4"/>
      <c r="X60" s="4"/>
      <c r="Y60" s="4"/>
      <c r="Z60" s="4"/>
      <c r="AA60" s="4"/>
    </row>
    <row r="61" spans="2:27" x14ac:dyDescent="0.25">
      <c r="B61" s="10"/>
      <c r="C61" s="9"/>
      <c r="D61" s="9"/>
      <c r="E61" s="8"/>
      <c r="F61" s="8"/>
      <c r="G61" s="8"/>
      <c r="H61" s="8"/>
      <c r="I61" s="8"/>
      <c r="J61" s="8"/>
      <c r="K61" s="8"/>
      <c r="L61" s="8"/>
      <c r="M61" s="8"/>
      <c r="N61" s="8"/>
      <c r="O61" s="8"/>
      <c r="P61" s="8"/>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Q63" s="4"/>
      <c r="R63" s="4"/>
      <c r="S63" s="4"/>
      <c r="T63" s="4"/>
      <c r="U63" s="4"/>
      <c r="V63" s="4"/>
      <c r="W63" s="4"/>
      <c r="X63" s="4"/>
      <c r="Y63" s="4"/>
      <c r="Z63" s="4"/>
      <c r="AA63" s="4"/>
    </row>
    <row r="64" spans="2:27" x14ac:dyDescent="0.25">
      <c r="Q64" s="4"/>
      <c r="R64" s="4"/>
      <c r="S64" s="4"/>
      <c r="T64" s="4"/>
      <c r="U64" s="4"/>
      <c r="V64" s="4"/>
      <c r="W64" s="4"/>
      <c r="X64" s="4"/>
      <c r="Y64" s="4"/>
      <c r="Z64" s="4"/>
      <c r="AA64" s="4"/>
    </row>
    <row r="65" spans="3:27" x14ac:dyDescent="0.25">
      <c r="C65" s="4"/>
      <c r="D65" s="4"/>
      <c r="E65" s="7"/>
      <c r="F65" s="7"/>
      <c r="G65" s="7"/>
      <c r="H65" s="7"/>
      <c r="I65" s="7"/>
      <c r="J65" s="7"/>
      <c r="K65" s="7"/>
      <c r="L65" s="7"/>
      <c r="M65" s="7"/>
      <c r="N65" s="7"/>
      <c r="O65" s="7"/>
      <c r="P65" s="7"/>
      <c r="Q65" s="4"/>
      <c r="R65" s="4"/>
      <c r="S65" s="4"/>
      <c r="T65" s="4"/>
      <c r="U65" s="4"/>
      <c r="V65" s="4"/>
      <c r="W65" s="4"/>
      <c r="X65" s="4"/>
      <c r="Y65" s="4"/>
      <c r="Z65" s="4"/>
      <c r="AA65" s="4"/>
    </row>
    <row r="66" spans="3:27" s="4" customFormat="1" x14ac:dyDescent="0.25"/>
    <row r="67" spans="3:27" s="4" customFormat="1" x14ac:dyDescent="0.25"/>
    <row r="68" spans="3:27"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34" formula="1"/>
    <ignoredError sqref="Q35:Q41 Q51" formula="1" formulaRange="1"/>
    <ignoredError sqref="Q26:Q33 Q49:Q50 Q52:Q54 Q21:Q23 Q14:Q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AD66"/>
  <sheetViews>
    <sheetView showGridLines="0" topLeftCell="B1" zoomScale="80" zoomScaleNormal="80" workbookViewId="0">
      <selection activeCell="B10" sqref="B10"/>
    </sheetView>
  </sheetViews>
  <sheetFormatPr defaultColWidth="11.42578125" defaultRowHeight="15" x14ac:dyDescent="0.25"/>
  <cols>
    <col min="1" max="1" width="6.28515625" style="4" customWidth="1"/>
    <col min="2" max="2" width="80.425781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70</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80545575543</v>
      </c>
      <c r="D12" s="120">
        <f t="shared" si="0"/>
        <v>86101627522.509995</v>
      </c>
      <c r="E12" s="121">
        <f t="shared" si="0"/>
        <v>1514363539.6599998</v>
      </c>
      <c r="F12" s="121">
        <f t="shared" si="0"/>
        <v>3724847057.3699999</v>
      </c>
      <c r="G12" s="121">
        <f t="shared" si="0"/>
        <v>6150123282.4699993</v>
      </c>
      <c r="H12" s="121">
        <f t="shared" si="0"/>
        <v>4047391473.9500003</v>
      </c>
      <c r="I12" s="121">
        <f t="shared" si="0"/>
        <v>3937901186.0500007</v>
      </c>
      <c r="J12" s="121">
        <f t="shared" si="0"/>
        <v>4115782672.2700005</v>
      </c>
      <c r="K12" s="121">
        <f t="shared" si="0"/>
        <v>3705020160.0900006</v>
      </c>
      <c r="L12" s="121">
        <f t="shared" si="0"/>
        <v>4308784706.9200001</v>
      </c>
      <c r="M12" s="121">
        <f t="shared" si="0"/>
        <v>5365489687.7700005</v>
      </c>
      <c r="N12" s="121">
        <f t="shared" si="0"/>
        <v>4503205402.8500004</v>
      </c>
      <c r="O12" s="121">
        <f t="shared" si="0"/>
        <v>4430421239.79</v>
      </c>
      <c r="P12" s="121">
        <f t="shared" si="0"/>
        <v>8481480034.5599985</v>
      </c>
      <c r="Q12" s="121">
        <f>+Q13+Q20</f>
        <v>54284810443.750008</v>
      </c>
      <c r="R12" s="4"/>
      <c r="S12" s="4"/>
      <c r="T12" s="4"/>
      <c r="U12" s="4"/>
      <c r="V12" s="4"/>
      <c r="W12" s="4"/>
      <c r="X12" s="4"/>
      <c r="Y12" s="4"/>
      <c r="Z12" s="4"/>
      <c r="AA12" s="4"/>
    </row>
    <row r="13" spans="1:27" x14ac:dyDescent="0.25">
      <c r="B13" s="21" t="s">
        <v>22</v>
      </c>
      <c r="C13" s="105">
        <f>SUM(C14:C19)</f>
        <v>75462825024</v>
      </c>
      <c r="D13" s="105">
        <f t="shared" ref="D13:Q13" si="1">SUM(D14:D19)</f>
        <v>79603094418.509995</v>
      </c>
      <c r="E13" s="105">
        <f t="shared" si="1"/>
        <v>1382381756.6599998</v>
      </c>
      <c r="F13" s="105">
        <f t="shared" si="1"/>
        <v>3724351378.3800001</v>
      </c>
      <c r="G13" s="105">
        <f t="shared" si="1"/>
        <v>5938317334.5899992</v>
      </c>
      <c r="H13" s="105">
        <f t="shared" si="1"/>
        <v>4036922055.6300001</v>
      </c>
      <c r="I13" s="105">
        <f t="shared" si="1"/>
        <v>3891945139.0500007</v>
      </c>
      <c r="J13" s="105">
        <f t="shared" si="1"/>
        <v>4077396772.4700003</v>
      </c>
      <c r="K13" s="105">
        <f t="shared" si="1"/>
        <v>3679614662.5900006</v>
      </c>
      <c r="L13" s="105">
        <f t="shared" si="1"/>
        <v>4271398259.9200001</v>
      </c>
      <c r="M13" s="105">
        <f t="shared" si="1"/>
        <v>4306152547.9800005</v>
      </c>
      <c r="N13" s="105">
        <f t="shared" si="1"/>
        <v>4494589677.8500004</v>
      </c>
      <c r="O13" s="105">
        <f t="shared" si="1"/>
        <v>4355497277.2399998</v>
      </c>
      <c r="P13" s="105">
        <f t="shared" si="1"/>
        <v>8474931084.5599985</v>
      </c>
      <c r="Q13" s="105">
        <f t="shared" si="1"/>
        <v>52633497946.920006</v>
      </c>
      <c r="R13" s="16"/>
      <c r="S13" s="16"/>
      <c r="T13" s="16"/>
      <c r="U13" s="16"/>
      <c r="V13" s="16"/>
      <c r="W13" s="16"/>
      <c r="X13" s="16"/>
      <c r="Y13" s="16"/>
      <c r="Z13" s="16"/>
      <c r="AA13" s="4"/>
    </row>
    <row r="14" spans="1:27" x14ac:dyDescent="0.25">
      <c r="B14" s="31" t="s">
        <v>23</v>
      </c>
      <c r="C14" s="122">
        <v>2152457176</v>
      </c>
      <c r="D14" s="122">
        <v>2094457168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17173431670.999998</v>
      </c>
      <c r="D15" s="122">
        <v>17461204623.880001</v>
      </c>
      <c r="E15" s="122">
        <v>152731658.1399999</v>
      </c>
      <c r="F15" s="122">
        <v>367274231.12000006</v>
      </c>
      <c r="G15" s="122">
        <v>411834547.91000003</v>
      </c>
      <c r="H15" s="122">
        <v>414762710.94</v>
      </c>
      <c r="I15" s="122">
        <v>449925773.79000002</v>
      </c>
      <c r="J15" s="122">
        <v>396807228.34999996</v>
      </c>
      <c r="K15" s="122">
        <v>167256459.67000005</v>
      </c>
      <c r="L15" s="122">
        <v>637941859.36999989</v>
      </c>
      <c r="M15" s="122">
        <v>423848737.00000006</v>
      </c>
      <c r="N15" s="122">
        <v>465096191.79000002</v>
      </c>
      <c r="O15" s="122">
        <v>250968366.78000012</v>
      </c>
      <c r="P15" s="122">
        <v>1640657462.96</v>
      </c>
      <c r="Q15" s="122">
        <f t="shared" ref="Q15:Q19" si="2">(SUM(E15:P15))</f>
        <v>5779105227.8199997</v>
      </c>
      <c r="R15" s="16"/>
      <c r="S15" s="33"/>
      <c r="T15" s="33"/>
      <c r="U15" s="33"/>
      <c r="V15" s="17"/>
      <c r="W15" s="17"/>
      <c r="X15" s="33"/>
      <c r="Y15" s="33"/>
      <c r="Z15" s="33"/>
      <c r="AA15" s="17"/>
    </row>
    <row r="16" spans="1:27" s="32" customFormat="1" x14ac:dyDescent="0.25">
      <c r="B16" s="31" t="s">
        <v>25</v>
      </c>
      <c r="C16" s="122">
        <v>815363769</v>
      </c>
      <c r="D16" s="122">
        <v>815363769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54542445311</v>
      </c>
      <c r="D17" s="122">
        <v>58452941763.629997</v>
      </c>
      <c r="E17" s="122">
        <v>1229242500.7</v>
      </c>
      <c r="F17" s="122">
        <v>3356896490.3200002</v>
      </c>
      <c r="G17" s="122">
        <v>5526211905.6799994</v>
      </c>
      <c r="H17" s="122">
        <v>3621227060.6900001</v>
      </c>
      <c r="I17" s="122">
        <v>3441345541.5900006</v>
      </c>
      <c r="J17" s="122">
        <v>3679911591.1200004</v>
      </c>
      <c r="K17" s="122">
        <v>3511776480.4200006</v>
      </c>
      <c r="L17" s="122">
        <v>3630676980.9300003</v>
      </c>
      <c r="M17" s="122">
        <v>3879546425.2600002</v>
      </c>
      <c r="N17" s="122">
        <v>4029185993.73</v>
      </c>
      <c r="O17" s="122">
        <v>4103172867.04</v>
      </c>
      <c r="P17" s="122">
        <v>6834339306.5999985</v>
      </c>
      <c r="Q17" s="122">
        <f t="shared" si="2"/>
        <v>46843533144.080009</v>
      </c>
      <c r="R17" s="16"/>
      <c r="V17" s="17"/>
      <c r="W17" s="17"/>
    </row>
    <row r="18" spans="1:27" s="32" customFormat="1" x14ac:dyDescent="0.25">
      <c r="B18" s="31" t="s">
        <v>27</v>
      </c>
      <c r="C18" s="122">
        <v>1500000</v>
      </c>
      <c r="D18" s="122">
        <v>1500000</v>
      </c>
      <c r="E18" s="122">
        <v>407597.82</v>
      </c>
      <c r="F18" s="122">
        <v>180656.94</v>
      </c>
      <c r="G18" s="122">
        <v>266081</v>
      </c>
      <c r="H18" s="122">
        <v>932106</v>
      </c>
      <c r="I18" s="122">
        <v>633687</v>
      </c>
      <c r="J18" s="122">
        <v>677953</v>
      </c>
      <c r="K18" s="122">
        <v>581722.5</v>
      </c>
      <c r="L18" s="122">
        <v>2769242</v>
      </c>
      <c r="M18" s="122">
        <v>2757385.72</v>
      </c>
      <c r="N18" s="122">
        <v>307492.33</v>
      </c>
      <c r="O18" s="122">
        <v>1323951</v>
      </c>
      <c r="P18" s="122">
        <v>-65685</v>
      </c>
      <c r="Q18" s="122">
        <f t="shared" si="2"/>
        <v>10772190.310000001</v>
      </c>
      <c r="R18" s="16"/>
      <c r="V18" s="17"/>
      <c r="W18" s="17"/>
    </row>
    <row r="19" spans="1:27" x14ac:dyDescent="0.25">
      <c r="B19" s="31" t="s">
        <v>28</v>
      </c>
      <c r="C19" s="122">
        <v>777627097</v>
      </c>
      <c r="D19" s="122">
        <v>777627094</v>
      </c>
      <c r="E19" s="122">
        <v>3.7252902984619141E-9</v>
      </c>
      <c r="F19" s="122">
        <v>-1.1641532182693481E-10</v>
      </c>
      <c r="G19" s="122">
        <v>4799.9999999999418</v>
      </c>
      <c r="H19" s="122">
        <v>177.99999999895226</v>
      </c>
      <c r="I19" s="122">
        <v>40136.669999997903</v>
      </c>
      <c r="J19" s="122">
        <v>-5.8207660913467407E-11</v>
      </c>
      <c r="K19" s="122">
        <v>-1.862645149230957E-9</v>
      </c>
      <c r="L19" s="122">
        <v>10177.620000003843</v>
      </c>
      <c r="M19" s="122">
        <v>1.1641532182693481E-9</v>
      </c>
      <c r="N19" s="122">
        <v>1.3969838619232178E-9</v>
      </c>
      <c r="O19" s="122">
        <v>32092.420000000926</v>
      </c>
      <c r="P19" s="122">
        <v>-5.8207660913467407E-11</v>
      </c>
      <c r="Q19" s="122">
        <f t="shared" si="2"/>
        <v>87384.710000005754</v>
      </c>
      <c r="R19" s="16"/>
      <c r="S19" s="51"/>
      <c r="T19" s="4"/>
      <c r="U19" s="4"/>
      <c r="V19" s="17"/>
      <c r="W19" s="17"/>
      <c r="X19" s="4"/>
      <c r="Y19" s="4"/>
      <c r="Z19" s="4"/>
      <c r="AA19" s="4"/>
    </row>
    <row r="20" spans="1:27" x14ac:dyDescent="0.25">
      <c r="B20" s="21" t="s">
        <v>29</v>
      </c>
      <c r="C20" s="105">
        <f>C22+C21+C23</f>
        <v>5082750519</v>
      </c>
      <c r="D20" s="105">
        <f t="shared" ref="D20:P20" si="3">D22+D21+D23</f>
        <v>6498533104</v>
      </c>
      <c r="E20" s="105">
        <f t="shared" si="3"/>
        <v>131981783</v>
      </c>
      <c r="F20" s="105">
        <f t="shared" si="3"/>
        <v>495678.99</v>
      </c>
      <c r="G20" s="105">
        <f t="shared" si="3"/>
        <v>211805947.88</v>
      </c>
      <c r="H20" s="105">
        <f t="shared" si="3"/>
        <v>10469418.32</v>
      </c>
      <c r="I20" s="105">
        <f t="shared" si="3"/>
        <v>45956047</v>
      </c>
      <c r="J20" s="105">
        <f t="shared" si="3"/>
        <v>38385899.799999997</v>
      </c>
      <c r="K20" s="105">
        <f t="shared" si="3"/>
        <v>25405497.5</v>
      </c>
      <c r="L20" s="105">
        <f t="shared" si="3"/>
        <v>37386447</v>
      </c>
      <c r="M20" s="105">
        <f t="shared" si="3"/>
        <v>1059337139.7900001</v>
      </c>
      <c r="N20" s="105">
        <f t="shared" si="3"/>
        <v>8615725</v>
      </c>
      <c r="O20" s="105">
        <f t="shared" si="3"/>
        <v>74923962.549999997</v>
      </c>
      <c r="P20" s="105">
        <f t="shared" si="3"/>
        <v>6548950</v>
      </c>
      <c r="Q20" s="105">
        <f>SUM(E20:P20)</f>
        <v>1651312496.8300002</v>
      </c>
      <c r="R20" s="16"/>
      <c r="S20" s="4"/>
      <c r="T20" s="4"/>
      <c r="U20" s="4"/>
      <c r="V20" s="4"/>
      <c r="W20" s="4"/>
      <c r="X20" s="4"/>
      <c r="Y20" s="4"/>
      <c r="Z20" s="4"/>
      <c r="AA20" s="4"/>
    </row>
    <row r="21" spans="1:27" x14ac:dyDescent="0.25">
      <c r="B21" s="31" t="s">
        <v>30</v>
      </c>
      <c r="C21" s="131">
        <v>18000000</v>
      </c>
      <c r="D21" s="131">
        <v>18000000</v>
      </c>
      <c r="E21" s="60">
        <v>0</v>
      </c>
      <c r="F21" s="60">
        <v>0</v>
      </c>
      <c r="G21" s="60">
        <v>0</v>
      </c>
      <c r="H21" s="60">
        <v>0</v>
      </c>
      <c r="I21" s="60">
        <v>0</v>
      </c>
      <c r="J21" s="60">
        <v>0</v>
      </c>
      <c r="K21" s="60">
        <v>0</v>
      </c>
      <c r="L21" s="60">
        <v>0</v>
      </c>
      <c r="M21" s="60">
        <v>0</v>
      </c>
      <c r="N21" s="60">
        <v>0</v>
      </c>
      <c r="O21" s="60">
        <v>0</v>
      </c>
      <c r="P21" s="60">
        <v>0</v>
      </c>
      <c r="Q21" s="60">
        <f t="shared" ref="Q21:Q23" si="4">SUM(E21:P21)</f>
        <v>0</v>
      </c>
      <c r="R21" s="16"/>
      <c r="S21" s="4"/>
      <c r="T21" s="4"/>
      <c r="U21" s="4"/>
      <c r="V21" s="4"/>
      <c r="W21" s="4"/>
      <c r="X21" s="4"/>
      <c r="Y21" s="4"/>
      <c r="Z21" s="4"/>
      <c r="AA21" s="4"/>
    </row>
    <row r="22" spans="1:27" x14ac:dyDescent="0.25">
      <c r="B22" s="31" t="s">
        <v>31</v>
      </c>
      <c r="C22" s="122">
        <v>5064679390</v>
      </c>
      <c r="D22" s="122">
        <v>6480461975</v>
      </c>
      <c r="E22" s="122">
        <v>131981783</v>
      </c>
      <c r="F22" s="122">
        <v>495678.99</v>
      </c>
      <c r="G22" s="122">
        <v>211805947.88</v>
      </c>
      <c r="H22" s="122">
        <v>10469418.32</v>
      </c>
      <c r="I22" s="122">
        <v>45956047</v>
      </c>
      <c r="J22" s="122">
        <v>38385899.799999997</v>
      </c>
      <c r="K22" s="122">
        <v>25405497.5</v>
      </c>
      <c r="L22" s="122">
        <v>37386447</v>
      </c>
      <c r="M22" s="122">
        <v>1059337139.7900001</v>
      </c>
      <c r="N22" s="122">
        <v>8615725</v>
      </c>
      <c r="O22" s="122">
        <v>74923962.549999997</v>
      </c>
      <c r="P22" s="122">
        <v>6548950</v>
      </c>
      <c r="Q22" s="122">
        <f>SUM(E22:P22)</f>
        <v>1651312496.8300002</v>
      </c>
      <c r="R22" s="16"/>
      <c r="S22" s="46" t="s">
        <v>32</v>
      </c>
      <c r="T22" s="4"/>
      <c r="U22" s="4"/>
      <c r="V22" s="4"/>
      <c r="W22" s="4"/>
      <c r="X22" s="4"/>
      <c r="Y22" s="4"/>
      <c r="Z22" s="4"/>
      <c r="AA22" s="4"/>
    </row>
    <row r="23" spans="1:27" x14ac:dyDescent="0.25">
      <c r="B23" s="31" t="s">
        <v>67</v>
      </c>
      <c r="C23" s="122">
        <v>71129</v>
      </c>
      <c r="D23" s="122">
        <v>71129</v>
      </c>
      <c r="E23" s="123">
        <v>0</v>
      </c>
      <c r="F23" s="123">
        <v>0</v>
      </c>
      <c r="G23" s="123">
        <v>0</v>
      </c>
      <c r="H23" s="123">
        <v>0</v>
      </c>
      <c r="I23" s="123">
        <v>0</v>
      </c>
      <c r="J23" s="123">
        <v>0</v>
      </c>
      <c r="K23" s="123">
        <v>0</v>
      </c>
      <c r="L23" s="123">
        <v>0</v>
      </c>
      <c r="M23" s="123">
        <v>0</v>
      </c>
      <c r="N23" s="123">
        <v>0</v>
      </c>
      <c r="O23" s="123">
        <v>0</v>
      </c>
      <c r="P23" s="123">
        <v>0</v>
      </c>
      <c r="Q23" s="123">
        <f t="shared" si="4"/>
        <v>0</v>
      </c>
      <c r="R23" s="16"/>
      <c r="S23" s="46"/>
      <c r="T23" s="4"/>
      <c r="U23" s="4"/>
      <c r="V23" s="4"/>
      <c r="W23" s="4"/>
      <c r="X23" s="4"/>
      <c r="Y23" s="4"/>
      <c r="Z23" s="4"/>
      <c r="AA23" s="4"/>
    </row>
    <row r="24" spans="1:27" x14ac:dyDescent="0.25">
      <c r="B24" s="23" t="s">
        <v>33</v>
      </c>
      <c r="C24" s="120">
        <f t="shared" ref="C24:Q24" si="5">C25+C32</f>
        <v>50954253283</v>
      </c>
      <c r="D24" s="120">
        <f t="shared" si="5"/>
        <v>55421137675.289993</v>
      </c>
      <c r="E24" s="121">
        <f t="shared" si="5"/>
        <v>2275035698.7300005</v>
      </c>
      <c r="F24" s="121">
        <f t="shared" si="5"/>
        <v>2866429628.5900011</v>
      </c>
      <c r="G24" s="121">
        <f t="shared" si="5"/>
        <v>3665989383.8999996</v>
      </c>
      <c r="H24" s="121">
        <f t="shared" si="5"/>
        <v>3178639490.1999993</v>
      </c>
      <c r="I24" s="121">
        <f t="shared" si="5"/>
        <v>3244757826.3200002</v>
      </c>
      <c r="J24" s="121">
        <f t="shared" si="5"/>
        <v>3478002957.9100008</v>
      </c>
      <c r="K24" s="121">
        <f t="shared" si="5"/>
        <v>2960451984.5499997</v>
      </c>
      <c r="L24" s="121">
        <f t="shared" si="5"/>
        <v>3566024809.1400008</v>
      </c>
      <c r="M24" s="121">
        <f t="shared" si="5"/>
        <v>4212924336.9000006</v>
      </c>
      <c r="N24" s="121">
        <f t="shared" si="5"/>
        <v>3848874628.0099993</v>
      </c>
      <c r="O24" s="121">
        <f t="shared" si="5"/>
        <v>4095311821.6999998</v>
      </c>
      <c r="P24" s="121">
        <f t="shared" si="5"/>
        <v>7824407043.9800024</v>
      </c>
      <c r="Q24" s="121">
        <f t="shared" si="5"/>
        <v>45216849609.93</v>
      </c>
      <c r="R24" s="16"/>
      <c r="S24" s="4"/>
      <c r="T24" s="4"/>
      <c r="U24" s="4"/>
      <c r="V24" s="4"/>
      <c r="W24" s="4"/>
      <c r="X24" s="4"/>
      <c r="Y24" s="4"/>
      <c r="Z24" s="4"/>
      <c r="AA24" s="4"/>
    </row>
    <row r="25" spans="1:27" x14ac:dyDescent="0.25">
      <c r="A25" s="30"/>
      <c r="B25" s="19" t="s">
        <v>34</v>
      </c>
      <c r="C25" s="118">
        <f t="shared" ref="C25:Q25" si="6">C26+C27+C28+C30+C31</f>
        <v>46534161763</v>
      </c>
      <c r="D25" s="118">
        <f t="shared" si="6"/>
        <v>50268306100.189995</v>
      </c>
      <c r="E25" s="118">
        <f t="shared" si="6"/>
        <v>2274084690.1600003</v>
      </c>
      <c r="F25" s="118">
        <f t="shared" si="6"/>
        <v>2839810247.9100013</v>
      </c>
      <c r="G25" s="118">
        <f t="shared" si="6"/>
        <v>3488017845.7199998</v>
      </c>
      <c r="H25" s="118">
        <f t="shared" si="6"/>
        <v>3123774194.0299993</v>
      </c>
      <c r="I25" s="118">
        <f t="shared" si="6"/>
        <v>3152617484.1900001</v>
      </c>
      <c r="J25" s="118">
        <f t="shared" si="6"/>
        <v>3292055292.9000006</v>
      </c>
      <c r="K25" s="118">
        <f t="shared" si="6"/>
        <v>2902738460.8299999</v>
      </c>
      <c r="L25" s="118">
        <f t="shared" si="6"/>
        <v>3408083977.500001</v>
      </c>
      <c r="M25" s="118">
        <f t="shared" si="6"/>
        <v>3475948987.0800004</v>
      </c>
      <c r="N25" s="118">
        <f t="shared" si="6"/>
        <v>3720022157.1399994</v>
      </c>
      <c r="O25" s="118">
        <f t="shared" si="6"/>
        <v>3850682511.54</v>
      </c>
      <c r="P25" s="118">
        <f t="shared" si="6"/>
        <v>7052312694.920002</v>
      </c>
      <c r="Q25" s="118">
        <f t="shared" si="6"/>
        <v>42580148543.919998</v>
      </c>
      <c r="R25" s="16"/>
      <c r="S25" s="4"/>
      <c r="T25" s="4"/>
      <c r="U25" s="4"/>
      <c r="V25" s="4"/>
      <c r="W25" s="4"/>
      <c r="X25" s="4"/>
      <c r="Y25" s="4"/>
      <c r="Z25" s="4"/>
      <c r="AA25" s="4"/>
    </row>
    <row r="26" spans="1:27" x14ac:dyDescent="0.25">
      <c r="B26" s="26" t="s">
        <v>35</v>
      </c>
      <c r="C26" s="122">
        <v>45553093009</v>
      </c>
      <c r="D26" s="122">
        <v>49206363895.399994</v>
      </c>
      <c r="E26" s="122">
        <v>2273102100.3600001</v>
      </c>
      <c r="F26" s="122">
        <v>2827256518.5600009</v>
      </c>
      <c r="G26" s="122">
        <v>3466871388.4099998</v>
      </c>
      <c r="H26" s="122">
        <v>3116342038.9799995</v>
      </c>
      <c r="I26" s="122">
        <v>3131898098.52</v>
      </c>
      <c r="J26" s="122">
        <v>3276223414.6400003</v>
      </c>
      <c r="K26" s="122">
        <v>2900560791.0799999</v>
      </c>
      <c r="L26" s="122">
        <v>3393771256.8600011</v>
      </c>
      <c r="M26" s="122">
        <v>3465059552.4000006</v>
      </c>
      <c r="N26" s="122">
        <v>3701958500.1799994</v>
      </c>
      <c r="O26" s="122">
        <v>3833415204.0500002</v>
      </c>
      <c r="P26" s="122">
        <v>6999132892.8900013</v>
      </c>
      <c r="Q26" s="122">
        <f>(SUM(E26:P26))</f>
        <v>42385591756.930008</v>
      </c>
      <c r="S26" s="4"/>
      <c r="T26" s="4"/>
      <c r="U26" s="4"/>
      <c r="V26" s="4"/>
      <c r="W26" s="4"/>
      <c r="X26" s="4"/>
      <c r="Y26" s="4"/>
      <c r="Z26" s="4"/>
      <c r="AA26" s="4"/>
    </row>
    <row r="27" spans="1:27" x14ac:dyDescent="0.25">
      <c r="B27" s="26" t="s">
        <v>36</v>
      </c>
      <c r="C27" s="122">
        <v>137973816</v>
      </c>
      <c r="D27" s="122">
        <v>137997316</v>
      </c>
      <c r="E27" s="123">
        <v>0</v>
      </c>
      <c r="F27" s="123">
        <v>0</v>
      </c>
      <c r="G27" s="123">
        <v>0</v>
      </c>
      <c r="H27" s="123">
        <v>0</v>
      </c>
      <c r="I27" s="123">
        <v>0</v>
      </c>
      <c r="J27" s="123">
        <v>0</v>
      </c>
      <c r="K27" s="123">
        <v>0</v>
      </c>
      <c r="L27" s="123">
        <v>0</v>
      </c>
      <c r="M27" s="123">
        <v>0</v>
      </c>
      <c r="N27" s="123">
        <v>0</v>
      </c>
      <c r="O27" s="123">
        <v>0</v>
      </c>
      <c r="P27" s="122">
        <v>23409.1</v>
      </c>
      <c r="Q27" s="122">
        <f t="shared" ref="Q27:Q31" si="7">(SUM(E27:P27))</f>
        <v>23409.1</v>
      </c>
      <c r="S27" s="4"/>
      <c r="T27" s="4"/>
      <c r="U27" s="4"/>
      <c r="V27" s="4"/>
      <c r="W27" s="4"/>
      <c r="X27" s="4"/>
      <c r="Y27" s="4"/>
      <c r="Z27" s="4"/>
      <c r="AA27" s="4"/>
    </row>
    <row r="28" spans="1:27" x14ac:dyDescent="0.25">
      <c r="B28" s="26" t="s">
        <v>37</v>
      </c>
      <c r="C28" s="122">
        <v>18658244</v>
      </c>
      <c r="D28" s="122">
        <v>18978993</v>
      </c>
      <c r="E28" s="123">
        <v>0</v>
      </c>
      <c r="F28" s="122">
        <v>142992.44</v>
      </c>
      <c r="G28" s="122">
        <v>60879.77</v>
      </c>
      <c r="H28" s="122">
        <v>53660.41</v>
      </c>
      <c r="I28" s="122">
        <v>46332.75</v>
      </c>
      <c r="J28" s="122">
        <v>38895.19</v>
      </c>
      <c r="K28" s="123">
        <v>0</v>
      </c>
      <c r="L28" s="122">
        <v>31346.06</v>
      </c>
      <c r="M28" s="122">
        <v>23683.69</v>
      </c>
      <c r="N28" s="122">
        <v>15906</v>
      </c>
      <c r="O28" s="123">
        <v>0</v>
      </c>
      <c r="P28" s="123">
        <v>0</v>
      </c>
      <c r="Q28" s="122">
        <f t="shared" si="7"/>
        <v>413696.31</v>
      </c>
      <c r="S28" s="4"/>
      <c r="T28" s="4"/>
      <c r="U28" s="4"/>
      <c r="V28" s="4"/>
      <c r="W28" s="4"/>
      <c r="X28" s="4"/>
      <c r="Y28" s="4"/>
      <c r="Z28" s="4"/>
      <c r="AA28" s="4"/>
    </row>
    <row r="29" spans="1:27" s="28" customFormat="1" x14ac:dyDescent="0.25">
      <c r="B29" s="59" t="s">
        <v>71</v>
      </c>
      <c r="C29" s="122">
        <v>1050360</v>
      </c>
      <c r="D29" s="122">
        <v>1371109</v>
      </c>
      <c r="E29" s="123">
        <v>0</v>
      </c>
      <c r="F29" s="122">
        <v>142992.44</v>
      </c>
      <c r="G29" s="122">
        <v>60879.77</v>
      </c>
      <c r="H29" s="122">
        <v>53660.41</v>
      </c>
      <c r="I29" s="122">
        <v>46332.75</v>
      </c>
      <c r="J29" s="122">
        <v>38895.19</v>
      </c>
      <c r="K29" s="123">
        <v>0</v>
      </c>
      <c r="L29" s="122">
        <v>31346.06</v>
      </c>
      <c r="M29" s="122">
        <v>23683.69</v>
      </c>
      <c r="N29" s="122">
        <v>15906</v>
      </c>
      <c r="O29" s="123">
        <v>0</v>
      </c>
      <c r="P29" s="123">
        <v>0</v>
      </c>
      <c r="Q29" s="122">
        <f t="shared" si="7"/>
        <v>413696.31</v>
      </c>
    </row>
    <row r="30" spans="1:27" x14ac:dyDescent="0.25">
      <c r="B30" s="26" t="s">
        <v>41</v>
      </c>
      <c r="C30" s="122">
        <v>809577338</v>
      </c>
      <c r="D30" s="122">
        <v>867249417.50999999</v>
      </c>
      <c r="E30" s="122">
        <v>982589.8</v>
      </c>
      <c r="F30" s="122">
        <v>10609555.300000001</v>
      </c>
      <c r="G30" s="122">
        <v>17175855.789999999</v>
      </c>
      <c r="H30" s="122">
        <v>6052818.75</v>
      </c>
      <c r="I30" s="122">
        <v>15823441.59</v>
      </c>
      <c r="J30" s="122">
        <v>14091081.750000002</v>
      </c>
      <c r="K30" s="122">
        <v>2169569.75</v>
      </c>
      <c r="L30" s="122">
        <v>12564647.209999999</v>
      </c>
      <c r="M30" s="122">
        <v>7750843.75</v>
      </c>
      <c r="N30" s="122">
        <v>10931623.43</v>
      </c>
      <c r="O30" s="122">
        <v>17262207.490000002</v>
      </c>
      <c r="P30" s="122">
        <v>40412149.410000004</v>
      </c>
      <c r="Q30" s="122">
        <f t="shared" si="7"/>
        <v>155826384.02000001</v>
      </c>
      <c r="R30" s="16"/>
      <c r="S30" s="4"/>
      <c r="T30" s="4"/>
      <c r="U30" s="4"/>
      <c r="V30" s="4"/>
      <c r="W30" s="4"/>
      <c r="X30" s="4"/>
      <c r="Y30" s="4"/>
      <c r="Z30" s="4"/>
      <c r="AA30" s="4"/>
    </row>
    <row r="31" spans="1:27" x14ac:dyDescent="0.25">
      <c r="B31" s="26" t="s">
        <v>42</v>
      </c>
      <c r="C31" s="122">
        <v>14859356</v>
      </c>
      <c r="D31" s="122">
        <v>37716478.280000001</v>
      </c>
      <c r="E31" s="123">
        <v>0</v>
      </c>
      <c r="F31" s="122">
        <v>1801181.61</v>
      </c>
      <c r="G31" s="122">
        <v>3909721.75</v>
      </c>
      <c r="H31" s="122">
        <v>1325675.8899999999</v>
      </c>
      <c r="I31" s="122">
        <v>4849611.33</v>
      </c>
      <c r="J31" s="122">
        <v>1701901.32</v>
      </c>
      <c r="K31" s="122">
        <v>8100</v>
      </c>
      <c r="L31" s="122">
        <v>1716727.37</v>
      </c>
      <c r="M31" s="122">
        <v>3114907.24</v>
      </c>
      <c r="N31" s="122">
        <v>7116127.5300000003</v>
      </c>
      <c r="O31" s="122">
        <v>5100</v>
      </c>
      <c r="P31" s="122">
        <v>12744243.52</v>
      </c>
      <c r="Q31" s="122">
        <f t="shared" si="7"/>
        <v>38293297.560000002</v>
      </c>
      <c r="R31" s="16"/>
      <c r="S31" s="4"/>
      <c r="T31" s="4"/>
      <c r="U31" s="4"/>
      <c r="V31" s="4"/>
      <c r="W31" s="4"/>
      <c r="X31" s="4"/>
      <c r="Y31" s="4"/>
      <c r="Z31" s="4"/>
      <c r="AA31" s="4"/>
    </row>
    <row r="32" spans="1:27" x14ac:dyDescent="0.25">
      <c r="B32" s="19" t="s">
        <v>43</v>
      </c>
      <c r="C32" s="118">
        <f>SUM(C33:C39)</f>
        <v>4420091520</v>
      </c>
      <c r="D32" s="118">
        <f>SUM(D33:D39)</f>
        <v>5152831575.0999994</v>
      </c>
      <c r="E32" s="118">
        <f t="shared" ref="E32:P32" si="8">SUM(E33:E39)</f>
        <v>951008.57000000007</v>
      </c>
      <c r="F32" s="118">
        <f t="shared" si="8"/>
        <v>26619380.68</v>
      </c>
      <c r="G32" s="118">
        <f t="shared" si="8"/>
        <v>177971538.17999998</v>
      </c>
      <c r="H32" s="118">
        <f t="shared" si="8"/>
        <v>54865296.169999987</v>
      </c>
      <c r="I32" s="118">
        <f t="shared" si="8"/>
        <v>92140342.12999998</v>
      </c>
      <c r="J32" s="118">
        <f t="shared" si="8"/>
        <v>185947665.00999999</v>
      </c>
      <c r="K32" s="118">
        <f t="shared" si="8"/>
        <v>57713523.719999999</v>
      </c>
      <c r="L32" s="118">
        <f t="shared" si="8"/>
        <v>157940831.64000002</v>
      </c>
      <c r="M32" s="118">
        <f t="shared" si="8"/>
        <v>736975349.81999993</v>
      </c>
      <c r="N32" s="118">
        <f t="shared" si="8"/>
        <v>128852470.86999999</v>
      </c>
      <c r="O32" s="118">
        <f t="shared" si="8"/>
        <v>244629310.16</v>
      </c>
      <c r="P32" s="118">
        <f t="shared" si="8"/>
        <v>772094349.06000018</v>
      </c>
      <c r="Q32" s="117">
        <f>SUM(Q33:Q39)</f>
        <v>2636701066.0099998</v>
      </c>
      <c r="R32" s="16"/>
      <c r="S32" s="4"/>
      <c r="T32" s="4"/>
      <c r="U32" s="4"/>
      <c r="V32" s="4"/>
      <c r="W32" s="4"/>
      <c r="X32" s="4"/>
      <c r="Y32" s="4"/>
      <c r="Z32" s="4"/>
      <c r="AA32" s="4"/>
    </row>
    <row r="33" spans="2:27" x14ac:dyDescent="0.25">
      <c r="B33" s="3" t="s">
        <v>44</v>
      </c>
      <c r="C33" s="122">
        <v>2124762374</v>
      </c>
      <c r="D33" s="122">
        <v>2868302910.0299997</v>
      </c>
      <c r="E33" s="123">
        <v>0</v>
      </c>
      <c r="F33" s="123">
        <v>0</v>
      </c>
      <c r="G33" s="122">
        <v>153571845.45999998</v>
      </c>
      <c r="H33" s="122">
        <v>800000</v>
      </c>
      <c r="I33" s="122">
        <v>52310525.659999996</v>
      </c>
      <c r="J33" s="122">
        <v>142791653.97</v>
      </c>
      <c r="K33" s="122">
        <v>38673117.93</v>
      </c>
      <c r="L33" s="122">
        <v>80278509.450000003</v>
      </c>
      <c r="M33" s="122">
        <v>641963227.49000001</v>
      </c>
      <c r="N33" s="122">
        <v>35272760.500000007</v>
      </c>
      <c r="O33" s="122">
        <v>158330438.57999998</v>
      </c>
      <c r="P33" s="122">
        <v>372357918.0200001</v>
      </c>
      <c r="Q33" s="122">
        <f>(SUM(E33:P33))</f>
        <v>1676349997.0599999</v>
      </c>
      <c r="R33" s="16"/>
      <c r="S33" s="4"/>
      <c r="T33" s="4"/>
      <c r="U33" s="4"/>
      <c r="V33" s="4"/>
      <c r="W33" s="4"/>
      <c r="X33" s="4"/>
      <c r="Y33" s="4"/>
      <c r="Z33" s="4"/>
      <c r="AA33" s="4"/>
    </row>
    <row r="34" spans="2:27" x14ac:dyDescent="0.25">
      <c r="B34" s="3" t="s">
        <v>45</v>
      </c>
      <c r="C34" s="122">
        <v>2003558881</v>
      </c>
      <c r="D34" s="122">
        <v>2051949370.5400004</v>
      </c>
      <c r="E34" s="122">
        <v>945285.57000000007</v>
      </c>
      <c r="F34" s="122">
        <v>22279592.649999999</v>
      </c>
      <c r="G34" s="122">
        <v>23443804.100000001</v>
      </c>
      <c r="H34" s="122">
        <v>52273643.389999986</v>
      </c>
      <c r="I34" s="122">
        <v>39451367.329999991</v>
      </c>
      <c r="J34" s="122">
        <v>42234821.639999993</v>
      </c>
      <c r="K34" s="122">
        <v>18895154.869999997</v>
      </c>
      <c r="L34" s="122">
        <v>76756133.280000001</v>
      </c>
      <c r="M34" s="122">
        <v>94817527.150000006</v>
      </c>
      <c r="N34" s="122">
        <v>87903976.889999986</v>
      </c>
      <c r="O34" s="122">
        <v>85271675.420000002</v>
      </c>
      <c r="P34" s="122">
        <v>341718932.34000003</v>
      </c>
      <c r="Q34" s="122">
        <f t="shared" ref="Q34:Q39" si="9">(SUM(E34:P34))</f>
        <v>885991914.62999988</v>
      </c>
      <c r="R34" s="16"/>
      <c r="S34" s="4"/>
      <c r="T34" s="4"/>
      <c r="U34" s="4"/>
      <c r="V34" s="4"/>
      <c r="W34" s="4"/>
      <c r="X34" s="4"/>
      <c r="Y34" s="4"/>
      <c r="Z34" s="4"/>
      <c r="AA34" s="4"/>
    </row>
    <row r="35" spans="2:27" x14ac:dyDescent="0.25">
      <c r="B35" s="3" t="s">
        <v>46</v>
      </c>
      <c r="C35" s="122">
        <v>95694785</v>
      </c>
      <c r="D35" s="122">
        <v>28389885</v>
      </c>
      <c r="E35" s="123">
        <v>0</v>
      </c>
      <c r="F35" s="122">
        <v>3388332</v>
      </c>
      <c r="G35" s="122">
        <v>165000</v>
      </c>
      <c r="H35" s="122">
        <v>1666666</v>
      </c>
      <c r="I35" s="123">
        <v>0</v>
      </c>
      <c r="J35" s="123">
        <v>0</v>
      </c>
      <c r="K35" s="123">
        <v>0</v>
      </c>
      <c r="L35" s="123">
        <v>0</v>
      </c>
      <c r="M35" s="123">
        <v>0</v>
      </c>
      <c r="N35" s="122">
        <v>5000000</v>
      </c>
      <c r="O35" s="123">
        <v>0</v>
      </c>
      <c r="P35" s="122">
        <v>46966885.729999997</v>
      </c>
      <c r="Q35" s="122">
        <f t="shared" si="9"/>
        <v>57186883.729999997</v>
      </c>
      <c r="R35" s="16"/>
      <c r="S35" s="4"/>
      <c r="T35" s="4"/>
      <c r="U35" s="4"/>
      <c r="V35" s="4"/>
      <c r="W35" s="4"/>
      <c r="X35" s="4"/>
      <c r="Y35" s="4"/>
      <c r="Z35" s="4"/>
      <c r="AA35" s="4"/>
    </row>
    <row r="36" spans="2:27" x14ac:dyDescent="0.25">
      <c r="B36" s="3" t="s">
        <v>47</v>
      </c>
      <c r="C36" s="122">
        <v>78809500</v>
      </c>
      <c r="D36" s="122">
        <v>86923429.530000001</v>
      </c>
      <c r="E36" s="122">
        <v>5723</v>
      </c>
      <c r="F36" s="122">
        <v>951456.03</v>
      </c>
      <c r="G36" s="122">
        <v>790888.62</v>
      </c>
      <c r="H36" s="122">
        <v>124986.78</v>
      </c>
      <c r="I36" s="122">
        <v>378449.14</v>
      </c>
      <c r="J36" s="122">
        <v>921189.4</v>
      </c>
      <c r="K36" s="122">
        <v>145250.91999999998</v>
      </c>
      <c r="L36" s="122">
        <v>906188.91</v>
      </c>
      <c r="M36" s="122">
        <v>194595.18</v>
      </c>
      <c r="N36" s="122">
        <v>675733.48</v>
      </c>
      <c r="O36" s="122">
        <v>1027196.1599999999</v>
      </c>
      <c r="P36" s="122">
        <v>11050612.970000001</v>
      </c>
      <c r="Q36" s="122">
        <f t="shared" si="9"/>
        <v>17172270.59</v>
      </c>
      <c r="R36" s="16"/>
      <c r="S36" s="4"/>
      <c r="T36" s="4"/>
      <c r="U36" s="4"/>
      <c r="V36" s="4"/>
      <c r="W36" s="4"/>
      <c r="X36" s="4"/>
      <c r="Y36" s="4"/>
      <c r="Z36" s="4"/>
      <c r="AA36" s="4"/>
    </row>
    <row r="37" spans="2:27" x14ac:dyDescent="0.25">
      <c r="B37" s="3" t="s">
        <v>48</v>
      </c>
      <c r="C37" s="122">
        <v>17500000</v>
      </c>
      <c r="D37" s="122">
        <v>17500000</v>
      </c>
      <c r="E37" s="123">
        <v>0</v>
      </c>
      <c r="F37" s="123">
        <v>0</v>
      </c>
      <c r="G37" s="123">
        <v>0</v>
      </c>
      <c r="H37" s="123">
        <v>0</v>
      </c>
      <c r="I37" s="123">
        <v>0</v>
      </c>
      <c r="J37" s="123">
        <v>0</v>
      </c>
      <c r="K37" s="123">
        <v>0</v>
      </c>
      <c r="L37" s="123">
        <v>0</v>
      </c>
      <c r="M37" s="123">
        <v>0</v>
      </c>
      <c r="N37" s="123">
        <v>0</v>
      </c>
      <c r="O37" s="123">
        <v>0</v>
      </c>
      <c r="P37" s="123">
        <v>0</v>
      </c>
      <c r="Q37" s="123">
        <f t="shared" si="9"/>
        <v>0</v>
      </c>
      <c r="R37" s="16"/>
      <c r="S37" s="4"/>
      <c r="T37" s="4"/>
      <c r="U37" s="4"/>
      <c r="V37" s="4"/>
      <c r="W37" s="4"/>
      <c r="X37" s="4"/>
      <c r="Y37" s="4"/>
      <c r="Z37" s="4"/>
      <c r="AA37" s="4"/>
    </row>
    <row r="38" spans="2:27" x14ac:dyDescent="0.25">
      <c r="B38" s="3" t="s">
        <v>49</v>
      </c>
      <c r="C38" s="122">
        <v>98900000</v>
      </c>
      <c r="D38" s="122">
        <v>98900000</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x14ac:dyDescent="0.25">
      <c r="B39" s="3" t="s">
        <v>50</v>
      </c>
      <c r="C39" s="122">
        <v>865980</v>
      </c>
      <c r="D39" s="122">
        <v>865980</v>
      </c>
      <c r="E39" s="123">
        <v>0</v>
      </c>
      <c r="F39" s="123">
        <v>0</v>
      </c>
      <c r="G39" s="123">
        <v>0</v>
      </c>
      <c r="H39" s="123">
        <v>0</v>
      </c>
      <c r="I39" s="123">
        <v>0</v>
      </c>
      <c r="J39" s="123">
        <v>0</v>
      </c>
      <c r="K39" s="123">
        <v>0</v>
      </c>
      <c r="L39" s="123">
        <v>0</v>
      </c>
      <c r="M39" s="123">
        <v>0</v>
      </c>
      <c r="N39" s="123">
        <v>0</v>
      </c>
      <c r="O39" s="123">
        <v>0</v>
      </c>
      <c r="P39" s="123">
        <v>0</v>
      </c>
      <c r="Q39" s="123">
        <f t="shared" si="9"/>
        <v>0</v>
      </c>
      <c r="R39" s="16"/>
      <c r="S39" s="4"/>
      <c r="T39" s="4"/>
      <c r="U39" s="4"/>
      <c r="V39" s="4"/>
      <c r="W39" s="4"/>
      <c r="X39" s="4"/>
      <c r="Y39" s="4"/>
      <c r="Z39" s="4"/>
      <c r="AA39" s="4"/>
    </row>
    <row r="40" spans="2:27" ht="17.25" customHeight="1" x14ac:dyDescent="0.25">
      <c r="B40" s="23" t="s">
        <v>51</v>
      </c>
      <c r="C40" s="124"/>
      <c r="D40" s="124"/>
      <c r="E40" s="125"/>
      <c r="F40" s="125"/>
      <c r="G40" s="125"/>
      <c r="H40" s="125"/>
      <c r="I40" s="125"/>
      <c r="J40" s="125"/>
      <c r="K40" s="125"/>
      <c r="L40" s="125"/>
      <c r="M40" s="125"/>
      <c r="N40" s="125"/>
      <c r="O40" s="125"/>
      <c r="P40" s="125"/>
      <c r="Q40" s="125"/>
      <c r="R40" s="16"/>
      <c r="S40" s="4"/>
      <c r="T40" s="4"/>
      <c r="U40" s="4"/>
      <c r="V40" s="4"/>
      <c r="W40" s="4"/>
      <c r="X40" s="4"/>
      <c r="Y40" s="4"/>
      <c r="Z40" s="4"/>
      <c r="AA40" s="4"/>
    </row>
    <row r="41" spans="2:27" ht="17.25" customHeight="1" x14ac:dyDescent="0.25">
      <c r="B41" s="25" t="s">
        <v>52</v>
      </c>
      <c r="C41" s="119">
        <f t="shared" ref="C41:Q41" si="10">C13-C25</f>
        <v>28928663261</v>
      </c>
      <c r="D41" s="119">
        <f t="shared" si="10"/>
        <v>29334788318.32</v>
      </c>
      <c r="E41" s="119">
        <f t="shared" si="10"/>
        <v>-891702933.50000048</v>
      </c>
      <c r="F41" s="119">
        <f t="shared" si="10"/>
        <v>884541130.46999884</v>
      </c>
      <c r="G41" s="119">
        <f t="shared" si="10"/>
        <v>2450299488.8699994</v>
      </c>
      <c r="H41" s="119">
        <f t="shared" si="10"/>
        <v>913147861.60000086</v>
      </c>
      <c r="I41" s="119">
        <f t="shared" si="10"/>
        <v>739327654.86000061</v>
      </c>
      <c r="J41" s="119">
        <f t="shared" si="10"/>
        <v>785341479.56999969</v>
      </c>
      <c r="K41" s="119">
        <f t="shared" si="10"/>
        <v>776876201.76000071</v>
      </c>
      <c r="L41" s="119">
        <f t="shared" si="10"/>
        <v>863314282.41999912</v>
      </c>
      <c r="M41" s="119">
        <f t="shared" si="10"/>
        <v>830203560.9000001</v>
      </c>
      <c r="N41" s="119">
        <f t="shared" si="10"/>
        <v>774567520.71000099</v>
      </c>
      <c r="O41" s="119">
        <f t="shared" si="10"/>
        <v>504814765.69999981</v>
      </c>
      <c r="P41" s="119">
        <f t="shared" si="10"/>
        <v>1422618389.6399965</v>
      </c>
      <c r="Q41" s="119">
        <f t="shared" si="10"/>
        <v>10053349403.000008</v>
      </c>
      <c r="R41" s="16"/>
      <c r="S41" s="4"/>
      <c r="T41" s="4"/>
      <c r="U41" s="4"/>
      <c r="V41" s="4"/>
      <c r="W41" s="4"/>
      <c r="X41" s="4"/>
      <c r="Y41" s="4"/>
      <c r="Z41" s="4"/>
      <c r="AA41" s="4"/>
    </row>
    <row r="42" spans="2:27" x14ac:dyDescent="0.25">
      <c r="B42" s="25" t="s">
        <v>53</v>
      </c>
      <c r="C42" s="119">
        <f t="shared" ref="C42:Q42" si="11">C20-C32</f>
        <v>662658999</v>
      </c>
      <c r="D42" s="119">
        <f t="shared" si="11"/>
        <v>1345701528.9000006</v>
      </c>
      <c r="E42" s="119">
        <f t="shared" si="11"/>
        <v>131030774.43000001</v>
      </c>
      <c r="F42" s="119">
        <f t="shared" si="11"/>
        <v>-26123701.690000001</v>
      </c>
      <c r="G42" s="119">
        <f t="shared" si="11"/>
        <v>33834409.700000018</v>
      </c>
      <c r="H42" s="119">
        <f t="shared" si="11"/>
        <v>-44395877.849999987</v>
      </c>
      <c r="I42" s="119">
        <f t="shared" si="11"/>
        <v>-46184295.12999998</v>
      </c>
      <c r="J42" s="119">
        <f t="shared" si="11"/>
        <v>-147561765.20999998</v>
      </c>
      <c r="K42" s="119">
        <f t="shared" si="11"/>
        <v>-32308026.219999999</v>
      </c>
      <c r="L42" s="119">
        <f t="shared" si="11"/>
        <v>-120554384.64000002</v>
      </c>
      <c r="M42" s="119">
        <f t="shared" si="11"/>
        <v>322361789.97000015</v>
      </c>
      <c r="N42" s="119">
        <f t="shared" si="11"/>
        <v>-120236745.86999999</v>
      </c>
      <c r="O42" s="119">
        <f t="shared" si="11"/>
        <v>-169705347.61000001</v>
      </c>
      <c r="P42" s="119">
        <f t="shared" si="11"/>
        <v>-765545399.06000018</v>
      </c>
      <c r="Q42" s="119">
        <f t="shared" si="11"/>
        <v>-985388569.17999959</v>
      </c>
      <c r="R42" s="16"/>
      <c r="S42" s="4"/>
      <c r="T42" s="4"/>
      <c r="U42" s="4"/>
      <c r="V42" s="4"/>
      <c r="W42" s="4"/>
      <c r="X42" s="4"/>
      <c r="Y42" s="4"/>
      <c r="Z42" s="4"/>
      <c r="AA42" s="4"/>
    </row>
    <row r="43" spans="2:27" x14ac:dyDescent="0.25">
      <c r="B43" s="25" t="s">
        <v>54</v>
      </c>
      <c r="C43" s="119">
        <f t="shared" ref="C43:Q43" si="12">(C13+C20)-(C25+C32)</f>
        <v>29591322260</v>
      </c>
      <c r="D43" s="119">
        <f t="shared" si="12"/>
        <v>30680489847.220001</v>
      </c>
      <c r="E43" s="119">
        <f t="shared" si="12"/>
        <v>-760672159.07000065</v>
      </c>
      <c r="F43" s="119">
        <f t="shared" si="12"/>
        <v>858417428.77999878</v>
      </c>
      <c r="G43" s="119">
        <f t="shared" si="12"/>
        <v>2484133898.5699997</v>
      </c>
      <c r="H43" s="119">
        <f t="shared" si="12"/>
        <v>868751983.75000095</v>
      </c>
      <c r="I43" s="119">
        <f t="shared" si="12"/>
        <v>693143359.7300005</v>
      </c>
      <c r="J43" s="119">
        <f t="shared" si="12"/>
        <v>637779714.35999966</v>
      </c>
      <c r="K43" s="119">
        <f t="shared" si="12"/>
        <v>744568175.54000092</v>
      </c>
      <c r="L43" s="119">
        <f t="shared" si="12"/>
        <v>742759897.77999926</v>
      </c>
      <c r="M43" s="119">
        <f t="shared" si="12"/>
        <v>1152565350.8699999</v>
      </c>
      <c r="N43" s="119">
        <f t="shared" si="12"/>
        <v>654330774.84000111</v>
      </c>
      <c r="O43" s="119">
        <f t="shared" si="12"/>
        <v>335109418.09000015</v>
      </c>
      <c r="P43" s="119">
        <f t="shared" si="12"/>
        <v>657072990.57999611</v>
      </c>
      <c r="Q43" s="119">
        <f t="shared" si="12"/>
        <v>9067960833.8200073</v>
      </c>
      <c r="R43" s="16"/>
      <c r="S43" s="4"/>
      <c r="T43" s="4"/>
      <c r="U43" s="4"/>
      <c r="V43" s="4"/>
      <c r="W43" s="4"/>
      <c r="X43" s="4"/>
      <c r="Y43" s="4"/>
      <c r="Z43" s="4"/>
      <c r="AA43" s="4"/>
    </row>
    <row r="44" spans="2:27" x14ac:dyDescent="0.25">
      <c r="B44" s="25" t="s">
        <v>55</v>
      </c>
      <c r="C44" s="119">
        <f t="shared" ref="C44:Q44" si="13">C43+C28</f>
        <v>29609980504</v>
      </c>
      <c r="D44" s="119">
        <f t="shared" si="13"/>
        <v>30699468840.220001</v>
      </c>
      <c r="E44" s="119">
        <f t="shared" si="13"/>
        <v>-760672159.07000065</v>
      </c>
      <c r="F44" s="119">
        <f t="shared" si="13"/>
        <v>858560421.21999884</v>
      </c>
      <c r="G44" s="119">
        <f t="shared" si="13"/>
        <v>2484194778.3399997</v>
      </c>
      <c r="H44" s="119">
        <f t="shared" si="13"/>
        <v>868805644.16000092</v>
      </c>
      <c r="I44" s="119">
        <f t="shared" si="13"/>
        <v>693189692.4800005</v>
      </c>
      <c r="J44" s="119">
        <f t="shared" si="13"/>
        <v>637818609.54999971</v>
      </c>
      <c r="K44" s="119">
        <f t="shared" si="13"/>
        <v>744568175.54000092</v>
      </c>
      <c r="L44" s="119">
        <f t="shared" si="13"/>
        <v>742791243.8399992</v>
      </c>
      <c r="M44" s="119">
        <f t="shared" si="13"/>
        <v>1152589034.5599999</v>
      </c>
      <c r="N44" s="119">
        <f t="shared" si="13"/>
        <v>654346680.84000111</v>
      </c>
      <c r="O44" s="119">
        <f t="shared" si="13"/>
        <v>335109418.09000015</v>
      </c>
      <c r="P44" s="119">
        <f t="shared" si="13"/>
        <v>657072990.57999611</v>
      </c>
      <c r="Q44" s="119">
        <f t="shared" si="13"/>
        <v>9068374530.1300068</v>
      </c>
      <c r="R44" s="16"/>
      <c r="S44" s="4"/>
      <c r="T44" s="4"/>
      <c r="U44" s="4"/>
      <c r="V44" s="4"/>
      <c r="W44" s="4"/>
      <c r="X44" s="4"/>
      <c r="Y44" s="4"/>
      <c r="Z44" s="4"/>
      <c r="AA44" s="4"/>
    </row>
    <row r="45" spans="2:27" ht="17.25" customHeight="1" x14ac:dyDescent="0.25">
      <c r="B45" s="23" t="s">
        <v>56</v>
      </c>
      <c r="C45" s="126">
        <f>C46-C49</f>
        <v>-1635898448</v>
      </c>
      <c r="D45" s="126">
        <f>D46-D49</f>
        <v>-1715324030.6999998</v>
      </c>
      <c r="E45" s="125">
        <f>E46-E49</f>
        <v>0</v>
      </c>
      <c r="F45" s="121">
        <f>F46-F49</f>
        <v>82391984.260000005</v>
      </c>
      <c r="G45" s="121">
        <f t="shared" ref="G45:Q45" si="14">G46-G49</f>
        <v>82852042.180000007</v>
      </c>
      <c r="H45" s="121">
        <f t="shared" si="14"/>
        <v>82844822.819999993</v>
      </c>
      <c r="I45" s="121">
        <f t="shared" si="14"/>
        <v>80969692.109999999</v>
      </c>
      <c r="J45" s="121">
        <f t="shared" si="14"/>
        <v>82456496.989999995</v>
      </c>
      <c r="K45" s="121">
        <f t="shared" si="14"/>
        <v>166293105.38999999</v>
      </c>
      <c r="L45" s="121">
        <f t="shared" si="14"/>
        <v>78864694.010000005</v>
      </c>
      <c r="M45" s="121">
        <f t="shared" si="14"/>
        <v>79677930.900000006</v>
      </c>
      <c r="N45" s="121">
        <f>N46-N49</f>
        <v>79422295.299999997</v>
      </c>
      <c r="O45" s="121">
        <f>O46-O49</f>
        <v>81981766.689999998</v>
      </c>
      <c r="P45" s="121">
        <f>P46-P49</f>
        <v>-257716980.43000001</v>
      </c>
      <c r="Q45" s="121">
        <f t="shared" si="14"/>
        <v>640037850.22000003</v>
      </c>
      <c r="R45" s="16"/>
      <c r="S45" s="4"/>
      <c r="T45" s="4"/>
      <c r="U45" s="4"/>
      <c r="V45" s="4"/>
      <c r="W45" s="4"/>
      <c r="X45" s="4"/>
      <c r="Y45" s="4"/>
      <c r="Z45" s="4"/>
      <c r="AA45" s="4"/>
    </row>
    <row r="46" spans="2:27" x14ac:dyDescent="0.25">
      <c r="B46" s="21" t="s">
        <v>57</v>
      </c>
      <c r="C46" s="105">
        <f>SUM(C47:C48)</f>
        <v>1105565000</v>
      </c>
      <c r="D46" s="105">
        <f t="shared" ref="D46:P46" si="15">SUM(D47:D48)</f>
        <v>1393067802</v>
      </c>
      <c r="E46" s="1">
        <f t="shared" si="15"/>
        <v>0</v>
      </c>
      <c r="F46" s="105">
        <f t="shared" si="15"/>
        <v>83333333</v>
      </c>
      <c r="G46" s="105">
        <f t="shared" si="15"/>
        <v>83333333</v>
      </c>
      <c r="H46" s="105">
        <f t="shared" si="15"/>
        <v>83333333</v>
      </c>
      <c r="I46" s="105">
        <f t="shared" si="15"/>
        <v>83333333</v>
      </c>
      <c r="J46" s="105">
        <f t="shared" si="15"/>
        <v>83333333</v>
      </c>
      <c r="K46" s="105">
        <f t="shared" si="15"/>
        <v>166666666</v>
      </c>
      <c r="L46" s="105">
        <f t="shared" si="15"/>
        <v>83333333</v>
      </c>
      <c r="M46" s="105">
        <f t="shared" si="15"/>
        <v>83333333</v>
      </c>
      <c r="N46" s="105">
        <f t="shared" si="15"/>
        <v>83333333</v>
      </c>
      <c r="O46" s="105">
        <f t="shared" si="15"/>
        <v>83333333</v>
      </c>
      <c r="P46" s="105">
        <f t="shared" si="15"/>
        <v>83333333</v>
      </c>
      <c r="Q46" s="105">
        <f>SUM(Q47:Q48)</f>
        <v>999999996</v>
      </c>
      <c r="R46" s="16"/>
      <c r="S46" s="4"/>
      <c r="T46" s="4"/>
      <c r="U46" s="4"/>
      <c r="V46" s="4"/>
      <c r="W46" s="4"/>
      <c r="X46" s="4"/>
      <c r="Y46" s="4"/>
      <c r="Z46" s="4"/>
      <c r="AA46" s="4"/>
    </row>
    <row r="47" spans="2:27" x14ac:dyDescent="0.25">
      <c r="B47" s="20" t="s">
        <v>58</v>
      </c>
      <c r="C47" s="122">
        <v>1000000000</v>
      </c>
      <c r="D47" s="122">
        <v>1287502802</v>
      </c>
      <c r="E47" s="123">
        <v>0</v>
      </c>
      <c r="F47" s="122">
        <v>83333333</v>
      </c>
      <c r="G47" s="122">
        <v>83333333</v>
      </c>
      <c r="H47" s="122">
        <v>83333333</v>
      </c>
      <c r="I47" s="122">
        <v>83333333</v>
      </c>
      <c r="J47" s="122">
        <v>83333333</v>
      </c>
      <c r="K47" s="122">
        <v>166666666</v>
      </c>
      <c r="L47" s="122">
        <v>83333333</v>
      </c>
      <c r="M47" s="122">
        <v>83333333</v>
      </c>
      <c r="N47" s="122">
        <v>83333333</v>
      </c>
      <c r="O47" s="122">
        <v>83333333</v>
      </c>
      <c r="P47" s="122">
        <v>83333333</v>
      </c>
      <c r="Q47" s="122">
        <f>(SUM(E47:P47))</f>
        <v>999999996</v>
      </c>
      <c r="R47" s="16"/>
      <c r="S47" s="4"/>
      <c r="T47" s="4"/>
      <c r="U47" s="4"/>
      <c r="V47" s="4"/>
      <c r="W47" s="4"/>
      <c r="X47" s="4"/>
      <c r="Y47" s="4"/>
      <c r="Z47" s="4"/>
      <c r="AA47" s="4"/>
    </row>
    <row r="48" spans="2:27" x14ac:dyDescent="0.25">
      <c r="B48" s="20" t="s">
        <v>59</v>
      </c>
      <c r="C48" s="122">
        <v>105565000</v>
      </c>
      <c r="D48" s="122">
        <v>105565000</v>
      </c>
      <c r="E48" s="123">
        <v>0</v>
      </c>
      <c r="F48" s="123">
        <v>0</v>
      </c>
      <c r="G48" s="123">
        <v>0</v>
      </c>
      <c r="H48" s="123">
        <v>0</v>
      </c>
      <c r="I48" s="123">
        <v>0</v>
      </c>
      <c r="J48" s="123">
        <v>0</v>
      </c>
      <c r="K48" s="123">
        <v>0</v>
      </c>
      <c r="L48" s="123">
        <v>0</v>
      </c>
      <c r="M48" s="123">
        <v>0</v>
      </c>
      <c r="N48" s="123">
        <v>0</v>
      </c>
      <c r="O48" s="123">
        <v>0</v>
      </c>
      <c r="P48" s="123">
        <v>0</v>
      </c>
      <c r="Q48" s="123">
        <f>(SUM(E48:P48))</f>
        <v>0</v>
      </c>
      <c r="R48" s="45"/>
      <c r="S48" s="27"/>
      <c r="T48" s="4"/>
      <c r="U48" s="4"/>
      <c r="V48" s="4"/>
      <c r="W48" s="4"/>
      <c r="X48" s="4"/>
      <c r="Y48" s="4"/>
      <c r="Z48" s="4"/>
      <c r="AA48" s="4"/>
    </row>
    <row r="49" spans="2:30" x14ac:dyDescent="0.25">
      <c r="B49" s="19" t="s">
        <v>60</v>
      </c>
      <c r="C49" s="105">
        <f>SUM(C50:C52)</f>
        <v>2741463448</v>
      </c>
      <c r="D49" s="105">
        <f t="shared" ref="D49:Q49" si="16">SUM(D50:D52)</f>
        <v>3108391832.6999998</v>
      </c>
      <c r="E49" s="1">
        <f t="shared" si="16"/>
        <v>0</v>
      </c>
      <c r="F49" s="105">
        <f t="shared" si="16"/>
        <v>941348.74</v>
      </c>
      <c r="G49" s="105">
        <f t="shared" si="16"/>
        <v>481290.82</v>
      </c>
      <c r="H49" s="105">
        <f t="shared" si="16"/>
        <v>488510.18</v>
      </c>
      <c r="I49" s="105">
        <f t="shared" si="16"/>
        <v>2363640.89</v>
      </c>
      <c r="J49" s="105">
        <f t="shared" si="16"/>
        <v>876836.01</v>
      </c>
      <c r="K49" s="105">
        <f t="shared" si="16"/>
        <v>373560.61</v>
      </c>
      <c r="L49" s="105">
        <f t="shared" si="16"/>
        <v>4468638.9899999993</v>
      </c>
      <c r="M49" s="105">
        <f t="shared" si="16"/>
        <v>3655402.0999999996</v>
      </c>
      <c r="N49" s="105">
        <f t="shared" si="16"/>
        <v>3911037.6999999997</v>
      </c>
      <c r="O49" s="105">
        <f t="shared" si="16"/>
        <v>1351566.31</v>
      </c>
      <c r="P49" s="105">
        <f t="shared" si="16"/>
        <v>341050313.43000001</v>
      </c>
      <c r="Q49" s="105">
        <f t="shared" si="16"/>
        <v>359962145.78000003</v>
      </c>
      <c r="R49" s="16"/>
      <c r="S49" s="4"/>
      <c r="T49" s="4"/>
      <c r="U49" s="4"/>
      <c r="V49" s="4"/>
      <c r="W49" s="4"/>
      <c r="X49" s="4"/>
      <c r="Y49" s="4"/>
      <c r="Z49" s="4"/>
      <c r="AA49" s="4"/>
    </row>
    <row r="50" spans="2:30" x14ac:dyDescent="0.25">
      <c r="B50" s="18" t="s">
        <v>61</v>
      </c>
      <c r="C50" s="122">
        <v>1125403298</v>
      </c>
      <c r="D50" s="122">
        <v>1125403298</v>
      </c>
      <c r="E50" s="123">
        <v>0</v>
      </c>
      <c r="F50" s="123">
        <v>0</v>
      </c>
      <c r="G50" s="123">
        <v>0</v>
      </c>
      <c r="H50" s="123">
        <v>0</v>
      </c>
      <c r="I50" s="123">
        <v>0</v>
      </c>
      <c r="J50" s="123">
        <v>0</v>
      </c>
      <c r="K50" s="123">
        <v>0</v>
      </c>
      <c r="L50" s="123">
        <v>0</v>
      </c>
      <c r="M50" s="123">
        <v>0</v>
      </c>
      <c r="N50" s="123">
        <v>0</v>
      </c>
      <c r="O50" s="123">
        <v>0</v>
      </c>
      <c r="P50" s="123">
        <v>0</v>
      </c>
      <c r="Q50" s="123">
        <f>(SUM(E50:P50))</f>
        <v>0</v>
      </c>
      <c r="R50" s="16"/>
      <c r="S50" s="4"/>
      <c r="T50" s="4"/>
      <c r="U50" s="4"/>
      <c r="V50" s="4"/>
      <c r="W50" s="4"/>
      <c r="X50" s="4"/>
      <c r="Y50" s="4"/>
      <c r="Z50" s="4"/>
      <c r="AA50" s="4"/>
    </row>
    <row r="51" spans="2:30" x14ac:dyDescent="0.25">
      <c r="B51" s="18" t="s">
        <v>62</v>
      </c>
      <c r="C51" s="122">
        <v>1616060150</v>
      </c>
      <c r="D51" s="122">
        <v>1982988534.7</v>
      </c>
      <c r="E51" s="123">
        <v>0</v>
      </c>
      <c r="F51" s="122">
        <v>941348.74</v>
      </c>
      <c r="G51" s="122">
        <v>481290.82</v>
      </c>
      <c r="H51" s="122">
        <v>488510.18</v>
      </c>
      <c r="I51" s="122">
        <v>2363640.89</v>
      </c>
      <c r="J51" s="122">
        <v>876836.01</v>
      </c>
      <c r="K51" s="122">
        <v>373560.61</v>
      </c>
      <c r="L51" s="122">
        <v>4468638.9899999993</v>
      </c>
      <c r="M51" s="122">
        <v>3655402.0999999996</v>
      </c>
      <c r="N51" s="122">
        <v>3911037.6999999997</v>
      </c>
      <c r="O51" s="122">
        <v>1351566.31</v>
      </c>
      <c r="P51" s="122">
        <v>341050313.43000001</v>
      </c>
      <c r="Q51" s="122">
        <f t="shared" ref="Q51:Q52" si="17">(SUM(E51:P51))</f>
        <v>359962145.78000003</v>
      </c>
      <c r="R51" s="16"/>
      <c r="S51" s="4"/>
      <c r="T51" s="4"/>
      <c r="U51" s="4"/>
      <c r="V51" s="4"/>
      <c r="W51" s="4"/>
      <c r="X51" s="4"/>
      <c r="Y51" s="4"/>
      <c r="Z51" s="4"/>
      <c r="AA51" s="4"/>
    </row>
    <row r="52" spans="2:30" ht="15.75" thickBot="1" x14ac:dyDescent="0.3">
      <c r="B52" s="49" t="s">
        <v>63</v>
      </c>
      <c r="C52" s="129">
        <v>0</v>
      </c>
      <c r="D52" s="129">
        <v>0</v>
      </c>
      <c r="E52" s="129">
        <v>0</v>
      </c>
      <c r="F52" s="129">
        <v>0</v>
      </c>
      <c r="G52" s="129">
        <v>0</v>
      </c>
      <c r="H52" s="129">
        <v>0</v>
      </c>
      <c r="I52" s="129">
        <v>0</v>
      </c>
      <c r="J52" s="129">
        <v>0</v>
      </c>
      <c r="K52" s="129">
        <v>0</v>
      </c>
      <c r="L52" s="129">
        <v>0</v>
      </c>
      <c r="M52" s="129">
        <v>0</v>
      </c>
      <c r="N52" s="129">
        <v>0</v>
      </c>
      <c r="O52" s="129">
        <v>0</v>
      </c>
      <c r="P52" s="129">
        <v>0</v>
      </c>
      <c r="Q52" s="129">
        <f t="shared" si="17"/>
        <v>0</v>
      </c>
      <c r="R52" s="16"/>
      <c r="S52" s="4"/>
      <c r="T52" s="4"/>
      <c r="U52" s="4"/>
      <c r="V52" s="4"/>
      <c r="W52" s="4"/>
      <c r="X52" s="4"/>
      <c r="Y52" s="4"/>
      <c r="Z52" s="4"/>
      <c r="AA52" s="4"/>
    </row>
    <row r="53" spans="2:30" ht="19.5" customHeight="1" x14ac:dyDescent="0.25">
      <c r="B53" s="54" t="s">
        <v>64</v>
      </c>
      <c r="C53" s="54"/>
      <c r="D53" s="54"/>
      <c r="E53" s="14"/>
      <c r="F53" s="98"/>
      <c r="G53" s="98"/>
      <c r="H53" s="98"/>
      <c r="I53" s="98"/>
      <c r="J53" s="98"/>
      <c r="K53" s="98"/>
      <c r="L53" s="98"/>
      <c r="M53" s="98"/>
      <c r="N53" s="98"/>
      <c r="O53" s="98"/>
      <c r="P53" s="98"/>
      <c r="Q53" s="4"/>
      <c r="R53" s="4"/>
      <c r="S53" s="4"/>
      <c r="T53" s="4"/>
      <c r="U53" s="4"/>
      <c r="V53" s="4"/>
      <c r="W53" s="4"/>
      <c r="X53" s="4"/>
      <c r="Y53" s="4"/>
      <c r="Z53" s="4"/>
      <c r="AA53" s="4"/>
    </row>
    <row r="54" spans="2:30" customFormat="1" x14ac:dyDescent="0.25">
      <c r="B54" s="64" t="s">
        <v>72</v>
      </c>
      <c r="C54" s="65"/>
      <c r="D54" s="65"/>
      <c r="E54" s="66"/>
      <c r="F54" s="66"/>
      <c r="G54" s="66"/>
      <c r="H54" s="66"/>
      <c r="I54" s="66"/>
      <c r="J54" s="66"/>
      <c r="K54" s="66"/>
      <c r="L54" s="66"/>
      <c r="M54" s="66"/>
      <c r="N54" s="66"/>
      <c r="O54" s="66"/>
      <c r="P54" s="66"/>
      <c r="Q54" s="65"/>
      <c r="R54" s="67"/>
      <c r="S54" s="67"/>
      <c r="T54" s="67"/>
      <c r="U54" s="67"/>
      <c r="V54" s="67"/>
      <c r="W54" s="67"/>
      <c r="X54" s="67"/>
      <c r="Y54" s="67"/>
      <c r="Z54" s="67"/>
      <c r="AA54" s="67"/>
      <c r="AB54" s="67"/>
      <c r="AC54" s="67"/>
      <c r="AD54" s="67"/>
    </row>
    <row r="55" spans="2:30"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30"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30"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30"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30"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30" x14ac:dyDescent="0.25">
      <c r="Q60" s="4"/>
      <c r="R60" s="4"/>
      <c r="S60" s="4"/>
      <c r="T60" s="4"/>
      <c r="U60" s="4"/>
      <c r="V60" s="4"/>
      <c r="W60" s="4"/>
      <c r="X60" s="4"/>
      <c r="Y60" s="4"/>
      <c r="Z60" s="4"/>
      <c r="AA60" s="4"/>
    </row>
    <row r="61" spans="2:30" x14ac:dyDescent="0.25">
      <c r="Q61" s="4"/>
      <c r="R61" s="4"/>
      <c r="S61" s="4"/>
      <c r="T61" s="4"/>
      <c r="U61" s="4"/>
      <c r="V61" s="4"/>
      <c r="W61" s="4"/>
      <c r="X61" s="4"/>
      <c r="Y61" s="4"/>
      <c r="Z61" s="4"/>
      <c r="AA61" s="4"/>
    </row>
    <row r="62" spans="2:30" x14ac:dyDescent="0.25">
      <c r="Q62" s="4"/>
      <c r="R62" s="4"/>
      <c r="S62" s="4"/>
      <c r="T62" s="4"/>
      <c r="U62" s="4"/>
      <c r="V62" s="4"/>
      <c r="W62" s="4"/>
      <c r="X62" s="4"/>
      <c r="Y62" s="4"/>
      <c r="Z62" s="4"/>
      <c r="AA62" s="4"/>
    </row>
    <row r="63" spans="2:30"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30"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6:Q31 Q33:Q39 Q47:Q48 Q50:Q52 Q14:Q23" formulaRange="1"/>
    <ignoredError sqref="Q32 Q4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AA66"/>
  <sheetViews>
    <sheetView showGridLines="0" zoomScale="80" zoomScaleNormal="80" workbookViewId="0">
      <selection activeCell="B10" sqref="B10"/>
    </sheetView>
  </sheetViews>
  <sheetFormatPr defaultColWidth="11.42578125" defaultRowHeight="15" x14ac:dyDescent="0.25"/>
  <cols>
    <col min="1" max="1" width="6.28515625" style="4" customWidth="1"/>
    <col min="2" max="2" width="70.1406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73</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97180300562</v>
      </c>
      <c r="D12" s="120">
        <f t="shared" si="0"/>
        <v>95901473718.01001</v>
      </c>
      <c r="E12" s="121">
        <f t="shared" si="0"/>
        <v>3804837675.4999995</v>
      </c>
      <c r="F12" s="121">
        <f t="shared" si="0"/>
        <v>4595983417.79</v>
      </c>
      <c r="G12" s="121">
        <f t="shared" si="0"/>
        <v>5104140153.0400009</v>
      </c>
      <c r="H12" s="121">
        <f t="shared" si="0"/>
        <v>4862681030.3399992</v>
      </c>
      <c r="I12" s="121">
        <f t="shared" si="0"/>
        <v>4792373870.3399982</v>
      </c>
      <c r="J12" s="121">
        <f t="shared" si="0"/>
        <v>4924161083.4400005</v>
      </c>
      <c r="K12" s="121">
        <f t="shared" si="0"/>
        <v>4499652152.3499994</v>
      </c>
      <c r="L12" s="121">
        <f t="shared" si="0"/>
        <v>4972846476.5900002</v>
      </c>
      <c r="M12" s="121">
        <f t="shared" si="0"/>
        <v>5053827801.6199989</v>
      </c>
      <c r="N12" s="121">
        <f t="shared" si="0"/>
        <v>5551130806.54</v>
      </c>
      <c r="O12" s="121">
        <f t="shared" si="0"/>
        <v>5345957859.4499998</v>
      </c>
      <c r="P12" s="121">
        <f t="shared" si="0"/>
        <v>9590268081.9299984</v>
      </c>
      <c r="Q12" s="121">
        <f>+Q13+Q20</f>
        <v>63097860408.93</v>
      </c>
      <c r="R12" s="4"/>
      <c r="S12" s="4"/>
      <c r="T12" s="4"/>
      <c r="U12" s="4"/>
      <c r="V12" s="4"/>
      <c r="W12" s="4"/>
      <c r="X12" s="4"/>
      <c r="Y12" s="4"/>
      <c r="Z12" s="4"/>
      <c r="AA12" s="4"/>
    </row>
    <row r="13" spans="1:27" x14ac:dyDescent="0.25">
      <c r="B13" s="21" t="s">
        <v>22</v>
      </c>
      <c r="C13" s="105">
        <f>SUM(C14:C19)</f>
        <v>89843389059</v>
      </c>
      <c r="D13" s="105">
        <f t="shared" ref="D13:Q13" si="1">SUM(D14:D19)</f>
        <v>89577446688.820007</v>
      </c>
      <c r="E13" s="105">
        <f t="shared" si="1"/>
        <v>3608662053.9999995</v>
      </c>
      <c r="F13" s="105">
        <f t="shared" si="1"/>
        <v>4544276090.5900002</v>
      </c>
      <c r="G13" s="105">
        <f t="shared" si="1"/>
        <v>4745320553.7000008</v>
      </c>
      <c r="H13" s="105">
        <f t="shared" si="1"/>
        <v>4794351269.3499994</v>
      </c>
      <c r="I13" s="105">
        <f t="shared" si="1"/>
        <v>4730180436.7699986</v>
      </c>
      <c r="J13" s="105">
        <f t="shared" si="1"/>
        <v>4577619534.3900003</v>
      </c>
      <c r="K13" s="105">
        <f t="shared" si="1"/>
        <v>4446619687.1099997</v>
      </c>
      <c r="L13" s="105">
        <f t="shared" si="1"/>
        <v>4862117155.7300005</v>
      </c>
      <c r="M13" s="105">
        <f t="shared" si="1"/>
        <v>4785742261.8499985</v>
      </c>
      <c r="N13" s="105">
        <f t="shared" si="1"/>
        <v>5412489465.5799999</v>
      </c>
      <c r="O13" s="105">
        <f t="shared" si="1"/>
        <v>5172047054.0100002</v>
      </c>
      <c r="P13" s="105">
        <f t="shared" si="1"/>
        <v>8056224574.039999</v>
      </c>
      <c r="Q13" s="105">
        <f t="shared" si="1"/>
        <v>59735650137.120003</v>
      </c>
      <c r="R13" s="16"/>
      <c r="S13" s="16"/>
      <c r="T13" s="16"/>
      <c r="U13" s="16"/>
      <c r="V13" s="16"/>
      <c r="W13" s="16"/>
      <c r="X13" s="16"/>
      <c r="Y13" s="16"/>
      <c r="Z13" s="16"/>
      <c r="AA13" s="4"/>
    </row>
    <row r="14" spans="1:27" x14ac:dyDescent="0.25">
      <c r="B14" s="31" t="s">
        <v>23</v>
      </c>
      <c r="C14" s="122">
        <v>1853960713</v>
      </c>
      <c r="D14" s="122">
        <v>1795960705</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19796398066</v>
      </c>
      <c r="D15" s="122">
        <v>20172641831.709999</v>
      </c>
      <c r="E15" s="122">
        <v>245342893.63000005</v>
      </c>
      <c r="F15" s="122">
        <v>249194245.42000005</v>
      </c>
      <c r="G15" s="122">
        <v>789473137.91000044</v>
      </c>
      <c r="H15" s="122">
        <v>574918897.58000016</v>
      </c>
      <c r="I15" s="122">
        <v>583754885.13999975</v>
      </c>
      <c r="J15" s="122">
        <v>476885391.32999992</v>
      </c>
      <c r="K15" s="122">
        <v>679494669.95999992</v>
      </c>
      <c r="L15" s="122">
        <v>640975744.44000041</v>
      </c>
      <c r="M15" s="122">
        <v>573388000.12999988</v>
      </c>
      <c r="N15" s="122">
        <v>609557164.70000005</v>
      </c>
      <c r="O15" s="122">
        <v>472324657.29999971</v>
      </c>
      <c r="P15" s="122">
        <v>1318872374.96</v>
      </c>
      <c r="Q15" s="122">
        <f t="shared" ref="Q15:Q19" si="2">(SUM(E15:P15))</f>
        <v>7214182062.500001</v>
      </c>
      <c r="R15" s="16"/>
      <c r="S15" s="33"/>
      <c r="T15" s="33"/>
      <c r="U15" s="33"/>
      <c r="V15" s="17"/>
      <c r="W15" s="17"/>
      <c r="X15" s="33"/>
      <c r="Y15" s="33"/>
      <c r="Z15" s="33"/>
      <c r="AA15" s="17"/>
    </row>
    <row r="16" spans="1:27" s="32" customFormat="1" x14ac:dyDescent="0.25">
      <c r="B16" s="31" t="s">
        <v>25</v>
      </c>
      <c r="C16" s="122">
        <v>1485993223</v>
      </c>
      <c r="D16" s="122">
        <v>1485993223</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65888261215.000008</v>
      </c>
      <c r="D17" s="122">
        <v>65302746316.110001</v>
      </c>
      <c r="E17" s="122">
        <v>3360586407.3399992</v>
      </c>
      <c r="F17" s="122">
        <v>4294765184.1700001</v>
      </c>
      <c r="G17" s="122">
        <v>3955663796.46</v>
      </c>
      <c r="H17" s="122">
        <v>4218664276.7699995</v>
      </c>
      <c r="I17" s="122">
        <v>4145884184.1299992</v>
      </c>
      <c r="J17" s="122">
        <v>4100144696.7499995</v>
      </c>
      <c r="K17" s="122">
        <v>3766086698.1499996</v>
      </c>
      <c r="L17" s="122">
        <v>4218981698.8900003</v>
      </c>
      <c r="M17" s="122">
        <v>4211839757.7599988</v>
      </c>
      <c r="N17" s="122">
        <v>4802210117.29</v>
      </c>
      <c r="O17" s="122">
        <v>4698956585.71</v>
      </c>
      <c r="P17" s="122">
        <v>6736802757.3999987</v>
      </c>
      <c r="Q17" s="122">
        <f t="shared" si="2"/>
        <v>52510586160.82</v>
      </c>
      <c r="R17" s="16"/>
      <c r="V17" s="17"/>
      <c r="W17" s="17"/>
    </row>
    <row r="18" spans="1:27" s="32" customFormat="1" x14ac:dyDescent="0.25">
      <c r="B18" s="31" t="s">
        <v>27</v>
      </c>
      <c r="C18" s="122">
        <v>25000000</v>
      </c>
      <c r="D18" s="122">
        <v>25000000</v>
      </c>
      <c r="E18" s="122">
        <v>722373</v>
      </c>
      <c r="F18" s="122">
        <v>316661</v>
      </c>
      <c r="G18" s="122">
        <v>183619.33000000002</v>
      </c>
      <c r="H18" s="122">
        <v>767345</v>
      </c>
      <c r="I18" s="122">
        <v>541367.5</v>
      </c>
      <c r="J18" s="122">
        <v>583899.5</v>
      </c>
      <c r="K18" s="122">
        <v>1038319</v>
      </c>
      <c r="L18" s="122">
        <v>2149390</v>
      </c>
      <c r="M18" s="122">
        <v>502034</v>
      </c>
      <c r="N18" s="122">
        <v>545797</v>
      </c>
      <c r="O18" s="122">
        <v>758311</v>
      </c>
      <c r="P18" s="122">
        <v>418081.5</v>
      </c>
      <c r="Q18" s="122">
        <f t="shared" si="2"/>
        <v>8527197.8300000001</v>
      </c>
      <c r="R18" s="16"/>
      <c r="V18" s="17"/>
      <c r="W18" s="17"/>
    </row>
    <row r="19" spans="1:27" x14ac:dyDescent="0.25">
      <c r="B19" s="31" t="s">
        <v>28</v>
      </c>
      <c r="C19" s="122">
        <v>793775842</v>
      </c>
      <c r="D19" s="122">
        <v>795104613</v>
      </c>
      <c r="E19" s="122">
        <v>2010380.0299999993</v>
      </c>
      <c r="F19" s="122">
        <v>-2.3283064365386963E-10</v>
      </c>
      <c r="G19" s="123">
        <v>0</v>
      </c>
      <c r="H19" s="122">
        <v>750</v>
      </c>
      <c r="I19" s="123">
        <v>0</v>
      </c>
      <c r="J19" s="122">
        <v>5546.81</v>
      </c>
      <c r="K19" s="123">
        <v>0</v>
      </c>
      <c r="L19" s="122">
        <v>10322.4</v>
      </c>
      <c r="M19" s="122">
        <v>12469.96</v>
      </c>
      <c r="N19" s="122">
        <v>176386.59</v>
      </c>
      <c r="O19" s="122">
        <v>7500</v>
      </c>
      <c r="P19" s="122">
        <v>131360.18</v>
      </c>
      <c r="Q19" s="122">
        <f t="shared" si="2"/>
        <v>2354715.9699999993</v>
      </c>
      <c r="R19" s="16"/>
      <c r="S19" s="51"/>
      <c r="T19" s="4"/>
      <c r="U19" s="4"/>
      <c r="V19" s="17"/>
      <c r="W19" s="17"/>
      <c r="X19" s="4"/>
      <c r="Y19" s="4"/>
      <c r="Z19" s="4"/>
      <c r="AA19" s="4"/>
    </row>
    <row r="20" spans="1:27" x14ac:dyDescent="0.25">
      <c r="B20" s="21" t="s">
        <v>29</v>
      </c>
      <c r="C20" s="105">
        <f>C21</f>
        <v>7336911503</v>
      </c>
      <c r="D20" s="105">
        <f t="shared" ref="D20:L20" si="3">D21</f>
        <v>6324027029.1900005</v>
      </c>
      <c r="E20" s="105">
        <f t="shared" si="3"/>
        <v>196175621.5</v>
      </c>
      <c r="F20" s="105">
        <f t="shared" si="3"/>
        <v>51707327.199999996</v>
      </c>
      <c r="G20" s="105">
        <f t="shared" si="3"/>
        <v>358819599.34000003</v>
      </c>
      <c r="H20" s="105">
        <f t="shared" si="3"/>
        <v>68329760.99000001</v>
      </c>
      <c r="I20" s="105">
        <f t="shared" si="3"/>
        <v>62193433.569999993</v>
      </c>
      <c r="J20" s="105">
        <f t="shared" si="3"/>
        <v>346541549.05000001</v>
      </c>
      <c r="K20" s="105">
        <f t="shared" si="3"/>
        <v>53032465.240000002</v>
      </c>
      <c r="L20" s="105">
        <f t="shared" si="3"/>
        <v>110729320.86</v>
      </c>
      <c r="M20" s="105">
        <f>M21</f>
        <v>268085539.76999998</v>
      </c>
      <c r="N20" s="105">
        <f t="shared" ref="N20" si="4">N21</f>
        <v>138641340.95999998</v>
      </c>
      <c r="O20" s="105">
        <f t="shared" ref="O20" si="5">O21</f>
        <v>173910805.44</v>
      </c>
      <c r="P20" s="105">
        <f t="shared" ref="P20" si="6">P21</f>
        <v>1534043507.8899999</v>
      </c>
      <c r="Q20" s="105">
        <f t="shared" ref="Q20" si="7">Q21</f>
        <v>3362210271.8100004</v>
      </c>
      <c r="R20" s="16"/>
      <c r="S20" s="4"/>
      <c r="T20" s="4"/>
      <c r="U20" s="4"/>
      <c r="V20" s="4"/>
      <c r="W20" s="4"/>
      <c r="X20" s="4"/>
      <c r="Y20" s="4"/>
      <c r="Z20" s="4"/>
      <c r="AA20" s="4"/>
    </row>
    <row r="21" spans="1:27" x14ac:dyDescent="0.25">
      <c r="B21" s="31" t="s">
        <v>31</v>
      </c>
      <c r="C21" s="122">
        <v>7336911503</v>
      </c>
      <c r="D21" s="122">
        <v>6324027029.1900005</v>
      </c>
      <c r="E21" s="122">
        <v>196175621.5</v>
      </c>
      <c r="F21" s="122">
        <v>51707327.199999996</v>
      </c>
      <c r="G21" s="122">
        <v>358819599.34000003</v>
      </c>
      <c r="H21" s="122">
        <v>68329760.99000001</v>
      </c>
      <c r="I21" s="122">
        <v>62193433.569999993</v>
      </c>
      <c r="J21" s="122">
        <v>346541549.05000001</v>
      </c>
      <c r="K21" s="122">
        <v>53032465.240000002</v>
      </c>
      <c r="L21" s="122">
        <v>110729320.86</v>
      </c>
      <c r="M21" s="122">
        <v>268085539.76999998</v>
      </c>
      <c r="N21" s="122">
        <v>138641340.95999998</v>
      </c>
      <c r="O21" s="122">
        <v>173910805.44</v>
      </c>
      <c r="P21" s="122">
        <v>1534043507.8899999</v>
      </c>
      <c r="Q21" s="122">
        <v>3362210271.8100004</v>
      </c>
      <c r="R21" s="16"/>
      <c r="S21" s="46" t="s">
        <v>32</v>
      </c>
      <c r="T21" s="4"/>
      <c r="U21" s="4"/>
      <c r="V21" s="4"/>
      <c r="W21" s="4"/>
      <c r="X21" s="4"/>
      <c r="Y21" s="4"/>
      <c r="Z21" s="4"/>
      <c r="AA21" s="4"/>
    </row>
    <row r="22" spans="1:27" x14ac:dyDescent="0.25">
      <c r="B22" s="23" t="s">
        <v>33</v>
      </c>
      <c r="C22" s="120">
        <f t="shared" ref="C22:P22" si="8">C23+C32</f>
        <v>94757919004</v>
      </c>
      <c r="D22" s="120">
        <f t="shared" si="8"/>
        <v>94669673612.050003</v>
      </c>
      <c r="E22" s="121">
        <f>E23+E32</f>
        <v>2783596166.3599997</v>
      </c>
      <c r="F22" s="121">
        <f t="shared" si="8"/>
        <v>3017558788.5599995</v>
      </c>
      <c r="G22" s="121">
        <f t="shared" si="8"/>
        <v>3914677246.4700017</v>
      </c>
      <c r="H22" s="121">
        <f t="shared" si="8"/>
        <v>3747343612.3700013</v>
      </c>
      <c r="I22" s="121">
        <f t="shared" si="8"/>
        <v>4205474972.1900001</v>
      </c>
      <c r="J22" s="121">
        <f t="shared" si="8"/>
        <v>4202757771.4000001</v>
      </c>
      <c r="K22" s="121">
        <f t="shared" si="8"/>
        <v>4355029356.7700005</v>
      </c>
      <c r="L22" s="121">
        <f t="shared" si="8"/>
        <v>4444511046.8400002</v>
      </c>
      <c r="M22" s="121">
        <f t="shared" si="8"/>
        <v>4110469056.230001</v>
      </c>
      <c r="N22" s="121">
        <f t="shared" si="8"/>
        <v>4512071276.7900009</v>
      </c>
      <c r="O22" s="121">
        <f t="shared" si="8"/>
        <v>5285094135.75</v>
      </c>
      <c r="P22" s="121">
        <f t="shared" si="8"/>
        <v>9992641580.4500027</v>
      </c>
      <c r="Q22" s="121">
        <f>Q23+Q32</f>
        <v>54571225010.180016</v>
      </c>
      <c r="R22" s="16"/>
      <c r="S22" s="4"/>
      <c r="T22" s="4"/>
      <c r="U22" s="4"/>
      <c r="V22" s="4"/>
      <c r="W22" s="4"/>
      <c r="X22" s="4"/>
      <c r="Y22" s="4"/>
      <c r="Z22" s="4"/>
      <c r="AA22" s="4"/>
    </row>
    <row r="23" spans="1:27" x14ac:dyDescent="0.25">
      <c r="A23" s="30"/>
      <c r="B23" s="19" t="s">
        <v>34</v>
      </c>
      <c r="C23" s="118">
        <f>C24+C25+C26+C30+C31</f>
        <v>82139640321</v>
      </c>
      <c r="D23" s="118">
        <f>D24+D25+D26+D30+D31</f>
        <v>81974451083.410004</v>
      </c>
      <c r="E23" s="118">
        <f>E24+E25+E26+E30+E31</f>
        <v>2782504941.3199997</v>
      </c>
      <c r="F23" s="118">
        <f t="shared" ref="F23:Q23" si="9">F24+F25+F26+F30+F31</f>
        <v>2974493158.2499995</v>
      </c>
      <c r="G23" s="118">
        <f t="shared" si="9"/>
        <v>3847363140.3000016</v>
      </c>
      <c r="H23" s="118">
        <f t="shared" si="9"/>
        <v>3629907250.2800012</v>
      </c>
      <c r="I23" s="118">
        <f t="shared" si="9"/>
        <v>3869139262.77</v>
      </c>
      <c r="J23" s="118">
        <f t="shared" si="9"/>
        <v>4024338810.6100001</v>
      </c>
      <c r="K23" s="118">
        <f t="shared" si="9"/>
        <v>4088165489.0100002</v>
      </c>
      <c r="L23" s="118">
        <f t="shared" si="9"/>
        <v>4076391914.7599998</v>
      </c>
      <c r="M23" s="118">
        <f t="shared" si="9"/>
        <v>4001225798.0800009</v>
      </c>
      <c r="N23" s="118">
        <f t="shared" si="9"/>
        <v>4273100181.2300005</v>
      </c>
      <c r="O23" s="118">
        <f t="shared" si="9"/>
        <v>4970832218.3100004</v>
      </c>
      <c r="P23" s="118">
        <f t="shared" si="9"/>
        <v>7917275385.8900032</v>
      </c>
      <c r="Q23" s="118">
        <f t="shared" si="9"/>
        <v>50454737550.810013</v>
      </c>
      <c r="R23" s="16"/>
      <c r="S23" s="4"/>
      <c r="T23" s="4"/>
      <c r="U23" s="4"/>
      <c r="V23" s="4"/>
      <c r="W23" s="4"/>
      <c r="X23" s="4"/>
      <c r="Y23" s="4"/>
      <c r="Z23" s="4"/>
      <c r="AA23" s="4"/>
    </row>
    <row r="24" spans="1:27" x14ac:dyDescent="0.25">
      <c r="B24" s="26" t="s">
        <v>35</v>
      </c>
      <c r="C24" s="122">
        <v>79679418461</v>
      </c>
      <c r="D24" s="122">
        <v>79286280557.480011</v>
      </c>
      <c r="E24" s="122">
        <v>2782504941.3199997</v>
      </c>
      <c r="F24" s="122">
        <v>2966115010.0999994</v>
      </c>
      <c r="G24" s="122">
        <v>3824496409.9400015</v>
      </c>
      <c r="H24" s="122">
        <v>3602709713.7700014</v>
      </c>
      <c r="I24" s="122">
        <v>3851139278.0599999</v>
      </c>
      <c r="J24" s="122">
        <v>4010716720.9000001</v>
      </c>
      <c r="K24" s="122">
        <v>3962513751.48</v>
      </c>
      <c r="L24" s="122">
        <v>4060823560.6599998</v>
      </c>
      <c r="M24" s="122">
        <v>3980360606.8400011</v>
      </c>
      <c r="N24" s="122">
        <v>4253746707.1200008</v>
      </c>
      <c r="O24" s="122">
        <v>4951624200.1800003</v>
      </c>
      <c r="P24" s="122">
        <v>7793709944.8300028</v>
      </c>
      <c r="Q24" s="122">
        <f>(SUM(E24:P24))</f>
        <v>50040460845.200005</v>
      </c>
      <c r="S24" s="4"/>
      <c r="T24" s="4"/>
      <c r="U24" s="4"/>
      <c r="V24" s="4"/>
      <c r="W24" s="4"/>
      <c r="X24" s="4"/>
      <c r="Y24" s="4"/>
      <c r="Z24" s="4"/>
      <c r="AA24" s="4"/>
    </row>
    <row r="25" spans="1:27" x14ac:dyDescent="0.25">
      <c r="B25" s="26" t="s">
        <v>36</v>
      </c>
      <c r="C25" s="122">
        <v>1192878572</v>
      </c>
      <c r="D25" s="122">
        <v>1192878572</v>
      </c>
      <c r="E25" s="123">
        <v>0</v>
      </c>
      <c r="F25" s="123">
        <v>0</v>
      </c>
      <c r="G25" s="123">
        <v>0</v>
      </c>
      <c r="H25" s="123">
        <v>0</v>
      </c>
      <c r="I25" s="123">
        <v>0</v>
      </c>
      <c r="J25" s="123">
        <v>0</v>
      </c>
      <c r="K25" s="123">
        <v>0</v>
      </c>
      <c r="L25" s="123">
        <v>0</v>
      </c>
      <c r="M25" s="123">
        <v>0</v>
      </c>
      <c r="N25" s="123">
        <v>0</v>
      </c>
      <c r="O25" s="123">
        <v>0</v>
      </c>
      <c r="P25" s="123">
        <v>0</v>
      </c>
      <c r="Q25" s="123">
        <f t="shared" ref="Q25:Q31" si="10">(SUM(E25:P25))</f>
        <v>0</v>
      </c>
      <c r="S25" s="4"/>
      <c r="T25" s="4"/>
      <c r="U25" s="4"/>
      <c r="V25" s="4"/>
      <c r="W25" s="4"/>
      <c r="X25" s="4"/>
      <c r="Y25" s="4"/>
      <c r="Z25" s="4"/>
      <c r="AA25" s="4"/>
    </row>
    <row r="26" spans="1:27" x14ac:dyDescent="0.25">
      <c r="B26" s="26" t="s">
        <v>37</v>
      </c>
      <c r="C26" s="122">
        <v>20618826</v>
      </c>
      <c r="D26" s="122">
        <v>20957108</v>
      </c>
      <c r="E26" s="123">
        <v>0</v>
      </c>
      <c r="F26" s="123">
        <v>0</v>
      </c>
      <c r="G26" s="123">
        <v>0</v>
      </c>
      <c r="H26" s="123">
        <v>0</v>
      </c>
      <c r="I26" s="122">
        <v>244184.11</v>
      </c>
      <c r="J26" s="122">
        <v>31115.13</v>
      </c>
      <c r="K26" s="122">
        <v>25040.69</v>
      </c>
      <c r="L26" s="123">
        <v>0</v>
      </c>
      <c r="M26" s="122">
        <v>18892.849999999999</v>
      </c>
      <c r="N26" s="122">
        <v>12670.72</v>
      </c>
      <c r="O26" s="122">
        <v>6373.41</v>
      </c>
      <c r="P26" s="123">
        <v>0</v>
      </c>
      <c r="Q26" s="122">
        <f t="shared" si="10"/>
        <v>338276.90999999992</v>
      </c>
      <c r="S26" s="4"/>
      <c r="T26" s="4"/>
      <c r="U26" s="4"/>
      <c r="V26" s="4"/>
      <c r="W26" s="4"/>
      <c r="X26" s="4"/>
      <c r="Y26" s="4"/>
      <c r="Z26" s="4"/>
      <c r="AA26" s="4"/>
    </row>
    <row r="27" spans="1:27" s="28" customFormat="1" x14ac:dyDescent="0.25">
      <c r="B27" s="29" t="s">
        <v>38</v>
      </c>
      <c r="C27" s="122">
        <v>3918826</v>
      </c>
      <c r="D27" s="122">
        <v>4257108</v>
      </c>
      <c r="E27" s="123">
        <v>0</v>
      </c>
      <c r="F27" s="123">
        <v>0</v>
      </c>
      <c r="G27" s="123">
        <v>0</v>
      </c>
      <c r="H27" s="123">
        <v>0</v>
      </c>
      <c r="I27" s="122">
        <v>244184.11</v>
      </c>
      <c r="J27" s="122">
        <v>31115.13</v>
      </c>
      <c r="K27" s="122">
        <v>25040.69</v>
      </c>
      <c r="L27" s="123">
        <v>0</v>
      </c>
      <c r="M27" s="122">
        <v>18892.849999999999</v>
      </c>
      <c r="N27" s="122">
        <v>12670.72</v>
      </c>
      <c r="O27" s="122">
        <v>6373.41</v>
      </c>
      <c r="P27" s="123">
        <v>0</v>
      </c>
      <c r="Q27" s="122">
        <f t="shared" si="10"/>
        <v>338276.90999999992</v>
      </c>
    </row>
    <row r="28" spans="1:27" s="28" customFormat="1" x14ac:dyDescent="0.25">
      <c r="B28" s="29" t="s">
        <v>39</v>
      </c>
      <c r="C28" s="122">
        <v>15100000</v>
      </c>
      <c r="D28" s="122">
        <v>15100000</v>
      </c>
      <c r="E28" s="123">
        <v>0</v>
      </c>
      <c r="F28" s="123">
        <v>0</v>
      </c>
      <c r="G28" s="123">
        <v>0</v>
      </c>
      <c r="H28" s="123">
        <v>0</v>
      </c>
      <c r="I28" s="123">
        <v>0</v>
      </c>
      <c r="J28" s="123">
        <v>0</v>
      </c>
      <c r="K28" s="123">
        <v>0</v>
      </c>
      <c r="L28" s="123">
        <v>0</v>
      </c>
      <c r="M28" s="123">
        <v>0</v>
      </c>
      <c r="N28" s="123">
        <v>0</v>
      </c>
      <c r="O28" s="123">
        <v>0</v>
      </c>
      <c r="P28" s="123">
        <v>0</v>
      </c>
      <c r="Q28" s="123">
        <f t="shared" si="10"/>
        <v>0</v>
      </c>
      <c r="R28" s="16"/>
      <c r="S28" s="50"/>
    </row>
    <row r="29" spans="1:27" s="28" customFormat="1" x14ac:dyDescent="0.25">
      <c r="B29" s="29" t="s">
        <v>40</v>
      </c>
      <c r="C29" s="122">
        <v>1600000</v>
      </c>
      <c r="D29" s="122">
        <v>1600000</v>
      </c>
      <c r="E29" s="123">
        <v>0</v>
      </c>
      <c r="F29" s="123">
        <v>0</v>
      </c>
      <c r="G29" s="123">
        <v>0</v>
      </c>
      <c r="H29" s="123">
        <v>0</v>
      </c>
      <c r="I29" s="123">
        <v>0</v>
      </c>
      <c r="J29" s="123">
        <v>0</v>
      </c>
      <c r="K29" s="123">
        <v>0</v>
      </c>
      <c r="L29" s="123">
        <v>0</v>
      </c>
      <c r="M29" s="123">
        <v>0</v>
      </c>
      <c r="N29" s="123">
        <v>0</v>
      </c>
      <c r="O29" s="123">
        <v>0</v>
      </c>
      <c r="P29" s="123">
        <v>0</v>
      </c>
      <c r="Q29" s="123">
        <f t="shared" si="10"/>
        <v>0</v>
      </c>
      <c r="R29" s="16"/>
      <c r="S29" s="50"/>
    </row>
    <row r="30" spans="1:27" x14ac:dyDescent="0.25">
      <c r="B30" s="26" t="s">
        <v>41</v>
      </c>
      <c r="C30" s="122">
        <v>1111777458</v>
      </c>
      <c r="D30" s="122">
        <v>1296352013.1700001</v>
      </c>
      <c r="E30" s="123">
        <v>0</v>
      </c>
      <c r="F30" s="122">
        <v>8378148.1500000013</v>
      </c>
      <c r="G30" s="122">
        <v>16577480.879999999</v>
      </c>
      <c r="H30" s="122">
        <v>20264752.02</v>
      </c>
      <c r="I30" s="122">
        <v>17725118.599999998</v>
      </c>
      <c r="J30" s="122">
        <v>13590974.58</v>
      </c>
      <c r="K30" s="122">
        <v>125626696.83999999</v>
      </c>
      <c r="L30" s="122">
        <v>15509235.379999999</v>
      </c>
      <c r="M30" s="122">
        <v>17300408.5</v>
      </c>
      <c r="N30" s="122">
        <v>17460583.199999999</v>
      </c>
      <c r="O30" s="122">
        <v>19096144.719999999</v>
      </c>
      <c r="P30" s="122">
        <v>98012207.209999993</v>
      </c>
      <c r="Q30" s="122">
        <f t="shared" si="10"/>
        <v>369541750.07999998</v>
      </c>
      <c r="R30" s="16"/>
      <c r="S30" s="4"/>
      <c r="T30" s="4"/>
      <c r="U30" s="4"/>
      <c r="V30" s="4"/>
      <c r="W30" s="4"/>
      <c r="X30" s="4"/>
      <c r="Y30" s="4"/>
      <c r="Z30" s="4"/>
      <c r="AA30" s="4"/>
    </row>
    <row r="31" spans="1:27" x14ac:dyDescent="0.25">
      <c r="B31" s="26" t="s">
        <v>42</v>
      </c>
      <c r="C31" s="122">
        <v>134947004</v>
      </c>
      <c r="D31" s="122">
        <v>177982832.75999999</v>
      </c>
      <c r="E31" s="123">
        <v>0</v>
      </c>
      <c r="F31" s="123">
        <v>0</v>
      </c>
      <c r="G31" s="122">
        <v>6289249.4800000004</v>
      </c>
      <c r="H31" s="122">
        <v>6932784.4900000002</v>
      </c>
      <c r="I31" s="122">
        <v>30682</v>
      </c>
      <c r="J31" s="123">
        <v>0</v>
      </c>
      <c r="K31" s="123">
        <v>0</v>
      </c>
      <c r="L31" s="122">
        <v>59118.720000000001</v>
      </c>
      <c r="M31" s="122">
        <v>3545889.89</v>
      </c>
      <c r="N31" s="122">
        <v>1880220.19</v>
      </c>
      <c r="O31" s="122">
        <v>105500</v>
      </c>
      <c r="P31" s="122">
        <v>25553233.849999998</v>
      </c>
      <c r="Q31" s="122">
        <f t="shared" si="10"/>
        <v>44396678.620000005</v>
      </c>
      <c r="R31" s="16"/>
      <c r="S31" s="4"/>
      <c r="T31" s="4"/>
      <c r="U31" s="4"/>
      <c r="V31" s="4"/>
      <c r="W31" s="4"/>
      <c r="X31" s="4"/>
      <c r="Y31" s="4"/>
      <c r="Z31" s="4"/>
      <c r="AA31" s="4"/>
    </row>
    <row r="32" spans="1:27" x14ac:dyDescent="0.25">
      <c r="B32" s="19" t="s">
        <v>43</v>
      </c>
      <c r="C32" s="118">
        <f>SUM(C33:C39)</f>
        <v>12618278683</v>
      </c>
      <c r="D32" s="118">
        <f>SUM(D33:D39)</f>
        <v>12695222528.640003</v>
      </c>
      <c r="E32" s="118">
        <f t="shared" ref="E32:P32" si="11">SUM(E33:E39)</f>
        <v>1091225.04</v>
      </c>
      <c r="F32" s="118">
        <f t="shared" si="11"/>
        <v>43065630.309999995</v>
      </c>
      <c r="G32" s="118">
        <f t="shared" si="11"/>
        <v>67314106.170000017</v>
      </c>
      <c r="H32" s="118">
        <f t="shared" si="11"/>
        <v>117436362.08999999</v>
      </c>
      <c r="I32" s="118">
        <f t="shared" si="11"/>
        <v>336335709.42000002</v>
      </c>
      <c r="J32" s="118">
        <f t="shared" si="11"/>
        <v>178418960.78999999</v>
      </c>
      <c r="K32" s="118">
        <f t="shared" si="11"/>
        <v>266863867.75999999</v>
      </c>
      <c r="L32" s="118">
        <f t="shared" si="11"/>
        <v>368119132.07999998</v>
      </c>
      <c r="M32" s="118">
        <f t="shared" si="11"/>
        <v>109243258.15000002</v>
      </c>
      <c r="N32" s="118">
        <f t="shared" si="11"/>
        <v>238971095.56</v>
      </c>
      <c r="O32" s="118">
        <f t="shared" si="11"/>
        <v>314261917.44</v>
      </c>
      <c r="P32" s="118">
        <f t="shared" si="11"/>
        <v>2075366194.5599999</v>
      </c>
      <c r="Q32" s="117">
        <f>SUM(Q33:Q39)</f>
        <v>4116487459.3699994</v>
      </c>
      <c r="R32" s="16"/>
      <c r="S32" s="4"/>
      <c r="T32" s="4"/>
      <c r="U32" s="4"/>
      <c r="V32" s="4"/>
      <c r="W32" s="4"/>
      <c r="X32" s="4"/>
      <c r="Y32" s="4"/>
      <c r="Z32" s="4"/>
      <c r="AA32" s="4"/>
    </row>
    <row r="33" spans="2:27" x14ac:dyDescent="0.25">
      <c r="B33" s="3" t="s">
        <v>44</v>
      </c>
      <c r="C33" s="122">
        <v>5573447564</v>
      </c>
      <c r="D33" s="122">
        <v>6159799936.1300011</v>
      </c>
      <c r="E33" s="123">
        <v>0</v>
      </c>
      <c r="F33" s="123">
        <v>0</v>
      </c>
      <c r="G33" s="122">
        <v>28360258.449999999</v>
      </c>
      <c r="H33" s="123">
        <v>0</v>
      </c>
      <c r="I33" s="122">
        <v>144281217.72999999</v>
      </c>
      <c r="J33" s="122">
        <v>112521573.39</v>
      </c>
      <c r="K33" s="122">
        <v>140664790.09999999</v>
      </c>
      <c r="L33" s="122">
        <v>209540041.31999999</v>
      </c>
      <c r="M33" s="122">
        <v>29513263.18</v>
      </c>
      <c r="N33" s="122">
        <v>144443536.92000002</v>
      </c>
      <c r="O33" s="122">
        <v>134172992.91000003</v>
      </c>
      <c r="P33" s="122">
        <v>1677109597.6099999</v>
      </c>
      <c r="Q33" s="122">
        <f>(SUM(E33:P33))</f>
        <v>2620607271.6099997</v>
      </c>
      <c r="R33" s="16"/>
      <c r="S33" s="4"/>
      <c r="T33" s="4"/>
      <c r="U33" s="4"/>
      <c r="V33" s="4"/>
      <c r="W33" s="4"/>
      <c r="X33" s="4"/>
      <c r="Y33" s="4"/>
      <c r="Z33" s="4"/>
      <c r="AA33" s="4"/>
    </row>
    <row r="34" spans="2:27" x14ac:dyDescent="0.25">
      <c r="B34" s="3" t="s">
        <v>45</v>
      </c>
      <c r="C34" s="122">
        <v>6335174005</v>
      </c>
      <c r="D34" s="122">
        <v>5805204904.2600012</v>
      </c>
      <c r="E34" s="122">
        <v>383264</v>
      </c>
      <c r="F34" s="122">
        <v>41391204.299999997</v>
      </c>
      <c r="G34" s="122">
        <v>37757594.120000005</v>
      </c>
      <c r="H34" s="122">
        <v>114719228.30999999</v>
      </c>
      <c r="I34" s="122">
        <v>191063386.93000004</v>
      </c>
      <c r="J34" s="122">
        <v>65602210.620000005</v>
      </c>
      <c r="K34" s="122">
        <v>119778503.66</v>
      </c>
      <c r="L34" s="122">
        <v>144981597.92999998</v>
      </c>
      <c r="M34" s="122">
        <v>78769926.460000008</v>
      </c>
      <c r="N34" s="122">
        <v>75444085.140000001</v>
      </c>
      <c r="O34" s="122">
        <v>178207089.93999997</v>
      </c>
      <c r="P34" s="122">
        <v>392246270.76999998</v>
      </c>
      <c r="Q34" s="122">
        <f t="shared" ref="Q34:Q39" si="12">(SUM(E34:P34))</f>
        <v>1440344362.1799998</v>
      </c>
      <c r="R34" s="16"/>
      <c r="S34" s="4"/>
      <c r="T34" s="4"/>
      <c r="U34" s="4"/>
      <c r="V34" s="4"/>
      <c r="W34" s="4"/>
      <c r="X34" s="4"/>
      <c r="Y34" s="4"/>
      <c r="Z34" s="4"/>
      <c r="AA34" s="4"/>
    </row>
    <row r="35" spans="2:27" x14ac:dyDescent="0.25">
      <c r="B35" s="3" t="s">
        <v>46</v>
      </c>
      <c r="C35" s="122">
        <v>40011778</v>
      </c>
      <c r="D35" s="122">
        <v>40527637</v>
      </c>
      <c r="E35" s="123">
        <v>0</v>
      </c>
      <c r="F35" s="123">
        <v>0</v>
      </c>
      <c r="G35" s="122">
        <v>561472.6</v>
      </c>
      <c r="H35" s="122">
        <v>76700</v>
      </c>
      <c r="I35" s="122">
        <v>211500</v>
      </c>
      <c r="J35" s="123">
        <v>0</v>
      </c>
      <c r="K35" s="122">
        <v>5265000</v>
      </c>
      <c r="L35" s="123">
        <v>0</v>
      </c>
      <c r="M35" s="123">
        <v>0</v>
      </c>
      <c r="N35" s="122">
        <v>101244</v>
      </c>
      <c r="O35" s="123">
        <v>0</v>
      </c>
      <c r="P35" s="122">
        <v>277300</v>
      </c>
      <c r="Q35" s="122">
        <f t="shared" si="12"/>
        <v>6493216.5999999996</v>
      </c>
      <c r="R35" s="16"/>
      <c r="S35" s="4"/>
      <c r="T35" s="4"/>
      <c r="U35" s="4"/>
      <c r="V35" s="4"/>
      <c r="W35" s="4"/>
      <c r="X35" s="4"/>
      <c r="Y35" s="4"/>
      <c r="Z35" s="4"/>
      <c r="AA35" s="4"/>
    </row>
    <row r="36" spans="2:27" x14ac:dyDescent="0.25">
      <c r="B36" s="3" t="s">
        <v>47</v>
      </c>
      <c r="C36" s="122">
        <v>274017178</v>
      </c>
      <c r="D36" s="122">
        <v>294061893.24999994</v>
      </c>
      <c r="E36" s="122">
        <v>707961.04</v>
      </c>
      <c r="F36" s="122">
        <v>1674426.01</v>
      </c>
      <c r="G36" s="122">
        <v>634781</v>
      </c>
      <c r="H36" s="122">
        <v>2640433.7800000003</v>
      </c>
      <c r="I36" s="122">
        <v>779604.76000000013</v>
      </c>
      <c r="J36" s="122">
        <v>295176.77999999997</v>
      </c>
      <c r="K36" s="122">
        <v>1155574</v>
      </c>
      <c r="L36" s="122">
        <v>13597492.83</v>
      </c>
      <c r="M36" s="122">
        <v>960068.51</v>
      </c>
      <c r="N36" s="122">
        <v>18982229.5</v>
      </c>
      <c r="O36" s="122">
        <v>1881834.59</v>
      </c>
      <c r="P36" s="122">
        <v>5733026.1799999988</v>
      </c>
      <c r="Q36" s="122">
        <f t="shared" si="12"/>
        <v>49042608.980000004</v>
      </c>
      <c r="R36" s="16"/>
      <c r="S36" s="4"/>
      <c r="T36" s="4"/>
      <c r="U36" s="4"/>
      <c r="V36" s="4"/>
      <c r="W36" s="4"/>
      <c r="X36" s="4"/>
      <c r="Y36" s="4"/>
      <c r="Z36" s="4"/>
      <c r="AA36" s="4"/>
    </row>
    <row r="37" spans="2:27" x14ac:dyDescent="0.25">
      <c r="B37" s="3" t="s">
        <v>48</v>
      </c>
      <c r="C37" s="122">
        <v>297216534</v>
      </c>
      <c r="D37" s="122">
        <v>297216534</v>
      </c>
      <c r="E37" s="123">
        <v>0</v>
      </c>
      <c r="F37" s="123">
        <v>0</v>
      </c>
      <c r="G37" s="123">
        <v>0</v>
      </c>
      <c r="H37" s="123">
        <v>0</v>
      </c>
      <c r="I37" s="123">
        <v>0</v>
      </c>
      <c r="J37" s="123">
        <v>0</v>
      </c>
      <c r="K37" s="123">
        <v>0</v>
      </c>
      <c r="L37" s="123">
        <v>0</v>
      </c>
      <c r="M37" s="123">
        <v>0</v>
      </c>
      <c r="N37" s="123">
        <v>0</v>
      </c>
      <c r="O37" s="123">
        <v>0</v>
      </c>
      <c r="P37" s="123">
        <v>0</v>
      </c>
      <c r="Q37" s="123">
        <f t="shared" si="12"/>
        <v>0</v>
      </c>
      <c r="R37" s="16"/>
      <c r="S37" s="4"/>
      <c r="T37" s="4"/>
      <c r="U37" s="4"/>
      <c r="V37" s="4"/>
      <c r="W37" s="4"/>
      <c r="X37" s="4"/>
      <c r="Y37" s="4"/>
      <c r="Z37" s="4"/>
      <c r="AA37" s="4"/>
    </row>
    <row r="38" spans="2:27" x14ac:dyDescent="0.25">
      <c r="B38" s="3" t="s">
        <v>49</v>
      </c>
      <c r="C38" s="122">
        <v>96101923</v>
      </c>
      <c r="D38" s="122">
        <v>96101923</v>
      </c>
      <c r="E38" s="123">
        <v>0</v>
      </c>
      <c r="F38" s="123">
        <v>0</v>
      </c>
      <c r="G38" s="123">
        <v>0</v>
      </c>
      <c r="H38" s="123">
        <v>0</v>
      </c>
      <c r="I38" s="123">
        <v>0</v>
      </c>
      <c r="J38" s="123">
        <v>0</v>
      </c>
      <c r="K38" s="123">
        <v>0</v>
      </c>
      <c r="L38" s="123">
        <v>0</v>
      </c>
      <c r="M38" s="123">
        <v>0</v>
      </c>
      <c r="N38" s="123">
        <v>0</v>
      </c>
      <c r="O38" s="123">
        <v>0</v>
      </c>
      <c r="P38" s="123">
        <v>0</v>
      </c>
      <c r="Q38" s="123">
        <f t="shared" si="12"/>
        <v>0</v>
      </c>
      <c r="R38" s="16"/>
      <c r="S38" s="4"/>
      <c r="T38" s="4"/>
      <c r="U38" s="4"/>
      <c r="V38" s="4"/>
      <c r="W38" s="4"/>
      <c r="X38" s="4"/>
      <c r="Y38" s="4"/>
      <c r="Z38" s="4"/>
      <c r="AA38" s="4"/>
    </row>
    <row r="39" spans="2:27" x14ac:dyDescent="0.25">
      <c r="B39" s="3" t="s">
        <v>50</v>
      </c>
      <c r="C39" s="122">
        <v>2309701</v>
      </c>
      <c r="D39" s="122">
        <v>2309701</v>
      </c>
      <c r="E39" s="123">
        <v>0</v>
      </c>
      <c r="F39" s="123">
        <v>0</v>
      </c>
      <c r="G39" s="123">
        <v>0</v>
      </c>
      <c r="H39" s="123">
        <v>0</v>
      </c>
      <c r="I39" s="123">
        <v>0</v>
      </c>
      <c r="J39" s="123">
        <v>0</v>
      </c>
      <c r="K39" s="123">
        <v>0</v>
      </c>
      <c r="L39" s="123">
        <v>0</v>
      </c>
      <c r="M39" s="123">
        <v>0</v>
      </c>
      <c r="N39" s="123">
        <v>0</v>
      </c>
      <c r="O39" s="123">
        <v>0</v>
      </c>
      <c r="P39" s="123">
        <v>0</v>
      </c>
      <c r="Q39" s="123">
        <f t="shared" si="12"/>
        <v>0</v>
      </c>
      <c r="R39" s="16"/>
      <c r="S39" s="4"/>
      <c r="T39" s="4"/>
      <c r="U39" s="4"/>
      <c r="V39" s="4"/>
      <c r="W39" s="4"/>
      <c r="X39" s="4"/>
      <c r="Y39" s="4"/>
      <c r="Z39" s="4"/>
      <c r="AA39" s="4"/>
    </row>
    <row r="40" spans="2:27" ht="17.25" customHeight="1" x14ac:dyDescent="0.25">
      <c r="B40" s="23" t="s">
        <v>51</v>
      </c>
      <c r="C40" s="124"/>
      <c r="D40" s="124"/>
      <c r="E40" s="125"/>
      <c r="F40" s="125"/>
      <c r="G40" s="125"/>
      <c r="H40" s="125"/>
      <c r="I40" s="125"/>
      <c r="J40" s="125"/>
      <c r="K40" s="125"/>
      <c r="L40" s="125"/>
      <c r="M40" s="125"/>
      <c r="N40" s="125"/>
      <c r="O40" s="125"/>
      <c r="P40" s="125"/>
      <c r="Q40" s="125"/>
      <c r="R40" s="16"/>
      <c r="S40" s="4"/>
      <c r="T40" s="4"/>
      <c r="U40" s="4"/>
      <c r="V40" s="4"/>
      <c r="W40" s="4"/>
      <c r="X40" s="4"/>
      <c r="Y40" s="4"/>
      <c r="Z40" s="4"/>
      <c r="AA40" s="4"/>
    </row>
    <row r="41" spans="2:27" ht="17.25" customHeight="1" x14ac:dyDescent="0.25">
      <c r="B41" s="25" t="s">
        <v>52</v>
      </c>
      <c r="C41" s="119">
        <f t="shared" ref="C41:Q41" si="13">C13-C23</f>
        <v>7703748738</v>
      </c>
      <c r="D41" s="119">
        <f t="shared" si="13"/>
        <v>7602995605.4100037</v>
      </c>
      <c r="E41" s="119">
        <f>E13-E23</f>
        <v>826157112.67999983</v>
      </c>
      <c r="F41" s="119">
        <f t="shared" si="13"/>
        <v>1569782932.3400006</v>
      </c>
      <c r="G41" s="119">
        <f t="shared" si="13"/>
        <v>897957413.39999914</v>
      </c>
      <c r="H41" s="119">
        <f t="shared" si="13"/>
        <v>1164444019.0699983</v>
      </c>
      <c r="I41" s="119">
        <f t="shared" si="13"/>
        <v>861041173.99999857</v>
      </c>
      <c r="J41" s="119">
        <f t="shared" si="13"/>
        <v>553280723.78000021</v>
      </c>
      <c r="K41" s="119">
        <f t="shared" si="13"/>
        <v>358454198.09999943</v>
      </c>
      <c r="L41" s="119">
        <f t="shared" si="13"/>
        <v>785725240.97000074</v>
      </c>
      <c r="M41" s="119">
        <f t="shared" si="13"/>
        <v>784516463.7699976</v>
      </c>
      <c r="N41" s="119">
        <f t="shared" si="13"/>
        <v>1139389284.3499994</v>
      </c>
      <c r="O41" s="119">
        <f t="shared" si="13"/>
        <v>201214835.69999981</v>
      </c>
      <c r="P41" s="119">
        <f t="shared" si="13"/>
        <v>138949188.1499958</v>
      </c>
      <c r="Q41" s="119">
        <f t="shared" si="13"/>
        <v>9280912586.3099899</v>
      </c>
      <c r="R41" s="16"/>
      <c r="S41" s="4"/>
      <c r="T41" s="4"/>
      <c r="U41" s="4"/>
      <c r="V41" s="4"/>
      <c r="W41" s="4"/>
      <c r="X41" s="4"/>
      <c r="Y41" s="4"/>
      <c r="Z41" s="4"/>
      <c r="AA41" s="4"/>
    </row>
    <row r="42" spans="2:27" x14ac:dyDescent="0.25">
      <c r="B42" s="25" t="s">
        <v>53</v>
      </c>
      <c r="C42" s="119">
        <f t="shared" ref="C42:Q42" si="14">C20-C32</f>
        <v>-5281367180</v>
      </c>
      <c r="D42" s="119">
        <f t="shared" si="14"/>
        <v>-6371195499.4500027</v>
      </c>
      <c r="E42" s="119">
        <f t="shared" si="14"/>
        <v>195084396.46000001</v>
      </c>
      <c r="F42" s="119">
        <f t="shared" si="14"/>
        <v>8641696.8900000006</v>
      </c>
      <c r="G42" s="119">
        <f t="shared" si="14"/>
        <v>291505493.17000002</v>
      </c>
      <c r="H42" s="119">
        <f t="shared" si="14"/>
        <v>-49106601.099999979</v>
      </c>
      <c r="I42" s="119">
        <f t="shared" si="14"/>
        <v>-274142275.85000002</v>
      </c>
      <c r="J42" s="119">
        <f t="shared" si="14"/>
        <v>168122588.26000002</v>
      </c>
      <c r="K42" s="119">
        <f t="shared" si="14"/>
        <v>-213831402.51999998</v>
      </c>
      <c r="L42" s="119">
        <f t="shared" si="14"/>
        <v>-257389811.21999997</v>
      </c>
      <c r="M42" s="119">
        <f t="shared" si="14"/>
        <v>158842281.61999995</v>
      </c>
      <c r="N42" s="119">
        <f t="shared" si="14"/>
        <v>-100329754.60000002</v>
      </c>
      <c r="O42" s="119">
        <f t="shared" si="14"/>
        <v>-140351112</v>
      </c>
      <c r="P42" s="119">
        <f t="shared" si="14"/>
        <v>-541322686.67000008</v>
      </c>
      <c r="Q42" s="119">
        <f t="shared" si="14"/>
        <v>-754277187.55999899</v>
      </c>
      <c r="R42" s="16"/>
      <c r="S42" s="4"/>
      <c r="T42" s="4"/>
      <c r="U42" s="4"/>
      <c r="V42" s="4"/>
      <c r="W42" s="4"/>
      <c r="X42" s="4"/>
      <c r="Y42" s="4"/>
      <c r="Z42" s="4"/>
      <c r="AA42" s="4"/>
    </row>
    <row r="43" spans="2:27" x14ac:dyDescent="0.25">
      <c r="B43" s="25" t="s">
        <v>54</v>
      </c>
      <c r="C43" s="119">
        <f t="shared" ref="C43:Q43" si="15">(C13+C20)-(C23+C32)</f>
        <v>2422381558</v>
      </c>
      <c r="D43" s="119">
        <f t="shared" si="15"/>
        <v>1231800105.9600067</v>
      </c>
      <c r="E43" s="119">
        <f t="shared" si="15"/>
        <v>1021241509.1399999</v>
      </c>
      <c r="F43" s="119">
        <f t="shared" si="15"/>
        <v>1578424629.2300005</v>
      </c>
      <c r="G43" s="119">
        <f t="shared" si="15"/>
        <v>1189462906.5699992</v>
      </c>
      <c r="H43" s="119">
        <f t="shared" si="15"/>
        <v>1115337417.9699979</v>
      </c>
      <c r="I43" s="119">
        <f t="shared" si="15"/>
        <v>586898898.14999819</v>
      </c>
      <c r="J43" s="119">
        <f t="shared" si="15"/>
        <v>721403312.04000044</v>
      </c>
      <c r="K43" s="119">
        <f t="shared" si="15"/>
        <v>144622795.57999897</v>
      </c>
      <c r="L43" s="119">
        <f t="shared" si="15"/>
        <v>528335429.75</v>
      </c>
      <c r="M43" s="119">
        <f t="shared" si="15"/>
        <v>943358745.38999796</v>
      </c>
      <c r="N43" s="119">
        <f t="shared" si="15"/>
        <v>1039059529.749999</v>
      </c>
      <c r="O43" s="119">
        <f t="shared" si="15"/>
        <v>60863723.699999809</v>
      </c>
      <c r="P43" s="119">
        <f t="shared" si="15"/>
        <v>-402373498.52000427</v>
      </c>
      <c r="Q43" s="119">
        <f t="shared" si="15"/>
        <v>8526635398.7499847</v>
      </c>
      <c r="R43" s="16"/>
      <c r="S43" s="4"/>
      <c r="T43" s="4"/>
      <c r="U43" s="4"/>
      <c r="V43" s="4"/>
      <c r="W43" s="4"/>
      <c r="X43" s="4"/>
      <c r="Y43" s="4"/>
      <c r="Z43" s="4"/>
      <c r="AA43" s="4"/>
    </row>
    <row r="44" spans="2:27" x14ac:dyDescent="0.25">
      <c r="B44" s="25" t="s">
        <v>55</v>
      </c>
      <c r="C44" s="119">
        <f t="shared" ref="C44:Q44" si="16">C43+C26</f>
        <v>2443000384</v>
      </c>
      <c r="D44" s="119">
        <f t="shared" si="16"/>
        <v>1252757213.9600067</v>
      </c>
      <c r="E44" s="119">
        <f t="shared" si="16"/>
        <v>1021241509.1399999</v>
      </c>
      <c r="F44" s="119">
        <f t="shared" si="16"/>
        <v>1578424629.2300005</v>
      </c>
      <c r="G44" s="119">
        <f t="shared" si="16"/>
        <v>1189462906.5699992</v>
      </c>
      <c r="H44" s="119">
        <f t="shared" si="16"/>
        <v>1115337417.9699979</v>
      </c>
      <c r="I44" s="119">
        <f t="shared" si="16"/>
        <v>587143082.2599982</v>
      </c>
      <c r="J44" s="119">
        <f t="shared" si="16"/>
        <v>721434427.17000043</v>
      </c>
      <c r="K44" s="119">
        <f t="shared" si="16"/>
        <v>144647836.26999897</v>
      </c>
      <c r="L44" s="119">
        <f t="shared" si="16"/>
        <v>528335429.75</v>
      </c>
      <c r="M44" s="119">
        <f t="shared" si="16"/>
        <v>943377638.23999798</v>
      </c>
      <c r="N44" s="119">
        <f t="shared" si="16"/>
        <v>1039072200.4699991</v>
      </c>
      <c r="O44" s="119">
        <f t="shared" si="16"/>
        <v>60870097.109999806</v>
      </c>
      <c r="P44" s="119">
        <f t="shared" si="16"/>
        <v>-402373498.52000427</v>
      </c>
      <c r="Q44" s="119">
        <f t="shared" si="16"/>
        <v>8526973675.6599846</v>
      </c>
      <c r="R44" s="16"/>
      <c r="S44" s="4"/>
      <c r="T44" s="4"/>
      <c r="U44" s="4"/>
      <c r="V44" s="4"/>
      <c r="W44" s="4"/>
      <c r="X44" s="4"/>
      <c r="Y44" s="4"/>
      <c r="Z44" s="4"/>
      <c r="AA44" s="4"/>
    </row>
    <row r="45" spans="2:27" ht="17.25" customHeight="1" x14ac:dyDescent="0.25">
      <c r="B45" s="23" t="s">
        <v>56</v>
      </c>
      <c r="C45" s="126">
        <f>C46-C49</f>
        <v>-2422381558</v>
      </c>
      <c r="D45" s="126">
        <f>D46-D49</f>
        <v>-1231103455.9600005</v>
      </c>
      <c r="E45" s="125">
        <f>E46-E49</f>
        <v>0</v>
      </c>
      <c r="F45" s="121">
        <f>F46-F49</f>
        <v>166083099.87</v>
      </c>
      <c r="G45" s="121">
        <f t="shared" ref="G45:Q45" si="17">G46-G49</f>
        <v>80596977.439999998</v>
      </c>
      <c r="H45" s="125">
        <f t="shared" si="17"/>
        <v>0</v>
      </c>
      <c r="I45" s="121">
        <f t="shared" si="17"/>
        <v>163129530.65000001</v>
      </c>
      <c r="J45" s="121">
        <f t="shared" si="17"/>
        <v>17479808.159999996</v>
      </c>
      <c r="K45" s="121">
        <f t="shared" si="17"/>
        <v>81241618.379999995</v>
      </c>
      <c r="L45" s="121">
        <f t="shared" si="17"/>
        <v>-22393617.84</v>
      </c>
      <c r="M45" s="121">
        <f t="shared" si="17"/>
        <v>110668282.47999999</v>
      </c>
      <c r="N45" s="121">
        <f>N46-N49</f>
        <v>-3147957.54</v>
      </c>
      <c r="O45" s="121">
        <f>O46-O49</f>
        <v>-10889590.25</v>
      </c>
      <c r="P45" s="121">
        <f>P46-P49</f>
        <v>162455168.01999998</v>
      </c>
      <c r="Q45" s="121">
        <f t="shared" si="17"/>
        <v>745223319.37</v>
      </c>
      <c r="R45" s="16"/>
      <c r="S45" s="4"/>
      <c r="T45" s="4"/>
      <c r="U45" s="4"/>
      <c r="V45" s="4"/>
      <c r="W45" s="4"/>
      <c r="X45" s="4"/>
      <c r="Y45" s="4"/>
      <c r="Z45" s="4"/>
      <c r="AA45" s="4"/>
    </row>
    <row r="46" spans="2:27" x14ac:dyDescent="0.25">
      <c r="B46" s="21" t="s">
        <v>57</v>
      </c>
      <c r="C46" s="105">
        <f>SUM(C47:C48)</f>
        <v>1044550000</v>
      </c>
      <c r="D46" s="105">
        <f t="shared" ref="D46:Q46" si="18">SUM(D47:D48)</f>
        <v>2620966749.7299995</v>
      </c>
      <c r="E46" s="1">
        <f t="shared" si="18"/>
        <v>0</v>
      </c>
      <c r="F46" s="105">
        <f t="shared" si="18"/>
        <v>166666666</v>
      </c>
      <c r="G46" s="105">
        <f t="shared" si="18"/>
        <v>83333333</v>
      </c>
      <c r="H46" s="1">
        <f t="shared" si="18"/>
        <v>0</v>
      </c>
      <c r="I46" s="105">
        <f t="shared" si="18"/>
        <v>166666666</v>
      </c>
      <c r="J46" s="105">
        <f t="shared" si="18"/>
        <v>83333333</v>
      </c>
      <c r="K46" s="105">
        <f t="shared" si="18"/>
        <v>83333333</v>
      </c>
      <c r="L46" s="1">
        <f t="shared" si="18"/>
        <v>0</v>
      </c>
      <c r="M46" s="105">
        <f t="shared" si="18"/>
        <v>166666666</v>
      </c>
      <c r="N46" s="1">
        <f t="shared" si="18"/>
        <v>0</v>
      </c>
      <c r="O46" s="1">
        <f t="shared" si="18"/>
        <v>0</v>
      </c>
      <c r="P46" s="105">
        <f t="shared" si="18"/>
        <v>200000000</v>
      </c>
      <c r="Q46" s="105">
        <f t="shared" si="18"/>
        <v>949999997</v>
      </c>
      <c r="R46" s="16"/>
      <c r="S46" s="4"/>
      <c r="T46" s="4"/>
      <c r="U46" s="4"/>
      <c r="V46" s="4"/>
      <c r="W46" s="4"/>
      <c r="X46" s="4"/>
      <c r="Y46" s="4"/>
      <c r="Z46" s="4"/>
      <c r="AA46" s="4"/>
    </row>
    <row r="47" spans="2:27" x14ac:dyDescent="0.25">
      <c r="B47" s="20" t="s">
        <v>58</v>
      </c>
      <c r="C47" s="122">
        <v>1000000000</v>
      </c>
      <c r="D47" s="122">
        <v>2426416749.7299995</v>
      </c>
      <c r="E47" s="123">
        <v>0</v>
      </c>
      <c r="F47" s="122">
        <v>166666666</v>
      </c>
      <c r="G47" s="122">
        <v>83333333</v>
      </c>
      <c r="H47" s="123">
        <v>0</v>
      </c>
      <c r="I47" s="122">
        <v>166666666</v>
      </c>
      <c r="J47" s="122">
        <v>83333333</v>
      </c>
      <c r="K47" s="122">
        <v>83333333</v>
      </c>
      <c r="L47" s="123">
        <v>0</v>
      </c>
      <c r="M47" s="122">
        <v>166666666</v>
      </c>
      <c r="N47" s="123">
        <v>0</v>
      </c>
      <c r="O47" s="123">
        <v>0</v>
      </c>
      <c r="P47" s="122">
        <v>200000000</v>
      </c>
      <c r="Q47" s="122">
        <f>(SUM(E47:P47))</f>
        <v>949999997</v>
      </c>
      <c r="R47" s="16"/>
      <c r="S47" s="4"/>
      <c r="T47" s="4"/>
      <c r="U47" s="4"/>
      <c r="V47" s="4"/>
      <c r="W47" s="4"/>
      <c r="X47" s="4"/>
      <c r="Y47" s="4"/>
      <c r="Z47" s="4"/>
      <c r="AA47" s="4"/>
    </row>
    <row r="48" spans="2:27" x14ac:dyDescent="0.25">
      <c r="B48" s="20" t="s">
        <v>59</v>
      </c>
      <c r="C48" s="122">
        <v>44550000</v>
      </c>
      <c r="D48" s="122">
        <v>194550000</v>
      </c>
      <c r="E48" s="123">
        <v>0</v>
      </c>
      <c r="F48" s="123">
        <v>0</v>
      </c>
      <c r="G48" s="123">
        <v>0</v>
      </c>
      <c r="H48" s="123">
        <v>0</v>
      </c>
      <c r="I48" s="123">
        <v>0</v>
      </c>
      <c r="J48" s="123">
        <v>0</v>
      </c>
      <c r="K48" s="123">
        <v>0</v>
      </c>
      <c r="L48" s="123">
        <v>0</v>
      </c>
      <c r="M48" s="123">
        <v>0</v>
      </c>
      <c r="N48" s="123">
        <v>0</v>
      </c>
      <c r="O48" s="123">
        <v>0</v>
      </c>
      <c r="P48" s="123">
        <v>0</v>
      </c>
      <c r="Q48" s="123">
        <f>(SUM(E48:P48))</f>
        <v>0</v>
      </c>
      <c r="R48" s="45"/>
      <c r="S48" s="27"/>
      <c r="T48" s="4"/>
      <c r="U48" s="4"/>
      <c r="V48" s="4"/>
      <c r="W48" s="4"/>
      <c r="X48" s="4"/>
      <c r="Y48" s="4"/>
      <c r="Z48" s="4"/>
      <c r="AA48" s="4"/>
    </row>
    <row r="49" spans="2:27" x14ac:dyDescent="0.25">
      <c r="B49" s="19" t="s">
        <v>60</v>
      </c>
      <c r="C49" s="105">
        <f>SUM(C50:C52)</f>
        <v>3466931558</v>
      </c>
      <c r="D49" s="105">
        <f t="shared" ref="D49:Q49" si="19">SUM(D50:D52)</f>
        <v>3852070205.6900001</v>
      </c>
      <c r="E49" s="1">
        <f t="shared" si="19"/>
        <v>0</v>
      </c>
      <c r="F49" s="105">
        <f t="shared" si="19"/>
        <v>583566.13</v>
      </c>
      <c r="G49" s="105">
        <f t="shared" si="19"/>
        <v>2736355.56</v>
      </c>
      <c r="H49" s="1">
        <f t="shared" si="19"/>
        <v>0</v>
      </c>
      <c r="I49" s="105">
        <f t="shared" si="19"/>
        <v>3537135.35</v>
      </c>
      <c r="J49" s="105">
        <f t="shared" si="19"/>
        <v>65853524.840000004</v>
      </c>
      <c r="K49" s="105">
        <f t="shared" si="19"/>
        <v>2091714.6200000003</v>
      </c>
      <c r="L49" s="105">
        <f t="shared" si="19"/>
        <v>22393617.84</v>
      </c>
      <c r="M49" s="105">
        <f t="shared" si="19"/>
        <v>55998383.520000003</v>
      </c>
      <c r="N49" s="105">
        <f t="shared" si="19"/>
        <v>3147957.54</v>
      </c>
      <c r="O49" s="105">
        <f t="shared" si="19"/>
        <v>10889590.25</v>
      </c>
      <c r="P49" s="105">
        <f t="shared" si="19"/>
        <v>37544831.980000004</v>
      </c>
      <c r="Q49" s="105">
        <f t="shared" si="19"/>
        <v>204776677.63</v>
      </c>
      <c r="R49" s="16"/>
      <c r="S49" s="4"/>
      <c r="T49" s="4"/>
      <c r="U49" s="4"/>
      <c r="V49" s="4"/>
      <c r="W49" s="4"/>
      <c r="X49" s="4"/>
      <c r="Y49" s="4"/>
      <c r="Z49" s="4"/>
      <c r="AA49" s="4"/>
    </row>
    <row r="50" spans="2:27" x14ac:dyDescent="0.25">
      <c r="B50" s="18" t="s">
        <v>61</v>
      </c>
      <c r="C50" s="122">
        <v>1125403298</v>
      </c>
      <c r="D50" s="122">
        <v>1325403298</v>
      </c>
      <c r="E50" s="123">
        <v>0</v>
      </c>
      <c r="F50" s="123">
        <v>0</v>
      </c>
      <c r="G50" s="123">
        <v>0</v>
      </c>
      <c r="H50" s="123">
        <v>0</v>
      </c>
      <c r="I50" s="123">
        <v>0</v>
      </c>
      <c r="J50" s="123">
        <v>0</v>
      </c>
      <c r="K50" s="123">
        <v>0</v>
      </c>
      <c r="L50" s="123">
        <v>0</v>
      </c>
      <c r="M50" s="123">
        <v>0</v>
      </c>
      <c r="N50" s="123">
        <v>0</v>
      </c>
      <c r="O50" s="123">
        <v>0</v>
      </c>
      <c r="P50" s="123">
        <v>0</v>
      </c>
      <c r="Q50" s="123">
        <f>(SUM(E50:P50))</f>
        <v>0</v>
      </c>
      <c r="R50" s="16"/>
      <c r="S50" s="4"/>
      <c r="T50" s="4"/>
      <c r="U50" s="4"/>
      <c r="V50" s="4"/>
      <c r="W50" s="4"/>
      <c r="X50" s="4"/>
      <c r="Y50" s="4"/>
      <c r="Z50" s="4"/>
      <c r="AA50" s="4"/>
    </row>
    <row r="51" spans="2:27" x14ac:dyDescent="0.25">
      <c r="B51" s="18" t="s">
        <v>62</v>
      </c>
      <c r="C51" s="122">
        <v>2341528260</v>
      </c>
      <c r="D51" s="122">
        <v>2524532174.6900001</v>
      </c>
      <c r="E51" s="123">
        <v>0</v>
      </c>
      <c r="F51" s="122">
        <v>583566.13</v>
      </c>
      <c r="G51" s="122">
        <v>2736355.56</v>
      </c>
      <c r="H51" s="123">
        <v>0</v>
      </c>
      <c r="I51" s="122">
        <v>3537135.35</v>
      </c>
      <c r="J51" s="122">
        <v>65853524.840000004</v>
      </c>
      <c r="K51" s="122">
        <v>2091714.6200000003</v>
      </c>
      <c r="L51" s="122">
        <v>22393617.84</v>
      </c>
      <c r="M51" s="122">
        <v>55998383.520000003</v>
      </c>
      <c r="N51" s="122">
        <v>3147957.54</v>
      </c>
      <c r="O51" s="122">
        <v>10889590.25</v>
      </c>
      <c r="P51" s="122">
        <v>37544831.980000004</v>
      </c>
      <c r="Q51" s="122">
        <f t="shared" ref="Q51:Q52" si="20">(SUM(E51:P51))</f>
        <v>204776677.63</v>
      </c>
      <c r="R51" s="16"/>
      <c r="S51" s="4"/>
      <c r="T51" s="4"/>
      <c r="U51" s="4"/>
      <c r="V51" s="4"/>
      <c r="W51" s="4"/>
      <c r="X51" s="4"/>
      <c r="Y51" s="4"/>
      <c r="Z51" s="4"/>
      <c r="AA51" s="4"/>
    </row>
    <row r="52" spans="2:27" ht="15.75" thickBot="1" x14ac:dyDescent="0.3">
      <c r="B52" s="49" t="s">
        <v>63</v>
      </c>
      <c r="C52" s="129">
        <v>0</v>
      </c>
      <c r="D52" s="130">
        <v>2134733</v>
      </c>
      <c r="E52" s="129">
        <v>0</v>
      </c>
      <c r="F52" s="129">
        <v>0</v>
      </c>
      <c r="G52" s="129">
        <v>0</v>
      </c>
      <c r="H52" s="129">
        <v>0</v>
      </c>
      <c r="I52" s="129">
        <v>0</v>
      </c>
      <c r="J52" s="129">
        <v>0</v>
      </c>
      <c r="K52" s="129">
        <v>0</v>
      </c>
      <c r="L52" s="129">
        <v>0</v>
      </c>
      <c r="M52" s="129">
        <v>0</v>
      </c>
      <c r="N52" s="129">
        <v>0</v>
      </c>
      <c r="O52" s="129">
        <v>0</v>
      </c>
      <c r="P52" s="129">
        <v>0</v>
      </c>
      <c r="Q52" s="129">
        <f t="shared" si="20"/>
        <v>0</v>
      </c>
      <c r="R52" s="16"/>
      <c r="S52" s="4"/>
      <c r="T52" s="4"/>
      <c r="U52" s="4"/>
      <c r="V52" s="4"/>
      <c r="W52" s="4"/>
      <c r="X52" s="4"/>
      <c r="Y52" s="4"/>
      <c r="Z52" s="4"/>
      <c r="AA52" s="4"/>
    </row>
    <row r="53" spans="2:27" ht="19.5" customHeight="1" x14ac:dyDescent="0.25">
      <c r="B53" s="54" t="s">
        <v>64</v>
      </c>
      <c r="C53" s="54"/>
      <c r="D53" s="54"/>
      <c r="E53" s="14"/>
      <c r="F53" s="98"/>
      <c r="G53" s="98"/>
      <c r="H53" s="98"/>
      <c r="I53" s="98"/>
      <c r="J53" s="98"/>
      <c r="K53" s="98"/>
      <c r="L53" s="98"/>
      <c r="M53" s="98"/>
      <c r="N53" s="98"/>
      <c r="O53" s="98"/>
      <c r="P53" s="98"/>
      <c r="Q53" s="4"/>
      <c r="R53" s="4"/>
      <c r="S53" s="4"/>
      <c r="T53" s="4"/>
      <c r="U53" s="4"/>
      <c r="V53" s="4"/>
      <c r="W53" s="4"/>
      <c r="X53" s="4"/>
      <c r="Y53" s="4"/>
      <c r="Z53" s="4"/>
      <c r="AA53" s="4"/>
    </row>
    <row r="54" spans="2:27" x14ac:dyDescent="0.25">
      <c r="B54" s="98" t="s">
        <v>74</v>
      </c>
      <c r="C54" s="15"/>
      <c r="D54" s="15"/>
      <c r="E54" s="14"/>
      <c r="F54" s="14"/>
      <c r="G54" s="14"/>
      <c r="H54" s="14"/>
      <c r="I54" s="14"/>
      <c r="J54" s="14"/>
      <c r="K54" s="14"/>
      <c r="L54" s="14"/>
      <c r="M54" s="14"/>
      <c r="N54" s="14"/>
      <c r="O54" s="14"/>
      <c r="P54" s="14"/>
      <c r="Q54" s="4"/>
      <c r="R54" s="4"/>
      <c r="S54" s="4"/>
      <c r="T54" s="4"/>
      <c r="U54" s="4"/>
      <c r="V54" s="4"/>
      <c r="W54" s="4"/>
      <c r="X54" s="4"/>
      <c r="Y54" s="4"/>
      <c r="Z54" s="4"/>
      <c r="AA54" s="4"/>
    </row>
    <row r="55" spans="2:27"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27"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4:Q20 Q24:Q31 Q33:Q39 Q47:Q48 Q50:Q52" formulaRange="1"/>
    <ignoredError sqref="Q32 Q49"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3:AA64"/>
  <sheetViews>
    <sheetView showGridLines="0" zoomScale="80" zoomScaleNormal="80" workbookViewId="0">
      <selection activeCell="B10" sqref="B10"/>
    </sheetView>
  </sheetViews>
  <sheetFormatPr defaultColWidth="11.42578125" defaultRowHeight="15" x14ac:dyDescent="0.25"/>
  <cols>
    <col min="1" max="1" width="6.28515625" style="4" customWidth="1"/>
    <col min="2" max="2" width="70.140625" style="4" customWidth="1"/>
    <col min="3" max="3" width="18.42578125" style="6" customWidth="1"/>
    <col min="4" max="4" width="18.85546875" style="6" bestFit="1" customWidth="1"/>
    <col min="5" max="7" width="16.42578125" style="4" bestFit="1" customWidth="1"/>
    <col min="8" max="8" width="16.85546875" style="4" bestFit="1" customWidth="1"/>
    <col min="9" max="15" width="16.42578125" style="4" bestFit="1" customWidth="1"/>
    <col min="16" max="16" width="17.28515625" style="4" bestFit="1" customWidth="1"/>
    <col min="17" max="17" width="17.4257812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75</v>
      </c>
      <c r="C6" s="148"/>
      <c r="D6" s="148"/>
      <c r="E6" s="148"/>
      <c r="F6" s="148"/>
      <c r="G6" s="148"/>
      <c r="H6" s="148"/>
      <c r="I6" s="148"/>
      <c r="J6" s="148"/>
      <c r="K6" s="148"/>
      <c r="L6" s="148"/>
      <c r="M6" s="148"/>
      <c r="N6" s="148"/>
      <c r="O6" s="148"/>
      <c r="P6" s="148"/>
      <c r="Q6" s="148"/>
    </row>
    <row r="7" spans="1:27" x14ac:dyDescent="0.25">
      <c r="A7" s="44"/>
      <c r="B7" s="48"/>
      <c r="C7" s="48"/>
      <c r="D7" s="55"/>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103484479901</v>
      </c>
      <c r="D12" s="120">
        <f t="shared" si="0"/>
        <v>112087970894.06999</v>
      </c>
      <c r="E12" s="121">
        <f t="shared" si="0"/>
        <v>4457958033.0500011</v>
      </c>
      <c r="F12" s="121">
        <f t="shared" si="0"/>
        <v>6327865876.0100012</v>
      </c>
      <c r="G12" s="121">
        <f t="shared" si="0"/>
        <v>6163582496.4599991</v>
      </c>
      <c r="H12" s="121">
        <f t="shared" si="0"/>
        <v>3287720447.1500001</v>
      </c>
      <c r="I12" s="121">
        <f t="shared" si="0"/>
        <v>7912013357.2400007</v>
      </c>
      <c r="J12" s="121">
        <f t="shared" si="0"/>
        <v>6410268952.3800011</v>
      </c>
      <c r="K12" s="121">
        <f t="shared" si="0"/>
        <v>6075849044.7699995</v>
      </c>
      <c r="L12" s="121">
        <f t="shared" si="0"/>
        <v>6662301702.5900002</v>
      </c>
      <c r="M12" s="121">
        <f t="shared" si="0"/>
        <v>6073251305.9399996</v>
      </c>
      <c r="N12" s="121">
        <f t="shared" si="0"/>
        <v>5960640536.7700005</v>
      </c>
      <c r="O12" s="121">
        <f t="shared" si="0"/>
        <v>6468975830.3599987</v>
      </c>
      <c r="P12" s="121">
        <f t="shared" si="0"/>
        <v>9968803093.1200008</v>
      </c>
      <c r="Q12" s="121">
        <f>+Q13+Q20</f>
        <v>75769230675.840012</v>
      </c>
      <c r="R12" s="4"/>
      <c r="S12" s="4"/>
      <c r="T12" s="4"/>
      <c r="U12" s="4"/>
      <c r="V12" s="4"/>
      <c r="W12" s="4"/>
      <c r="X12" s="4"/>
      <c r="Y12" s="4"/>
      <c r="Z12" s="4"/>
      <c r="AA12" s="4"/>
    </row>
    <row r="13" spans="1:27" x14ac:dyDescent="0.25">
      <c r="B13" s="21" t="s">
        <v>22</v>
      </c>
      <c r="C13" s="105">
        <f>SUM(C14:C19)</f>
        <v>96175563232</v>
      </c>
      <c r="D13" s="105">
        <f>SUM(D14:D19)</f>
        <v>101088109188.53</v>
      </c>
      <c r="E13" s="105">
        <f t="shared" ref="E13:Q13" si="1">SUM(E14:E19)</f>
        <v>4446138673.9000006</v>
      </c>
      <c r="F13" s="105">
        <f t="shared" si="1"/>
        <v>5179770882.7200012</v>
      </c>
      <c r="G13" s="105">
        <f t="shared" si="1"/>
        <v>5142798031.7799988</v>
      </c>
      <c r="H13" s="105">
        <f t="shared" si="1"/>
        <v>3018167480.9200001</v>
      </c>
      <c r="I13" s="105">
        <f t="shared" si="1"/>
        <v>7799590371.9100008</v>
      </c>
      <c r="J13" s="105">
        <f t="shared" si="1"/>
        <v>5883338714.5300016</v>
      </c>
      <c r="K13" s="105">
        <f t="shared" si="1"/>
        <v>5662538145.5599995</v>
      </c>
      <c r="L13" s="105">
        <f t="shared" si="1"/>
        <v>5786467785.3900003</v>
      </c>
      <c r="M13" s="105">
        <f t="shared" si="1"/>
        <v>5830655245.3799992</v>
      </c>
      <c r="N13" s="105">
        <f t="shared" si="1"/>
        <v>5886253424.1400003</v>
      </c>
      <c r="O13" s="105">
        <f t="shared" si="1"/>
        <v>5567044830.2599983</v>
      </c>
      <c r="P13" s="105">
        <f t="shared" si="1"/>
        <v>9864185471.4700012</v>
      </c>
      <c r="Q13" s="105">
        <f t="shared" si="1"/>
        <v>70066949057.960007</v>
      </c>
      <c r="R13" s="16"/>
      <c r="S13" s="16"/>
      <c r="T13" s="16"/>
      <c r="U13" s="16"/>
      <c r="V13" s="16"/>
      <c r="W13" s="16"/>
      <c r="X13" s="16"/>
      <c r="Y13" s="16"/>
      <c r="Z13" s="16"/>
      <c r="AA13" s="4"/>
    </row>
    <row r="14" spans="1:27" x14ac:dyDescent="0.25">
      <c r="B14" s="31" t="s">
        <v>23</v>
      </c>
      <c r="C14" s="122">
        <v>1565145291</v>
      </c>
      <c r="D14" s="122">
        <v>1568852662.1900001</v>
      </c>
      <c r="E14" s="123">
        <v>0</v>
      </c>
      <c r="F14" s="123">
        <v>0</v>
      </c>
      <c r="G14" s="123">
        <v>0</v>
      </c>
      <c r="H14" s="122">
        <v>126239807.37</v>
      </c>
      <c r="I14" s="123">
        <v>0</v>
      </c>
      <c r="J14" s="122">
        <v>242454802.33999997</v>
      </c>
      <c r="K14" s="123">
        <v>0</v>
      </c>
      <c r="L14" s="122">
        <v>376273797.71000004</v>
      </c>
      <c r="M14" s="123">
        <v>0</v>
      </c>
      <c r="N14" s="123">
        <v>0</v>
      </c>
      <c r="O14" s="123">
        <v>0</v>
      </c>
      <c r="P14" s="123">
        <v>0</v>
      </c>
      <c r="Q14" s="122">
        <f>(SUM(E14:P14))</f>
        <v>744968407.42000008</v>
      </c>
      <c r="R14" s="16"/>
      <c r="S14" s="17"/>
      <c r="T14" s="17"/>
      <c r="U14" s="17"/>
      <c r="V14" s="17"/>
      <c r="W14" s="17"/>
      <c r="X14" s="17"/>
      <c r="Y14" s="17"/>
      <c r="Z14" s="17"/>
      <c r="AA14" s="4"/>
    </row>
    <row r="15" spans="1:27" x14ac:dyDescent="0.25">
      <c r="B15" s="31" t="s">
        <v>24</v>
      </c>
      <c r="C15" s="122">
        <v>20908730997</v>
      </c>
      <c r="D15" s="122">
        <v>21253484698</v>
      </c>
      <c r="E15" s="122">
        <v>307432893.55000007</v>
      </c>
      <c r="F15" s="122">
        <v>470023524.40000021</v>
      </c>
      <c r="G15" s="122">
        <v>591253364.33000028</v>
      </c>
      <c r="H15" s="122">
        <v>634196932.16000021</v>
      </c>
      <c r="I15" s="122">
        <v>557772742.36000013</v>
      </c>
      <c r="J15" s="122">
        <v>905028836.6200006</v>
      </c>
      <c r="K15" s="122">
        <v>603332645.3099997</v>
      </c>
      <c r="L15" s="122">
        <v>594789946.30000031</v>
      </c>
      <c r="M15" s="122">
        <v>1010803804.1699997</v>
      </c>
      <c r="N15" s="122">
        <v>557729994.93999994</v>
      </c>
      <c r="O15" s="122">
        <v>681358206.79000032</v>
      </c>
      <c r="P15" s="122">
        <v>934831533.0200001</v>
      </c>
      <c r="Q15" s="122">
        <f t="shared" ref="Q15:Q19" si="2">(SUM(E15:P15))</f>
        <v>7848554423.9500017</v>
      </c>
      <c r="R15" s="16"/>
      <c r="S15" s="33"/>
      <c r="T15" s="33"/>
      <c r="U15" s="33"/>
      <c r="V15" s="17"/>
      <c r="W15" s="17"/>
      <c r="X15" s="33"/>
      <c r="Y15" s="33"/>
      <c r="Z15" s="33"/>
      <c r="AA15" s="17"/>
    </row>
    <row r="16" spans="1:27" s="32" customFormat="1" x14ac:dyDescent="0.25">
      <c r="B16" s="31" t="s">
        <v>25</v>
      </c>
      <c r="C16" s="122">
        <v>1661289971</v>
      </c>
      <c r="D16" s="122">
        <v>1661289971</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68481569896</v>
      </c>
      <c r="D17" s="122">
        <v>73162148326.160004</v>
      </c>
      <c r="E17" s="122">
        <v>4138366717.3500009</v>
      </c>
      <c r="F17" s="122">
        <v>4709267158.3200006</v>
      </c>
      <c r="G17" s="122">
        <v>4550399910.3699989</v>
      </c>
      <c r="H17" s="122">
        <v>2226123071.1500001</v>
      </c>
      <c r="I17" s="122">
        <v>7240375109.500001</v>
      </c>
      <c r="J17" s="122">
        <v>4658820019.2600012</v>
      </c>
      <c r="K17" s="122">
        <v>5009637925.75</v>
      </c>
      <c r="L17" s="122">
        <v>4702767927.6800003</v>
      </c>
      <c r="M17" s="122">
        <v>4811853591.3399992</v>
      </c>
      <c r="N17" s="122">
        <v>5327731323.7000008</v>
      </c>
      <c r="O17" s="122">
        <v>4885007743.9699984</v>
      </c>
      <c r="P17" s="122">
        <v>8926009406.4700012</v>
      </c>
      <c r="Q17" s="122">
        <f t="shared" si="2"/>
        <v>61186359904.860001</v>
      </c>
      <c r="R17" s="16"/>
      <c r="V17" s="17"/>
      <c r="W17" s="17"/>
    </row>
    <row r="18" spans="1:27" s="32" customFormat="1" x14ac:dyDescent="0.25">
      <c r="B18" s="31" t="s">
        <v>27</v>
      </c>
      <c r="C18" s="122">
        <v>3000000</v>
      </c>
      <c r="D18" s="122">
        <v>3000000</v>
      </c>
      <c r="E18" s="122">
        <v>339063</v>
      </c>
      <c r="F18" s="122">
        <v>467225.5</v>
      </c>
      <c r="G18" s="122">
        <v>1124031.25</v>
      </c>
      <c r="H18" s="122">
        <v>538784.25</v>
      </c>
      <c r="I18" s="122">
        <v>1442520.05</v>
      </c>
      <c r="J18" s="122">
        <v>554228.5</v>
      </c>
      <c r="K18" s="122">
        <v>437206.5</v>
      </c>
      <c r="L18" s="122">
        <v>329998.5</v>
      </c>
      <c r="M18" s="122">
        <v>535660</v>
      </c>
      <c r="N18" s="122">
        <v>792105.5</v>
      </c>
      <c r="O18" s="122">
        <v>678879.5</v>
      </c>
      <c r="P18" s="122">
        <v>1047527.5</v>
      </c>
      <c r="Q18" s="122">
        <f t="shared" si="2"/>
        <v>8287230.0499999998</v>
      </c>
      <c r="R18" s="16"/>
      <c r="V18" s="17"/>
      <c r="W18" s="17"/>
    </row>
    <row r="19" spans="1:27" x14ac:dyDescent="0.25">
      <c r="B19" s="31" t="s">
        <v>28</v>
      </c>
      <c r="C19" s="122">
        <v>3555827077</v>
      </c>
      <c r="D19" s="122">
        <v>3439333531.1799998</v>
      </c>
      <c r="E19" s="123">
        <v>0</v>
      </c>
      <c r="F19" s="122">
        <v>12974.5</v>
      </c>
      <c r="G19" s="122">
        <v>20725.830000000002</v>
      </c>
      <c r="H19" s="122">
        <v>31068885.989999998</v>
      </c>
      <c r="I19" s="123">
        <v>0</v>
      </c>
      <c r="J19" s="122">
        <v>76480827.809999987</v>
      </c>
      <c r="K19" s="122">
        <v>49130368</v>
      </c>
      <c r="L19" s="122">
        <v>112306115.2</v>
      </c>
      <c r="M19" s="122">
        <v>7462189.8700000001</v>
      </c>
      <c r="N19" s="123">
        <v>0</v>
      </c>
      <c r="O19" s="123">
        <v>0</v>
      </c>
      <c r="P19" s="122">
        <v>2297004.48</v>
      </c>
      <c r="Q19" s="122">
        <f t="shared" si="2"/>
        <v>278779091.68000001</v>
      </c>
      <c r="R19" s="16"/>
      <c r="S19" s="51"/>
      <c r="T19" s="4"/>
      <c r="U19" s="4"/>
      <c r="V19" s="17"/>
      <c r="W19" s="17"/>
      <c r="X19" s="4"/>
      <c r="Y19" s="4"/>
      <c r="Z19" s="4"/>
      <c r="AA19" s="4"/>
    </row>
    <row r="20" spans="1:27" x14ac:dyDescent="0.25">
      <c r="B20" s="21" t="s">
        <v>29</v>
      </c>
      <c r="C20" s="105">
        <f>C21</f>
        <v>7308916669</v>
      </c>
      <c r="D20" s="105">
        <f>D21</f>
        <v>10999861705.539999</v>
      </c>
      <c r="E20" s="105">
        <f t="shared" ref="E20:Q20" si="3">E21</f>
        <v>11819359.150000095</v>
      </c>
      <c r="F20" s="105">
        <f t="shared" si="3"/>
        <v>1148094993.29</v>
      </c>
      <c r="G20" s="105">
        <f t="shared" si="3"/>
        <v>1020784464.6799999</v>
      </c>
      <c r="H20" s="105">
        <f t="shared" si="3"/>
        <v>269552966.23000002</v>
      </c>
      <c r="I20" s="105">
        <f t="shared" si="3"/>
        <v>112422985.33</v>
      </c>
      <c r="J20" s="105">
        <f t="shared" si="3"/>
        <v>526930237.8499999</v>
      </c>
      <c r="K20" s="105">
        <f t="shared" si="3"/>
        <v>413310899.20999998</v>
      </c>
      <c r="L20" s="105">
        <f t="shared" si="3"/>
        <v>875833917.20000005</v>
      </c>
      <c r="M20" s="105">
        <f t="shared" si="3"/>
        <v>242596060.56</v>
      </c>
      <c r="N20" s="105">
        <f t="shared" si="3"/>
        <v>74387112.629999995</v>
      </c>
      <c r="O20" s="105">
        <f t="shared" si="3"/>
        <v>901931000.10000002</v>
      </c>
      <c r="P20" s="105">
        <f t="shared" si="3"/>
        <v>104617621.65000001</v>
      </c>
      <c r="Q20" s="105">
        <f t="shared" si="3"/>
        <v>5702281617.8800001</v>
      </c>
      <c r="R20" s="16"/>
      <c r="S20" s="4"/>
      <c r="T20" s="4"/>
      <c r="U20" s="4"/>
      <c r="V20" s="4"/>
      <c r="W20" s="4"/>
      <c r="X20" s="4"/>
      <c r="Y20" s="4"/>
      <c r="Z20" s="4"/>
      <c r="AA20" s="4"/>
    </row>
    <row r="21" spans="1:27" x14ac:dyDescent="0.25">
      <c r="B21" s="31" t="s">
        <v>31</v>
      </c>
      <c r="C21" s="122">
        <v>7308916669</v>
      </c>
      <c r="D21" s="122">
        <v>10999861705.539999</v>
      </c>
      <c r="E21" s="122">
        <v>11819359.150000095</v>
      </c>
      <c r="F21" s="122">
        <v>1148094993.29</v>
      </c>
      <c r="G21" s="122">
        <v>1020784464.6799999</v>
      </c>
      <c r="H21" s="122">
        <v>269552966.23000002</v>
      </c>
      <c r="I21" s="122">
        <v>112422985.33</v>
      </c>
      <c r="J21" s="122">
        <v>526930237.8499999</v>
      </c>
      <c r="K21" s="122">
        <v>413310899.20999998</v>
      </c>
      <c r="L21" s="122">
        <v>875833917.20000005</v>
      </c>
      <c r="M21" s="122">
        <v>242596060.56</v>
      </c>
      <c r="N21" s="122">
        <v>74387112.629999995</v>
      </c>
      <c r="O21" s="122">
        <v>901931000.10000002</v>
      </c>
      <c r="P21" s="122">
        <v>104617621.65000001</v>
      </c>
      <c r="Q21" s="122">
        <f>(SUM(E21:P21))</f>
        <v>5702281617.8800001</v>
      </c>
      <c r="R21" s="16"/>
      <c r="S21" s="46" t="s">
        <v>32</v>
      </c>
      <c r="T21" s="4"/>
      <c r="U21" s="4"/>
      <c r="V21" s="4"/>
      <c r="W21" s="4"/>
      <c r="X21" s="4"/>
      <c r="Y21" s="4"/>
      <c r="Z21" s="4"/>
      <c r="AA21" s="4"/>
    </row>
    <row r="22" spans="1:27" x14ac:dyDescent="0.25">
      <c r="B22" s="23" t="s">
        <v>33</v>
      </c>
      <c r="C22" s="120">
        <f t="shared" ref="C22:Q22" si="4">C23+C32</f>
        <v>100724662788</v>
      </c>
      <c r="D22" s="120">
        <f t="shared" si="4"/>
        <v>111979532843.85999</v>
      </c>
      <c r="E22" s="121">
        <f t="shared" si="4"/>
        <v>3382037276.3599997</v>
      </c>
      <c r="F22" s="121">
        <f t="shared" si="4"/>
        <v>5500120714.8499994</v>
      </c>
      <c r="G22" s="121">
        <f t="shared" si="4"/>
        <v>4765175464.5599995</v>
      </c>
      <c r="H22" s="121">
        <f t="shared" si="4"/>
        <v>4475981038.3199997</v>
      </c>
      <c r="I22" s="121">
        <f t="shared" si="4"/>
        <v>5027972295.9100008</v>
      </c>
      <c r="J22" s="121">
        <f t="shared" si="4"/>
        <v>6047019707.6100006</v>
      </c>
      <c r="K22" s="121">
        <f t="shared" si="4"/>
        <v>5027711916.7999992</v>
      </c>
      <c r="L22" s="121">
        <f t="shared" si="4"/>
        <v>5792486848.4499998</v>
      </c>
      <c r="M22" s="121">
        <f t="shared" si="4"/>
        <v>5089150027.6599998</v>
      </c>
      <c r="N22" s="121">
        <f t="shared" si="4"/>
        <v>5420799128.3100023</v>
      </c>
      <c r="O22" s="121">
        <f t="shared" si="4"/>
        <v>6016863351.6299992</v>
      </c>
      <c r="P22" s="121">
        <f t="shared" si="4"/>
        <v>12568895644.489998</v>
      </c>
      <c r="Q22" s="121">
        <f t="shared" si="4"/>
        <v>69114213414.949997</v>
      </c>
      <c r="R22" s="16"/>
      <c r="S22" s="4"/>
      <c r="T22" s="4"/>
      <c r="U22" s="4"/>
      <c r="V22" s="4"/>
      <c r="W22" s="4"/>
      <c r="X22" s="4"/>
      <c r="Y22" s="4"/>
      <c r="Z22" s="4"/>
      <c r="AA22" s="4"/>
    </row>
    <row r="23" spans="1:27" x14ac:dyDescent="0.25">
      <c r="A23" s="30"/>
      <c r="B23" s="19" t="s">
        <v>34</v>
      </c>
      <c r="C23" s="117">
        <f>C24+C25+C26+C30+C31</f>
        <v>86319577763</v>
      </c>
      <c r="D23" s="117">
        <f>D24+D25+D26+D30+D31</f>
        <v>92271734910.199982</v>
      </c>
      <c r="E23" s="117">
        <f>E24+E25+E26+E30+E31</f>
        <v>3380066276.9899998</v>
      </c>
      <c r="F23" s="117">
        <f t="shared" ref="F23:Q23" si="5">F24+F25+F26+F30+F31</f>
        <v>4053647503.3499994</v>
      </c>
      <c r="G23" s="117">
        <f t="shared" si="5"/>
        <v>4238826019.6999993</v>
      </c>
      <c r="H23" s="117">
        <f t="shared" si="5"/>
        <v>4341790049.3999996</v>
      </c>
      <c r="I23" s="117">
        <f t="shared" si="5"/>
        <v>4884439996.250001</v>
      </c>
      <c r="J23" s="117">
        <f t="shared" si="5"/>
        <v>5366822078.8000011</v>
      </c>
      <c r="K23" s="117">
        <f t="shared" si="5"/>
        <v>4616836834.4199991</v>
      </c>
      <c r="L23" s="117">
        <f t="shared" si="5"/>
        <v>4982406650.96</v>
      </c>
      <c r="M23" s="117">
        <f t="shared" si="5"/>
        <v>4777634587.8499994</v>
      </c>
      <c r="N23" s="117">
        <f t="shared" si="5"/>
        <v>5181999590.920002</v>
      </c>
      <c r="O23" s="117">
        <f t="shared" si="5"/>
        <v>5722112362.9399996</v>
      </c>
      <c r="P23" s="117">
        <f t="shared" si="5"/>
        <v>8889345785.4599991</v>
      </c>
      <c r="Q23" s="117">
        <f t="shared" si="5"/>
        <v>60435927737.039993</v>
      </c>
      <c r="R23" s="16"/>
      <c r="S23" s="4"/>
      <c r="T23" s="4"/>
      <c r="U23" s="4"/>
      <c r="V23" s="4"/>
      <c r="W23" s="4"/>
      <c r="X23" s="4"/>
      <c r="Y23" s="4"/>
      <c r="Z23" s="4"/>
      <c r="AA23" s="4"/>
    </row>
    <row r="24" spans="1:27" x14ac:dyDescent="0.25">
      <c r="B24" s="26" t="s">
        <v>35</v>
      </c>
      <c r="C24" s="122">
        <v>83146911132</v>
      </c>
      <c r="D24" s="122">
        <v>88846772082.889984</v>
      </c>
      <c r="E24" s="122">
        <v>3379752756.52</v>
      </c>
      <c r="F24" s="122">
        <v>4038701916.2499995</v>
      </c>
      <c r="G24" s="122">
        <v>4196696860.0899992</v>
      </c>
      <c r="H24" s="122">
        <v>4249683348.5799999</v>
      </c>
      <c r="I24" s="122">
        <v>4852055709.1000004</v>
      </c>
      <c r="J24" s="122">
        <v>5329187632.170001</v>
      </c>
      <c r="K24" s="122">
        <v>4584075966.3899994</v>
      </c>
      <c r="L24" s="122">
        <v>4945822189.5299997</v>
      </c>
      <c r="M24" s="122">
        <v>4648956015.5</v>
      </c>
      <c r="N24" s="122">
        <v>5149571633.8100014</v>
      </c>
      <c r="O24" s="122">
        <v>5690944365.0100002</v>
      </c>
      <c r="P24" s="122">
        <v>8853149239.0299988</v>
      </c>
      <c r="Q24" s="122">
        <f>(SUM(E24:P24))</f>
        <v>59918597631.980003</v>
      </c>
      <c r="S24" s="4"/>
      <c r="T24" s="4"/>
      <c r="U24" s="4"/>
      <c r="V24" s="4"/>
      <c r="W24" s="4"/>
      <c r="X24" s="4"/>
      <c r="Y24" s="4"/>
      <c r="Z24" s="4"/>
      <c r="AA24" s="4"/>
    </row>
    <row r="25" spans="1:27" x14ac:dyDescent="0.25">
      <c r="B25" s="26" t="s">
        <v>36</v>
      </c>
      <c r="C25" s="122">
        <v>1483466959</v>
      </c>
      <c r="D25" s="122">
        <v>1472316959</v>
      </c>
      <c r="E25" s="123">
        <v>0</v>
      </c>
      <c r="F25" s="123">
        <v>0</v>
      </c>
      <c r="G25" s="123">
        <v>0</v>
      </c>
      <c r="H25" s="123">
        <v>0</v>
      </c>
      <c r="I25" s="123">
        <v>0</v>
      </c>
      <c r="J25" s="123">
        <v>0</v>
      </c>
      <c r="K25" s="123">
        <v>0</v>
      </c>
      <c r="L25" s="123">
        <v>0</v>
      </c>
      <c r="M25" s="123">
        <v>0</v>
      </c>
      <c r="N25" s="123">
        <v>0</v>
      </c>
      <c r="O25" s="123">
        <v>0</v>
      </c>
      <c r="P25" s="123">
        <v>0</v>
      </c>
      <c r="Q25" s="123">
        <f t="shared" ref="Q25:Q31" si="6">(SUM(E25:P25))</f>
        <v>0</v>
      </c>
      <c r="S25" s="4"/>
      <c r="T25" s="4"/>
      <c r="U25" s="4"/>
      <c r="V25" s="4"/>
      <c r="W25" s="4"/>
      <c r="X25" s="4"/>
      <c r="Y25" s="4"/>
      <c r="Z25" s="4"/>
      <c r="AA25" s="4"/>
    </row>
    <row r="26" spans="1:27" x14ac:dyDescent="0.25">
      <c r="B26" s="26" t="s">
        <v>76</v>
      </c>
      <c r="C26" s="122">
        <v>21977743</v>
      </c>
      <c r="D26" s="122">
        <v>21977743</v>
      </c>
      <c r="E26" s="123">
        <v>0</v>
      </c>
      <c r="F26" s="122">
        <v>118270.92</v>
      </c>
      <c r="G26" s="122">
        <v>47808.94</v>
      </c>
      <c r="H26" s="122">
        <v>46543.16</v>
      </c>
      <c r="I26" s="122">
        <v>38844.370000000003</v>
      </c>
      <c r="J26" s="122">
        <v>33639.08</v>
      </c>
      <c r="K26" s="122">
        <v>26200.639999999999</v>
      </c>
      <c r="L26" s="122">
        <v>20416.02</v>
      </c>
      <c r="M26" s="122">
        <v>13685.82</v>
      </c>
      <c r="N26" s="122">
        <v>6649.93</v>
      </c>
      <c r="O26" s="123">
        <v>0</v>
      </c>
      <c r="P26" s="123">
        <v>0</v>
      </c>
      <c r="Q26" s="122">
        <f t="shared" si="6"/>
        <v>352058.88</v>
      </c>
      <c r="S26" s="4"/>
      <c r="T26" s="4"/>
      <c r="U26" s="4"/>
      <c r="V26" s="4"/>
      <c r="W26" s="4"/>
      <c r="X26" s="4"/>
      <c r="Y26" s="4"/>
      <c r="Z26" s="4"/>
      <c r="AA26" s="4"/>
    </row>
    <row r="27" spans="1:27" s="28" customFormat="1" x14ac:dyDescent="0.25">
      <c r="B27" s="29" t="s">
        <v>38</v>
      </c>
      <c r="C27" s="122">
        <v>5477743</v>
      </c>
      <c r="D27" s="122">
        <v>5477743</v>
      </c>
      <c r="E27" s="123">
        <v>0</v>
      </c>
      <c r="F27" s="122">
        <v>118270.92</v>
      </c>
      <c r="G27" s="122">
        <v>47808.94</v>
      </c>
      <c r="H27" s="122">
        <v>46543.16</v>
      </c>
      <c r="I27" s="122">
        <v>38844.370000000003</v>
      </c>
      <c r="J27" s="122">
        <v>33639.08</v>
      </c>
      <c r="K27" s="122">
        <v>26200.639999999999</v>
      </c>
      <c r="L27" s="122">
        <v>20416.02</v>
      </c>
      <c r="M27" s="122">
        <v>13685.82</v>
      </c>
      <c r="N27" s="122">
        <v>6649.93</v>
      </c>
      <c r="O27" s="123">
        <v>0</v>
      </c>
      <c r="P27" s="123">
        <v>0</v>
      </c>
      <c r="Q27" s="122">
        <f t="shared" si="6"/>
        <v>352058.88</v>
      </c>
    </row>
    <row r="28" spans="1:27" s="28" customFormat="1" x14ac:dyDescent="0.25">
      <c r="B28" s="29" t="s">
        <v>39</v>
      </c>
      <c r="C28" s="122">
        <v>15000000</v>
      </c>
      <c r="D28" s="122">
        <v>15000000</v>
      </c>
      <c r="E28" s="123">
        <v>0</v>
      </c>
      <c r="F28" s="123">
        <v>0</v>
      </c>
      <c r="G28" s="123">
        <v>0</v>
      </c>
      <c r="H28" s="123">
        <v>0</v>
      </c>
      <c r="I28" s="123">
        <v>0</v>
      </c>
      <c r="J28" s="123">
        <v>0</v>
      </c>
      <c r="K28" s="123">
        <v>0</v>
      </c>
      <c r="L28" s="123">
        <v>0</v>
      </c>
      <c r="M28" s="123">
        <v>0</v>
      </c>
      <c r="N28" s="123">
        <v>0</v>
      </c>
      <c r="O28" s="123">
        <v>0</v>
      </c>
      <c r="P28" s="123">
        <v>0</v>
      </c>
      <c r="Q28" s="123">
        <f t="shared" si="6"/>
        <v>0</v>
      </c>
      <c r="R28" s="16"/>
      <c r="S28" s="50"/>
    </row>
    <row r="29" spans="1:27" s="28" customFormat="1" x14ac:dyDescent="0.25">
      <c r="B29" s="29" t="s">
        <v>40</v>
      </c>
      <c r="C29" s="122">
        <v>1500000</v>
      </c>
      <c r="D29" s="122">
        <v>1500000</v>
      </c>
      <c r="E29" s="123">
        <v>0</v>
      </c>
      <c r="F29" s="123">
        <v>0</v>
      </c>
      <c r="G29" s="123">
        <v>0</v>
      </c>
      <c r="H29" s="123">
        <v>0</v>
      </c>
      <c r="I29" s="123">
        <v>0</v>
      </c>
      <c r="J29" s="123">
        <v>0</v>
      </c>
      <c r="K29" s="123">
        <v>0</v>
      </c>
      <c r="L29" s="123">
        <v>0</v>
      </c>
      <c r="M29" s="123">
        <v>0</v>
      </c>
      <c r="N29" s="123">
        <v>0</v>
      </c>
      <c r="O29" s="123">
        <v>0</v>
      </c>
      <c r="P29" s="123">
        <v>0</v>
      </c>
      <c r="Q29" s="123">
        <f t="shared" si="6"/>
        <v>0</v>
      </c>
      <c r="R29" s="16"/>
      <c r="S29" s="50"/>
    </row>
    <row r="30" spans="1:27" x14ac:dyDescent="0.25">
      <c r="B30" s="26" t="s">
        <v>41</v>
      </c>
      <c r="C30" s="122">
        <v>1398767742</v>
      </c>
      <c r="D30" s="122">
        <v>1670816431.3100002</v>
      </c>
      <c r="E30" s="122">
        <v>313520.46999999997</v>
      </c>
      <c r="F30" s="122">
        <v>14827316.18</v>
      </c>
      <c r="G30" s="122">
        <v>37269656.159999996</v>
      </c>
      <c r="H30" s="122">
        <v>89182491.870000005</v>
      </c>
      <c r="I30" s="122">
        <v>31020798.469999999</v>
      </c>
      <c r="J30" s="122">
        <v>34482771.850000001</v>
      </c>
      <c r="K30" s="122">
        <v>29324668.689999998</v>
      </c>
      <c r="L30" s="122">
        <v>32949656.800000008</v>
      </c>
      <c r="M30" s="122">
        <v>124241942.87</v>
      </c>
      <c r="N30" s="122">
        <v>28862901.919999998</v>
      </c>
      <c r="O30" s="122">
        <v>28001349.439999998</v>
      </c>
      <c r="P30" s="122">
        <v>32315413.620000001</v>
      </c>
      <c r="Q30" s="122">
        <f t="shared" si="6"/>
        <v>482792488.34000003</v>
      </c>
      <c r="R30" s="16"/>
      <c r="S30" s="4"/>
      <c r="T30" s="4"/>
      <c r="U30" s="4"/>
      <c r="V30" s="4"/>
      <c r="W30" s="4"/>
      <c r="X30" s="4"/>
      <c r="Y30" s="4"/>
      <c r="Z30" s="4"/>
      <c r="AA30" s="4"/>
    </row>
    <row r="31" spans="1:27" x14ac:dyDescent="0.25">
      <c r="B31" s="26" t="s">
        <v>42</v>
      </c>
      <c r="C31" s="122">
        <v>268454187</v>
      </c>
      <c r="D31" s="122">
        <v>259851694</v>
      </c>
      <c r="E31" s="123">
        <v>0</v>
      </c>
      <c r="F31" s="123">
        <v>0</v>
      </c>
      <c r="G31" s="122">
        <v>4811694.51</v>
      </c>
      <c r="H31" s="122">
        <v>2877665.79</v>
      </c>
      <c r="I31" s="122">
        <v>1324644.31</v>
      </c>
      <c r="J31" s="122">
        <v>3118035.7</v>
      </c>
      <c r="K31" s="122">
        <v>3409998.7</v>
      </c>
      <c r="L31" s="122">
        <v>3614388.6100000003</v>
      </c>
      <c r="M31" s="122">
        <v>4422943.66</v>
      </c>
      <c r="N31" s="122">
        <v>3558405.26</v>
      </c>
      <c r="O31" s="122">
        <v>3166648.49</v>
      </c>
      <c r="P31" s="122">
        <v>3881132.8099999996</v>
      </c>
      <c r="Q31" s="122">
        <f t="shared" si="6"/>
        <v>34185557.840000004</v>
      </c>
      <c r="R31" s="16"/>
      <c r="S31" s="4"/>
      <c r="T31" s="4"/>
      <c r="U31" s="4"/>
      <c r="V31" s="4"/>
      <c r="W31" s="4"/>
      <c r="X31" s="4"/>
      <c r="Y31" s="4"/>
      <c r="Z31" s="4"/>
      <c r="AA31" s="4"/>
    </row>
    <row r="32" spans="1:27" x14ac:dyDescent="0.25">
      <c r="B32" s="19" t="s">
        <v>43</v>
      </c>
      <c r="C32" s="118">
        <f>SUM(C33:C38)</f>
        <v>14405085025</v>
      </c>
      <c r="D32" s="118">
        <f t="shared" ref="D32:I32" si="7">SUM(D33:D38)</f>
        <v>19707797933.659996</v>
      </c>
      <c r="E32" s="118">
        <f t="shared" si="7"/>
        <v>1970999.37</v>
      </c>
      <c r="F32" s="118">
        <f t="shared" si="7"/>
        <v>1446473211.4999998</v>
      </c>
      <c r="G32" s="118">
        <f t="shared" si="7"/>
        <v>526349444.85999995</v>
      </c>
      <c r="H32" s="118">
        <f t="shared" si="7"/>
        <v>134190988.92000002</v>
      </c>
      <c r="I32" s="118">
        <f t="shared" si="7"/>
        <v>143532299.66</v>
      </c>
      <c r="J32" s="118">
        <f t="shared" ref="J32" si="8">SUM(J33:J38)</f>
        <v>680197628.80999994</v>
      </c>
      <c r="K32" s="118">
        <f t="shared" ref="K32" si="9">SUM(K33:K38)</f>
        <v>410875082.38</v>
      </c>
      <c r="L32" s="118">
        <f t="shared" ref="L32" si="10">SUM(L33:L38)</f>
        <v>810080197.49000013</v>
      </c>
      <c r="M32" s="118">
        <f t="shared" ref="M32" si="11">SUM(M33:M38)</f>
        <v>311515439.81</v>
      </c>
      <c r="N32" s="118">
        <f t="shared" ref="N32:O32" si="12">SUM(N33:N38)</f>
        <v>238799537.39000002</v>
      </c>
      <c r="O32" s="118">
        <f t="shared" si="12"/>
        <v>294750988.69</v>
      </c>
      <c r="P32" s="118">
        <f t="shared" ref="P32" si="13">SUM(P33:P38)</f>
        <v>3679549859.0299997</v>
      </c>
      <c r="Q32" s="118">
        <f t="shared" ref="Q32" si="14">SUM(Q33:Q38)</f>
        <v>8678285677.9099979</v>
      </c>
      <c r="R32" s="16"/>
      <c r="S32" s="4"/>
      <c r="T32" s="4"/>
      <c r="U32" s="4"/>
      <c r="V32" s="4"/>
      <c r="W32" s="4"/>
      <c r="X32" s="4"/>
      <c r="Y32" s="4"/>
      <c r="Z32" s="4"/>
      <c r="AA32" s="4"/>
    </row>
    <row r="33" spans="2:27" x14ac:dyDescent="0.25">
      <c r="B33" s="3" t="s">
        <v>44</v>
      </c>
      <c r="C33" s="122">
        <v>4803035402</v>
      </c>
      <c r="D33" s="122">
        <v>9517196166.4199963</v>
      </c>
      <c r="E33" s="123">
        <v>0</v>
      </c>
      <c r="F33" s="122">
        <v>1380447943.8699999</v>
      </c>
      <c r="G33" s="122">
        <v>475283887.63999999</v>
      </c>
      <c r="H33" s="122">
        <v>72538495.410000011</v>
      </c>
      <c r="I33" s="122">
        <v>120971633.84999999</v>
      </c>
      <c r="J33" s="122">
        <v>563988539.98999989</v>
      </c>
      <c r="K33" s="122">
        <v>298758311.88999999</v>
      </c>
      <c r="L33" s="122">
        <v>670082168.16000009</v>
      </c>
      <c r="M33" s="122">
        <v>122547990.28</v>
      </c>
      <c r="N33" s="122">
        <v>96580744.610000014</v>
      </c>
      <c r="O33" s="122">
        <v>157422700.74000001</v>
      </c>
      <c r="P33" s="122">
        <v>2902716942.3899994</v>
      </c>
      <c r="Q33" s="122">
        <f>(SUM(E33:P33))</f>
        <v>6861339358.829999</v>
      </c>
      <c r="R33" s="16"/>
      <c r="S33" s="4"/>
      <c r="T33" s="4"/>
      <c r="U33" s="4"/>
      <c r="V33" s="4"/>
      <c r="W33" s="4"/>
      <c r="X33" s="4"/>
      <c r="Y33" s="4"/>
      <c r="Z33" s="4"/>
      <c r="AA33" s="4"/>
    </row>
    <row r="34" spans="2:27" x14ac:dyDescent="0.25">
      <c r="B34" s="3" t="s">
        <v>45</v>
      </c>
      <c r="C34" s="122">
        <v>6331452133</v>
      </c>
      <c r="D34" s="122">
        <v>6988561970.0999994</v>
      </c>
      <c r="E34" s="122">
        <v>1970999.37</v>
      </c>
      <c r="F34" s="122">
        <v>65528345.349999979</v>
      </c>
      <c r="G34" s="122">
        <v>50670754.069999993</v>
      </c>
      <c r="H34" s="122">
        <v>40070811.470000006</v>
      </c>
      <c r="I34" s="122">
        <v>20992088.759999998</v>
      </c>
      <c r="J34" s="122">
        <v>78353912.609999999</v>
      </c>
      <c r="K34" s="122">
        <v>110384556.94</v>
      </c>
      <c r="L34" s="122">
        <v>117194959.28000002</v>
      </c>
      <c r="M34" s="122">
        <v>143088924.59999999</v>
      </c>
      <c r="N34" s="122">
        <v>139159546.34999999</v>
      </c>
      <c r="O34" s="122">
        <v>132783813.88</v>
      </c>
      <c r="P34" s="122">
        <v>752256879.14999998</v>
      </c>
      <c r="Q34" s="122">
        <f t="shared" ref="Q34:Q38" si="15">(SUM(E34:P34))</f>
        <v>1652455591.8299999</v>
      </c>
      <c r="R34" s="16"/>
      <c r="S34" s="4"/>
      <c r="T34" s="4"/>
      <c r="U34" s="4"/>
      <c r="V34" s="4"/>
      <c r="W34" s="4"/>
      <c r="X34" s="4"/>
      <c r="Y34" s="4"/>
      <c r="Z34" s="4"/>
      <c r="AA34" s="4"/>
    </row>
    <row r="35" spans="2:27" x14ac:dyDescent="0.25">
      <c r="B35" s="3" t="s">
        <v>46</v>
      </c>
      <c r="C35" s="122">
        <v>110031738</v>
      </c>
      <c r="D35" s="122">
        <v>8479692.4600000009</v>
      </c>
      <c r="E35" s="123">
        <v>0</v>
      </c>
      <c r="F35" s="123">
        <v>0</v>
      </c>
      <c r="G35" s="123">
        <v>0</v>
      </c>
      <c r="H35" s="122">
        <v>7030000</v>
      </c>
      <c r="I35" s="123">
        <v>0</v>
      </c>
      <c r="J35" s="123">
        <v>0</v>
      </c>
      <c r="K35" s="123">
        <v>0</v>
      </c>
      <c r="L35" s="123">
        <v>0</v>
      </c>
      <c r="M35" s="123">
        <v>0</v>
      </c>
      <c r="N35" s="122">
        <v>66170.210000000006</v>
      </c>
      <c r="O35" s="123">
        <v>0</v>
      </c>
      <c r="P35" s="122">
        <v>37206.69</v>
      </c>
      <c r="Q35" s="122">
        <f t="shared" si="15"/>
        <v>7133376.9000000004</v>
      </c>
      <c r="R35" s="16"/>
      <c r="S35" s="4"/>
      <c r="T35" s="4"/>
      <c r="U35" s="4"/>
      <c r="V35" s="4"/>
      <c r="W35" s="4"/>
      <c r="X35" s="4"/>
      <c r="Y35" s="4"/>
      <c r="Z35" s="4"/>
      <c r="AA35" s="4"/>
    </row>
    <row r="36" spans="2:27" x14ac:dyDescent="0.25">
      <c r="B36" s="3" t="s">
        <v>47</v>
      </c>
      <c r="C36" s="122">
        <v>561238144</v>
      </c>
      <c r="D36" s="122">
        <v>597123244.67999995</v>
      </c>
      <c r="E36" s="123">
        <v>0</v>
      </c>
      <c r="F36" s="122">
        <v>496922.28</v>
      </c>
      <c r="G36" s="122">
        <v>394803.14999999997</v>
      </c>
      <c r="H36" s="122">
        <v>10393499.219999999</v>
      </c>
      <c r="I36" s="122">
        <v>1568577.0499999998</v>
      </c>
      <c r="J36" s="122">
        <v>22029030.620000001</v>
      </c>
      <c r="K36" s="122">
        <v>1732213.55</v>
      </c>
      <c r="L36" s="122">
        <v>3744579.21</v>
      </c>
      <c r="M36" s="122">
        <v>44878524.930000007</v>
      </c>
      <c r="N36" s="122">
        <v>2993076.2199999988</v>
      </c>
      <c r="O36" s="122">
        <v>4544474.0699999994</v>
      </c>
      <c r="P36" s="122">
        <v>24538830.800000001</v>
      </c>
      <c r="Q36" s="122">
        <f t="shared" si="15"/>
        <v>117314531.09999999</v>
      </c>
      <c r="R36" s="16"/>
      <c r="S36" s="4"/>
      <c r="T36" s="4"/>
      <c r="U36" s="4"/>
      <c r="V36" s="4"/>
      <c r="W36" s="4"/>
      <c r="X36" s="4"/>
      <c r="Y36" s="4"/>
      <c r="Z36" s="4"/>
      <c r="AA36" s="4"/>
    </row>
    <row r="37" spans="2:27" x14ac:dyDescent="0.25">
      <c r="B37" s="3" t="s">
        <v>48</v>
      </c>
      <c r="C37" s="122">
        <v>2583526678</v>
      </c>
      <c r="D37" s="122">
        <v>2580635930</v>
      </c>
      <c r="E37" s="123">
        <v>0</v>
      </c>
      <c r="F37" s="123">
        <v>0</v>
      </c>
      <c r="G37" s="123">
        <v>0</v>
      </c>
      <c r="H37" s="122">
        <v>4158182.8199999994</v>
      </c>
      <c r="I37" s="123">
        <v>0</v>
      </c>
      <c r="J37" s="122">
        <v>15826145.59</v>
      </c>
      <c r="K37" s="123">
        <v>0</v>
      </c>
      <c r="L37" s="122">
        <v>19058490.84</v>
      </c>
      <c r="M37" s="122">
        <v>1000000</v>
      </c>
      <c r="N37" s="123">
        <v>0</v>
      </c>
      <c r="O37" s="123">
        <v>0</v>
      </c>
      <c r="P37" s="123">
        <v>0</v>
      </c>
      <c r="Q37" s="122">
        <f t="shared" si="15"/>
        <v>40042819.25</v>
      </c>
      <c r="R37" s="16"/>
      <c r="S37" s="4"/>
      <c r="T37" s="4"/>
      <c r="U37" s="4"/>
      <c r="V37" s="4"/>
      <c r="W37" s="4"/>
      <c r="X37" s="4"/>
      <c r="Y37" s="4"/>
      <c r="Z37" s="4"/>
      <c r="AA37" s="4"/>
    </row>
    <row r="38" spans="2:27" x14ac:dyDescent="0.25">
      <c r="B38" s="3" t="s">
        <v>49</v>
      </c>
      <c r="C38" s="122">
        <v>15800930</v>
      </c>
      <c r="D38" s="122">
        <v>15800930</v>
      </c>
      <c r="E38" s="123">
        <v>0</v>
      </c>
      <c r="F38" s="123">
        <v>0</v>
      </c>
      <c r="G38" s="123">
        <v>0</v>
      </c>
      <c r="H38" s="123">
        <v>0</v>
      </c>
      <c r="I38" s="123">
        <v>0</v>
      </c>
      <c r="J38" s="123">
        <v>0</v>
      </c>
      <c r="K38" s="123">
        <v>0</v>
      </c>
      <c r="L38" s="123">
        <v>0</v>
      </c>
      <c r="M38" s="123">
        <v>0</v>
      </c>
      <c r="N38" s="123">
        <v>0</v>
      </c>
      <c r="O38" s="123">
        <v>0</v>
      </c>
      <c r="P38" s="123">
        <v>0</v>
      </c>
      <c r="Q38" s="123">
        <f t="shared" si="15"/>
        <v>0</v>
      </c>
      <c r="R38" s="16"/>
      <c r="S38" s="4"/>
      <c r="T38" s="4"/>
      <c r="U38" s="4"/>
      <c r="V38" s="4"/>
      <c r="W38" s="4"/>
      <c r="X38" s="4"/>
      <c r="Y38" s="4"/>
      <c r="Z38" s="4"/>
      <c r="AA38" s="4"/>
    </row>
    <row r="39" spans="2:27" ht="17.25" customHeight="1" x14ac:dyDescent="0.25">
      <c r="B39" s="23" t="s">
        <v>51</v>
      </c>
      <c r="C39" s="124"/>
      <c r="D39" s="124"/>
      <c r="E39" s="125"/>
      <c r="F39" s="125"/>
      <c r="G39" s="125"/>
      <c r="H39" s="125"/>
      <c r="I39" s="125"/>
      <c r="J39" s="125"/>
      <c r="K39" s="125"/>
      <c r="L39" s="125"/>
      <c r="M39" s="125"/>
      <c r="N39" s="125"/>
      <c r="O39" s="125"/>
      <c r="P39" s="125"/>
      <c r="Q39" s="125"/>
      <c r="R39" s="16"/>
      <c r="S39" s="4"/>
      <c r="T39" s="4"/>
      <c r="U39" s="4"/>
      <c r="V39" s="4"/>
      <c r="W39" s="4"/>
      <c r="X39" s="4"/>
      <c r="Y39" s="4"/>
      <c r="Z39" s="4"/>
      <c r="AA39" s="4"/>
    </row>
    <row r="40" spans="2:27" ht="17.25" customHeight="1" x14ac:dyDescent="0.25">
      <c r="B40" s="25" t="s">
        <v>52</v>
      </c>
      <c r="C40" s="119">
        <f t="shared" ref="C40:Q40" si="16">C13-C23</f>
        <v>9855985469</v>
      </c>
      <c r="D40" s="119">
        <f t="shared" si="16"/>
        <v>8816374278.3300171</v>
      </c>
      <c r="E40" s="119">
        <f t="shared" si="16"/>
        <v>1066072396.9100008</v>
      </c>
      <c r="F40" s="119">
        <f t="shared" si="16"/>
        <v>1126123379.3700018</v>
      </c>
      <c r="G40" s="119">
        <f t="shared" si="16"/>
        <v>903972012.07999945</v>
      </c>
      <c r="H40" s="119">
        <f t="shared" si="16"/>
        <v>-1323622568.4799995</v>
      </c>
      <c r="I40" s="119">
        <f t="shared" si="16"/>
        <v>2915150375.6599998</v>
      </c>
      <c r="J40" s="119">
        <f t="shared" si="16"/>
        <v>516516635.7300005</v>
      </c>
      <c r="K40" s="119">
        <f t="shared" si="16"/>
        <v>1045701311.1400003</v>
      </c>
      <c r="L40" s="119">
        <f t="shared" si="16"/>
        <v>804061134.43000031</v>
      </c>
      <c r="M40" s="119">
        <f t="shared" si="16"/>
        <v>1053020657.5299997</v>
      </c>
      <c r="N40" s="119">
        <f t="shared" si="16"/>
        <v>704253833.21999836</v>
      </c>
      <c r="O40" s="119">
        <f t="shared" si="16"/>
        <v>-155067532.68000126</v>
      </c>
      <c r="P40" s="119">
        <f t="shared" si="16"/>
        <v>974839686.01000214</v>
      </c>
      <c r="Q40" s="119">
        <f t="shared" si="16"/>
        <v>9631021320.9200134</v>
      </c>
      <c r="R40" s="16"/>
      <c r="S40" s="4"/>
      <c r="T40" s="4"/>
      <c r="U40" s="4"/>
      <c r="V40" s="4"/>
      <c r="W40" s="4"/>
      <c r="X40" s="4"/>
      <c r="Y40" s="4"/>
      <c r="Z40" s="4"/>
      <c r="AA40" s="4"/>
    </row>
    <row r="41" spans="2:27" x14ac:dyDescent="0.25">
      <c r="B41" s="25" t="s">
        <v>53</v>
      </c>
      <c r="C41" s="119">
        <f t="shared" ref="C41:Q41" si="17">C20-C32</f>
        <v>-7096168356</v>
      </c>
      <c r="D41" s="119">
        <f t="shared" si="17"/>
        <v>-8707936228.119997</v>
      </c>
      <c r="E41" s="119">
        <f t="shared" si="17"/>
        <v>9848359.7800000943</v>
      </c>
      <c r="F41" s="119">
        <f t="shared" si="17"/>
        <v>-298378218.2099998</v>
      </c>
      <c r="G41" s="119">
        <f t="shared" si="17"/>
        <v>494435019.81999999</v>
      </c>
      <c r="H41" s="119">
        <f t="shared" si="17"/>
        <v>135361977.31</v>
      </c>
      <c r="I41" s="119">
        <f t="shared" si="17"/>
        <v>-31109314.329999998</v>
      </c>
      <c r="J41" s="119">
        <f t="shared" si="17"/>
        <v>-153267390.96000004</v>
      </c>
      <c r="K41" s="119">
        <f t="shared" si="17"/>
        <v>2435816.8299999833</v>
      </c>
      <c r="L41" s="119">
        <f t="shared" si="17"/>
        <v>65753719.709999919</v>
      </c>
      <c r="M41" s="119">
        <f t="shared" si="17"/>
        <v>-68919379.25</v>
      </c>
      <c r="N41" s="119">
        <f t="shared" si="17"/>
        <v>-164412424.76000002</v>
      </c>
      <c r="O41" s="119">
        <f t="shared" si="17"/>
        <v>607180011.41000009</v>
      </c>
      <c r="P41" s="119">
        <f t="shared" si="17"/>
        <v>-3574932237.3799996</v>
      </c>
      <c r="Q41" s="119">
        <f t="shared" si="17"/>
        <v>-2976004060.0299978</v>
      </c>
      <c r="R41" s="16"/>
      <c r="S41" s="4"/>
      <c r="T41" s="4"/>
      <c r="U41" s="4"/>
      <c r="V41" s="4"/>
      <c r="W41" s="4"/>
      <c r="X41" s="4"/>
      <c r="Y41" s="4"/>
      <c r="Z41" s="4"/>
      <c r="AA41" s="4"/>
    </row>
    <row r="42" spans="2:27" x14ac:dyDescent="0.25">
      <c r="B42" s="25" t="s">
        <v>54</v>
      </c>
      <c r="C42" s="119">
        <f t="shared" ref="C42:Q42" si="18">(C13+C20)-(C23+C32)</f>
        <v>2759817113</v>
      </c>
      <c r="D42" s="119">
        <f t="shared" si="18"/>
        <v>108438050.21000671</v>
      </c>
      <c r="E42" s="119">
        <f t="shared" si="18"/>
        <v>1075920756.6900015</v>
      </c>
      <c r="F42" s="119">
        <f t="shared" si="18"/>
        <v>827745161.16000175</v>
      </c>
      <c r="G42" s="119">
        <f t="shared" si="18"/>
        <v>1398407031.8999996</v>
      </c>
      <c r="H42" s="119">
        <f t="shared" si="18"/>
        <v>-1188260591.1699996</v>
      </c>
      <c r="I42" s="119">
        <f t="shared" si="18"/>
        <v>2884041061.3299999</v>
      </c>
      <c r="J42" s="119">
        <f t="shared" si="18"/>
        <v>363249244.77000046</v>
      </c>
      <c r="K42" s="119">
        <f t="shared" si="18"/>
        <v>1048137127.9700003</v>
      </c>
      <c r="L42" s="119">
        <f t="shared" si="18"/>
        <v>869814854.14000034</v>
      </c>
      <c r="M42" s="119">
        <f t="shared" si="18"/>
        <v>984101278.27999973</v>
      </c>
      <c r="N42" s="119">
        <f t="shared" si="18"/>
        <v>539841408.45999813</v>
      </c>
      <c r="O42" s="119">
        <f t="shared" si="18"/>
        <v>452112478.72999954</v>
      </c>
      <c r="P42" s="119">
        <f t="shared" si="18"/>
        <v>-2600092551.369997</v>
      </c>
      <c r="Q42" s="119">
        <f t="shared" si="18"/>
        <v>6655017260.8900146</v>
      </c>
      <c r="R42" s="16"/>
      <c r="S42" s="4"/>
      <c r="T42" s="4"/>
      <c r="U42" s="4"/>
      <c r="V42" s="4"/>
      <c r="W42" s="4"/>
      <c r="X42" s="4"/>
      <c r="Y42" s="4"/>
      <c r="Z42" s="4"/>
      <c r="AA42" s="4"/>
    </row>
    <row r="43" spans="2:27" x14ac:dyDescent="0.25">
      <c r="B43" s="25" t="s">
        <v>55</v>
      </c>
      <c r="C43" s="119">
        <f t="shared" ref="C43:Q43" si="19">C42+C26</f>
        <v>2781794856</v>
      </c>
      <c r="D43" s="119">
        <f t="shared" si="19"/>
        <v>130415793.21000671</v>
      </c>
      <c r="E43" s="119">
        <f t="shared" si="19"/>
        <v>1075920756.6900015</v>
      </c>
      <c r="F43" s="119">
        <f t="shared" si="19"/>
        <v>827863432.08000171</v>
      </c>
      <c r="G43" s="119">
        <f t="shared" si="19"/>
        <v>1398454840.8399997</v>
      </c>
      <c r="H43" s="119">
        <f t="shared" si="19"/>
        <v>-1188214048.0099995</v>
      </c>
      <c r="I43" s="119">
        <f t="shared" si="19"/>
        <v>2884079905.6999998</v>
      </c>
      <c r="J43" s="119">
        <f t="shared" si="19"/>
        <v>363282883.85000044</v>
      </c>
      <c r="K43" s="119">
        <f t="shared" si="19"/>
        <v>1048163328.6100003</v>
      </c>
      <c r="L43" s="119">
        <f t="shared" si="19"/>
        <v>869835270.16000032</v>
      </c>
      <c r="M43" s="119">
        <f t="shared" si="19"/>
        <v>984114964.09999979</v>
      </c>
      <c r="N43" s="119">
        <f t="shared" si="19"/>
        <v>539848058.38999808</v>
      </c>
      <c r="O43" s="119">
        <f t="shared" si="19"/>
        <v>452112478.72999954</v>
      </c>
      <c r="P43" s="119">
        <f t="shared" si="19"/>
        <v>-2600092551.369997</v>
      </c>
      <c r="Q43" s="119">
        <f t="shared" si="19"/>
        <v>6655369319.7700148</v>
      </c>
      <c r="R43" s="16"/>
      <c r="S43" s="4"/>
      <c r="T43" s="4"/>
      <c r="U43" s="4"/>
      <c r="V43" s="4"/>
      <c r="W43" s="4"/>
      <c r="X43" s="4"/>
      <c r="Y43" s="4"/>
      <c r="Z43" s="4"/>
      <c r="AA43" s="4"/>
    </row>
    <row r="44" spans="2:27" ht="17.25" customHeight="1" x14ac:dyDescent="0.25">
      <c r="B44" s="23" t="s">
        <v>56</v>
      </c>
      <c r="C44" s="126">
        <f t="shared" ref="C44:Q44" si="20">C45-C47</f>
        <v>-2759817113</v>
      </c>
      <c r="D44" s="126">
        <f t="shared" si="20"/>
        <v>-108438050.20999956</v>
      </c>
      <c r="E44" s="121">
        <f t="shared" si="20"/>
        <v>83333333</v>
      </c>
      <c r="F44" s="121">
        <f t="shared" si="20"/>
        <v>81585621.120000005</v>
      </c>
      <c r="G44" s="121">
        <f t="shared" si="20"/>
        <v>82448150.150000006</v>
      </c>
      <c r="H44" s="121">
        <f t="shared" si="20"/>
        <v>81514693.290000007</v>
      </c>
      <c r="I44" s="121">
        <f t="shared" si="20"/>
        <v>79047663.969999999</v>
      </c>
      <c r="J44" s="121">
        <f t="shared" si="20"/>
        <v>80761797.260000005</v>
      </c>
      <c r="K44" s="121">
        <f t="shared" si="20"/>
        <v>81419003.349999994</v>
      </c>
      <c r="L44" s="121">
        <f t="shared" si="20"/>
        <v>-1678649.9500000002</v>
      </c>
      <c r="M44" s="121">
        <f t="shared" si="20"/>
        <v>165345758.03</v>
      </c>
      <c r="N44" s="121">
        <f t="shared" si="20"/>
        <v>81423588.870000005</v>
      </c>
      <c r="O44" s="121">
        <f t="shared" si="20"/>
        <v>82829918.25</v>
      </c>
      <c r="P44" s="121">
        <f t="shared" si="20"/>
        <v>82775310.640000001</v>
      </c>
      <c r="Q44" s="121">
        <f t="shared" si="20"/>
        <v>980806187.98000002</v>
      </c>
      <c r="R44" s="16"/>
      <c r="S44" s="4"/>
      <c r="T44" s="4"/>
      <c r="U44" s="4"/>
      <c r="V44" s="4"/>
      <c r="W44" s="4"/>
      <c r="X44" s="4"/>
      <c r="Y44" s="4"/>
      <c r="Z44" s="4"/>
      <c r="AA44" s="4"/>
    </row>
    <row r="45" spans="2:27" x14ac:dyDescent="0.25">
      <c r="B45" s="21" t="s">
        <v>57</v>
      </c>
      <c r="C45" s="105">
        <f>C46</f>
        <v>1000000000</v>
      </c>
      <c r="D45" s="105">
        <f t="shared" ref="D45:Q45" si="21">D46</f>
        <v>2922193808.4500003</v>
      </c>
      <c r="E45" s="117">
        <f t="shared" si="21"/>
        <v>83333333</v>
      </c>
      <c r="F45" s="105">
        <f t="shared" si="21"/>
        <v>83333333</v>
      </c>
      <c r="G45" s="105">
        <f t="shared" si="21"/>
        <v>83333333</v>
      </c>
      <c r="H45" s="105">
        <f t="shared" si="21"/>
        <v>83333333</v>
      </c>
      <c r="I45" s="105">
        <f t="shared" si="21"/>
        <v>83333333</v>
      </c>
      <c r="J45" s="105">
        <f t="shared" si="21"/>
        <v>83333333</v>
      </c>
      <c r="K45" s="105">
        <f t="shared" si="21"/>
        <v>83333333</v>
      </c>
      <c r="L45" s="1">
        <f t="shared" si="21"/>
        <v>0</v>
      </c>
      <c r="M45" s="105">
        <f t="shared" si="21"/>
        <v>166666666</v>
      </c>
      <c r="N45" s="105">
        <f t="shared" si="21"/>
        <v>83333333</v>
      </c>
      <c r="O45" s="105">
        <f t="shared" si="21"/>
        <v>83333333</v>
      </c>
      <c r="P45" s="105">
        <f t="shared" si="21"/>
        <v>83333333</v>
      </c>
      <c r="Q45" s="105">
        <f t="shared" si="21"/>
        <v>999999996</v>
      </c>
      <c r="R45" s="16"/>
      <c r="S45" s="4"/>
      <c r="T45" s="4"/>
      <c r="U45" s="4"/>
      <c r="V45" s="4"/>
      <c r="W45" s="4"/>
      <c r="X45" s="4"/>
      <c r="Y45" s="4"/>
      <c r="Z45" s="4"/>
      <c r="AA45" s="4"/>
    </row>
    <row r="46" spans="2:27" x14ac:dyDescent="0.25">
      <c r="B46" s="20" t="s">
        <v>58</v>
      </c>
      <c r="C46" s="122">
        <v>1000000000</v>
      </c>
      <c r="D46" s="122">
        <v>2922193808.4500003</v>
      </c>
      <c r="E46" s="122">
        <v>83333333</v>
      </c>
      <c r="F46" s="122">
        <v>83333333</v>
      </c>
      <c r="G46" s="122">
        <v>83333333</v>
      </c>
      <c r="H46" s="122">
        <v>83333333</v>
      </c>
      <c r="I46" s="122">
        <v>83333333</v>
      </c>
      <c r="J46" s="122">
        <v>83333333</v>
      </c>
      <c r="K46" s="122">
        <v>83333333</v>
      </c>
      <c r="L46" s="123">
        <v>0</v>
      </c>
      <c r="M46" s="122">
        <v>166666666</v>
      </c>
      <c r="N46" s="122">
        <v>83333333</v>
      </c>
      <c r="O46" s="122">
        <v>83333333</v>
      </c>
      <c r="P46" s="122">
        <v>83333333</v>
      </c>
      <c r="Q46" s="122">
        <f>(SUM(E46:P46))</f>
        <v>999999996</v>
      </c>
      <c r="R46" s="16"/>
      <c r="S46" s="4"/>
      <c r="T46" s="4"/>
      <c r="U46" s="4"/>
      <c r="V46" s="4"/>
      <c r="W46" s="4"/>
      <c r="X46" s="4"/>
      <c r="Y46" s="4"/>
      <c r="Z46" s="4"/>
      <c r="AA46" s="4"/>
    </row>
    <row r="47" spans="2:27" x14ac:dyDescent="0.25">
      <c r="B47" s="19" t="s">
        <v>60</v>
      </c>
      <c r="C47" s="105">
        <f>SUM(C48:C50)</f>
        <v>3759817113</v>
      </c>
      <c r="D47" s="105">
        <f t="shared" ref="D47:Q47" si="22">SUM(D48:D50)</f>
        <v>3030631858.6599998</v>
      </c>
      <c r="E47" s="52">
        <f t="shared" si="22"/>
        <v>0</v>
      </c>
      <c r="F47" s="105">
        <f t="shared" si="22"/>
        <v>1747711.88</v>
      </c>
      <c r="G47" s="105">
        <f t="shared" si="22"/>
        <v>885182.85</v>
      </c>
      <c r="H47" s="105">
        <f t="shared" si="22"/>
        <v>1818639.71</v>
      </c>
      <c r="I47" s="105">
        <f t="shared" si="22"/>
        <v>4285669.03</v>
      </c>
      <c r="J47" s="105">
        <f t="shared" si="22"/>
        <v>2571535.7400000002</v>
      </c>
      <c r="K47" s="105">
        <f t="shared" si="22"/>
        <v>1914329.65</v>
      </c>
      <c r="L47" s="105">
        <f t="shared" si="22"/>
        <v>1678649.9500000002</v>
      </c>
      <c r="M47" s="105">
        <f t="shared" si="22"/>
        <v>1320907.97</v>
      </c>
      <c r="N47" s="105">
        <f t="shared" si="22"/>
        <v>1909744.13</v>
      </c>
      <c r="O47" s="105">
        <f t="shared" si="22"/>
        <v>503414.75</v>
      </c>
      <c r="P47" s="105">
        <f t="shared" si="22"/>
        <v>558022.36</v>
      </c>
      <c r="Q47" s="105">
        <f t="shared" si="22"/>
        <v>19193808.02</v>
      </c>
      <c r="R47" s="16"/>
      <c r="S47" s="4"/>
      <c r="T47" s="4"/>
      <c r="U47" s="4"/>
      <c r="V47" s="4"/>
      <c r="W47" s="4"/>
      <c r="X47" s="4"/>
      <c r="Y47" s="4"/>
      <c r="Z47" s="4"/>
      <c r="AA47" s="4"/>
    </row>
    <row r="48" spans="2:27" x14ac:dyDescent="0.25">
      <c r="B48" s="18" t="s">
        <v>61</v>
      </c>
      <c r="C48" s="122">
        <v>1000000000</v>
      </c>
      <c r="D48" s="122">
        <v>1000000000</v>
      </c>
      <c r="E48" s="123">
        <v>0</v>
      </c>
      <c r="F48" s="123">
        <v>0</v>
      </c>
      <c r="G48" s="123">
        <v>0</v>
      </c>
      <c r="H48" s="123">
        <v>0</v>
      </c>
      <c r="I48" s="123">
        <v>0</v>
      </c>
      <c r="J48" s="123">
        <v>0</v>
      </c>
      <c r="K48" s="123">
        <v>0</v>
      </c>
      <c r="L48" s="123">
        <v>0</v>
      </c>
      <c r="M48" s="123">
        <v>0</v>
      </c>
      <c r="N48" s="123">
        <v>0</v>
      </c>
      <c r="O48" s="123">
        <v>0</v>
      </c>
      <c r="P48" s="123">
        <v>0</v>
      </c>
      <c r="Q48" s="123">
        <f>(SUM(E48:P48))</f>
        <v>0</v>
      </c>
      <c r="R48" s="16"/>
      <c r="S48" s="4"/>
      <c r="T48" s="4"/>
      <c r="U48" s="4"/>
      <c r="V48" s="4"/>
      <c r="W48" s="4"/>
      <c r="X48" s="4"/>
      <c r="Y48" s="4"/>
      <c r="Z48" s="4"/>
      <c r="AA48" s="4"/>
    </row>
    <row r="49" spans="2:27" x14ac:dyDescent="0.25">
      <c r="B49" s="18" t="s">
        <v>62</v>
      </c>
      <c r="C49" s="122">
        <v>2759817113</v>
      </c>
      <c r="D49" s="122">
        <v>2030631658.6599998</v>
      </c>
      <c r="E49" s="123">
        <v>0</v>
      </c>
      <c r="F49" s="122">
        <v>1747711.88</v>
      </c>
      <c r="G49" s="122">
        <v>885182.85</v>
      </c>
      <c r="H49" s="122">
        <v>1818639.71</v>
      </c>
      <c r="I49" s="122">
        <v>4285669.03</v>
      </c>
      <c r="J49" s="122">
        <v>2571535.7400000002</v>
      </c>
      <c r="K49" s="122">
        <v>1914329.65</v>
      </c>
      <c r="L49" s="122">
        <v>1678649.9500000002</v>
      </c>
      <c r="M49" s="122">
        <v>1320907.97</v>
      </c>
      <c r="N49" s="122">
        <v>1909744.13</v>
      </c>
      <c r="O49" s="122">
        <v>503414.75</v>
      </c>
      <c r="P49" s="122">
        <v>558022.36</v>
      </c>
      <c r="Q49" s="122">
        <f t="shared" ref="Q49:Q50" si="23">(SUM(E49:P49))</f>
        <v>19193808.02</v>
      </c>
      <c r="R49" s="16"/>
      <c r="S49" s="4"/>
      <c r="T49" s="4"/>
      <c r="U49" s="4"/>
      <c r="V49" s="4"/>
      <c r="W49" s="4"/>
      <c r="X49" s="4"/>
      <c r="Y49" s="4"/>
      <c r="Z49" s="4"/>
      <c r="AA49" s="4"/>
    </row>
    <row r="50" spans="2:27" ht="15.75" thickBot="1" x14ac:dyDescent="0.3">
      <c r="B50" s="49" t="s">
        <v>63</v>
      </c>
      <c r="C50" s="127">
        <v>0</v>
      </c>
      <c r="D50" s="128">
        <v>200</v>
      </c>
      <c r="E50" s="129">
        <v>0</v>
      </c>
      <c r="F50" s="129">
        <v>0</v>
      </c>
      <c r="G50" s="129">
        <v>0</v>
      </c>
      <c r="H50" s="129">
        <v>0</v>
      </c>
      <c r="I50" s="129">
        <v>0</v>
      </c>
      <c r="J50" s="129">
        <v>0</v>
      </c>
      <c r="K50" s="129">
        <v>0</v>
      </c>
      <c r="L50" s="129">
        <v>0</v>
      </c>
      <c r="M50" s="129">
        <v>0</v>
      </c>
      <c r="N50" s="129">
        <v>0</v>
      </c>
      <c r="O50" s="129">
        <v>0</v>
      </c>
      <c r="P50" s="129">
        <v>0</v>
      </c>
      <c r="Q50" s="129">
        <f t="shared" si="23"/>
        <v>0</v>
      </c>
      <c r="R50" s="16"/>
      <c r="S50" s="4"/>
      <c r="T50" s="4"/>
      <c r="U50" s="4"/>
      <c r="V50" s="4"/>
      <c r="W50" s="4"/>
      <c r="X50" s="4"/>
      <c r="Y50" s="4"/>
      <c r="Z50" s="4"/>
      <c r="AA50" s="4"/>
    </row>
    <row r="51" spans="2:27" ht="13.5" customHeight="1" x14ac:dyDescent="0.25">
      <c r="B51" s="54" t="s">
        <v>64</v>
      </c>
      <c r="C51" s="53"/>
      <c r="D51" s="53"/>
      <c r="E51" s="53"/>
      <c r="F51" s="98"/>
      <c r="G51" s="98"/>
      <c r="H51" s="98"/>
      <c r="I51" s="98"/>
      <c r="J51" s="98"/>
      <c r="K51" s="98"/>
      <c r="L51" s="98"/>
      <c r="M51" s="98"/>
      <c r="N51" s="98"/>
      <c r="O51" s="98"/>
      <c r="P51" s="98"/>
      <c r="Q51" s="4"/>
      <c r="R51" s="4"/>
      <c r="S51" s="4"/>
      <c r="T51" s="4"/>
      <c r="U51" s="4"/>
      <c r="V51" s="4"/>
      <c r="W51" s="4"/>
      <c r="X51" s="4"/>
      <c r="Y51" s="4"/>
      <c r="Z51" s="4"/>
      <c r="AA51" s="4"/>
    </row>
    <row r="52" spans="2:27" x14ac:dyDescent="0.25">
      <c r="B52" s="14" t="s">
        <v>77</v>
      </c>
      <c r="C52" s="15"/>
      <c r="D52" s="15"/>
      <c r="E52" s="14"/>
      <c r="F52" s="14"/>
      <c r="G52" s="14"/>
      <c r="H52" s="14"/>
      <c r="I52" s="14"/>
      <c r="J52" s="14"/>
      <c r="K52" s="14"/>
      <c r="L52" s="14"/>
      <c r="M52" s="14"/>
      <c r="N52" s="14"/>
      <c r="O52" s="14"/>
      <c r="P52" s="14"/>
      <c r="Q52" s="4"/>
      <c r="R52" s="4"/>
      <c r="S52" s="4"/>
      <c r="T52" s="4"/>
      <c r="U52" s="4"/>
      <c r="V52" s="4"/>
      <c r="W52" s="4"/>
      <c r="X52" s="4"/>
      <c r="Y52" s="4"/>
      <c r="Z52" s="4"/>
      <c r="AA52" s="4"/>
    </row>
    <row r="53" spans="2:27" x14ac:dyDescent="0.25">
      <c r="B53" s="54" t="s">
        <v>65</v>
      </c>
      <c r="C53" s="9"/>
      <c r="D53" s="9"/>
      <c r="E53" s="13"/>
      <c r="F53" s="13"/>
      <c r="G53" s="13"/>
      <c r="H53" s="13"/>
      <c r="I53" s="13"/>
      <c r="J53" s="13"/>
      <c r="K53" s="13"/>
      <c r="L53" s="13"/>
      <c r="M53" s="13"/>
      <c r="N53" s="13"/>
      <c r="O53" s="13"/>
      <c r="P53" s="13"/>
      <c r="Q53" s="11"/>
      <c r="R53" s="4"/>
      <c r="S53" s="4"/>
      <c r="T53" s="4"/>
      <c r="U53" s="4"/>
      <c r="V53" s="4"/>
      <c r="W53" s="4"/>
      <c r="X53" s="4"/>
      <c r="Y53" s="4"/>
      <c r="Z53" s="4"/>
      <c r="AA53" s="4"/>
    </row>
    <row r="54" spans="2:27" x14ac:dyDescent="0.25">
      <c r="B54" s="10"/>
      <c r="C54" s="9"/>
      <c r="D54" s="9"/>
      <c r="E54" s="12"/>
      <c r="F54" s="12"/>
      <c r="G54" s="12"/>
      <c r="H54" s="12"/>
      <c r="I54" s="12"/>
      <c r="J54" s="12"/>
      <c r="K54" s="12"/>
      <c r="L54" s="12"/>
      <c r="M54" s="12"/>
      <c r="N54" s="12"/>
      <c r="O54" s="12"/>
      <c r="P54" s="12"/>
      <c r="Q54" s="4"/>
      <c r="R54" s="4"/>
      <c r="S54" s="4"/>
      <c r="T54" s="4"/>
      <c r="U54" s="4"/>
      <c r="V54" s="4"/>
      <c r="W54" s="4"/>
      <c r="X54" s="4"/>
      <c r="Y54" s="4"/>
      <c r="Z54" s="4"/>
      <c r="AA54" s="4"/>
    </row>
    <row r="55" spans="2:27" x14ac:dyDescent="0.25">
      <c r="B55" s="10"/>
      <c r="C55" s="9"/>
      <c r="D55" s="9"/>
      <c r="E55" s="8"/>
      <c r="F55" s="8"/>
      <c r="G55" s="8"/>
      <c r="H55" s="8"/>
      <c r="I55" s="8"/>
      <c r="J55" s="8"/>
      <c r="K55" s="8"/>
      <c r="L55" s="8"/>
      <c r="M55" s="8"/>
      <c r="N55" s="8"/>
      <c r="O55" s="8"/>
      <c r="P55" s="8"/>
      <c r="Q55" s="4"/>
      <c r="R55" s="4"/>
      <c r="S55" s="4"/>
      <c r="T55" s="4"/>
      <c r="U55" s="4"/>
      <c r="V55" s="4"/>
      <c r="W55" s="4"/>
      <c r="X55" s="4"/>
      <c r="Y55" s="4"/>
      <c r="Z55" s="4"/>
      <c r="AA55" s="4"/>
    </row>
    <row r="56" spans="2:27" x14ac:dyDescent="0.25">
      <c r="B56" s="10"/>
      <c r="C56" s="9"/>
      <c r="D56" s="9"/>
      <c r="E56" s="11"/>
      <c r="F56" s="11"/>
      <c r="G56" s="11"/>
      <c r="H56" s="11"/>
      <c r="I56" s="11"/>
      <c r="J56" s="11"/>
      <c r="K56" s="11"/>
      <c r="L56" s="11"/>
      <c r="M56" s="11"/>
      <c r="N56" s="11"/>
      <c r="O56" s="11"/>
      <c r="P56" s="11"/>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Q58" s="4"/>
      <c r="R58" s="4"/>
      <c r="S58" s="4"/>
      <c r="T58" s="4"/>
      <c r="U58" s="4"/>
      <c r="V58" s="4"/>
      <c r="W58" s="4"/>
      <c r="X58" s="4"/>
      <c r="Y58" s="4"/>
      <c r="Z58" s="4"/>
      <c r="AA58" s="4"/>
    </row>
    <row r="59" spans="2:27" x14ac:dyDescent="0.25">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C61" s="4"/>
      <c r="D61" s="4"/>
      <c r="E61" s="7"/>
      <c r="F61" s="7"/>
      <c r="G61" s="7"/>
      <c r="H61" s="7"/>
      <c r="I61" s="7"/>
      <c r="J61" s="7"/>
      <c r="K61" s="7"/>
      <c r="L61" s="7"/>
      <c r="M61" s="7"/>
      <c r="N61" s="7"/>
      <c r="O61" s="7"/>
      <c r="P61" s="7"/>
      <c r="Q61" s="4"/>
      <c r="R61" s="4"/>
      <c r="S61" s="4"/>
      <c r="T61" s="4"/>
      <c r="U61" s="4"/>
      <c r="V61" s="4"/>
      <c r="W61" s="4"/>
      <c r="X61" s="4"/>
      <c r="Y61" s="4"/>
      <c r="Z61" s="4"/>
      <c r="AA61" s="4"/>
    </row>
    <row r="62" spans="2:27" x14ac:dyDescent="0.25">
      <c r="C62" s="4"/>
      <c r="D62" s="4"/>
      <c r="Q62" s="4"/>
      <c r="R62" s="4"/>
      <c r="S62" s="4"/>
      <c r="T62" s="4"/>
      <c r="U62" s="4"/>
      <c r="V62" s="4"/>
      <c r="W62" s="4"/>
      <c r="X62" s="4"/>
      <c r="Y62" s="4"/>
      <c r="Z62" s="4"/>
      <c r="AA62" s="4"/>
    </row>
    <row r="63" spans="2:27" x14ac:dyDescent="0.25">
      <c r="C63" s="4"/>
      <c r="D63" s="4"/>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39:Q44 Q21:Q22 Q14:Q19 Q33:Q38 Q24:Q31 Q46 Q48:Q50" formulaRange="1"/>
    <ignoredError sqref="Q47" formula="1" formulaRange="1"/>
    <ignoredError sqref="Q20 Q3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88AA-2FF5-46D6-A3D5-89C7EAB020BC}">
  <sheetPr codeName="Hoja7"/>
  <dimension ref="A1:U65"/>
  <sheetViews>
    <sheetView showGridLines="0" zoomScale="90" zoomScaleNormal="90" workbookViewId="0">
      <selection activeCell="B9" sqref="B9"/>
    </sheetView>
  </sheetViews>
  <sheetFormatPr defaultColWidth="11.42578125" defaultRowHeight="15" x14ac:dyDescent="0.25"/>
  <cols>
    <col min="1" max="1" width="4.7109375" style="4" customWidth="1"/>
    <col min="2" max="2" width="68.140625" style="4" bestFit="1" customWidth="1"/>
    <col min="3" max="3" width="15.42578125" style="6" customWidth="1"/>
    <col min="4" max="4" width="15.42578125" style="4" customWidth="1"/>
    <col min="5" max="16" width="14.28515625" style="4" customWidth="1"/>
    <col min="17" max="17" width="14.28515625" style="5" customWidth="1"/>
    <col min="18" max="18" width="11.42578125" style="5"/>
    <col min="19" max="19" width="13.140625" style="5" bestFit="1" customWidth="1"/>
    <col min="20" max="20" width="11.42578125" style="5"/>
    <col min="21" max="21" width="12.7109375" style="5" bestFit="1" customWidth="1"/>
    <col min="22" max="16384" width="11.42578125" style="4"/>
  </cols>
  <sheetData>
    <row r="1" spans="1:21" x14ac:dyDescent="0.25">
      <c r="B1" s="46"/>
    </row>
    <row r="3" spans="1:21" ht="28.5" x14ac:dyDescent="0.25">
      <c r="A3" s="44"/>
      <c r="B3" s="141" t="s">
        <v>0</v>
      </c>
      <c r="C3" s="142"/>
      <c r="D3" s="142"/>
      <c r="E3" s="142"/>
      <c r="F3" s="142"/>
      <c r="G3" s="142"/>
      <c r="H3" s="142"/>
      <c r="I3" s="142"/>
      <c r="J3" s="142"/>
      <c r="K3" s="142"/>
      <c r="L3" s="142"/>
      <c r="M3" s="142"/>
      <c r="N3" s="142"/>
      <c r="O3" s="142"/>
      <c r="P3" s="142"/>
      <c r="Q3" s="142"/>
    </row>
    <row r="4" spans="1:21" ht="21" x14ac:dyDescent="0.25">
      <c r="A4" s="44"/>
      <c r="B4" s="143" t="s">
        <v>1</v>
      </c>
      <c r="C4" s="144"/>
      <c r="D4" s="144"/>
      <c r="E4" s="144"/>
      <c r="F4" s="144"/>
      <c r="G4" s="144"/>
      <c r="H4" s="144"/>
      <c r="I4" s="144"/>
      <c r="J4" s="144"/>
      <c r="K4" s="144"/>
      <c r="L4" s="144"/>
      <c r="M4" s="144"/>
      <c r="N4" s="144"/>
      <c r="O4" s="144"/>
      <c r="P4" s="144"/>
      <c r="Q4" s="144"/>
    </row>
    <row r="5" spans="1:21" ht="15.75" customHeight="1" x14ac:dyDescent="0.25">
      <c r="A5" s="44"/>
      <c r="B5" s="145" t="s">
        <v>2</v>
      </c>
      <c r="C5" s="146"/>
      <c r="D5" s="146"/>
      <c r="E5" s="146"/>
      <c r="F5" s="146"/>
      <c r="G5" s="146"/>
      <c r="H5" s="146"/>
      <c r="I5" s="146"/>
      <c r="J5" s="146"/>
      <c r="K5" s="146"/>
      <c r="L5" s="146"/>
      <c r="M5" s="146"/>
      <c r="N5" s="146"/>
      <c r="O5" s="146"/>
      <c r="P5" s="146"/>
      <c r="Q5" s="146"/>
    </row>
    <row r="6" spans="1:21" x14ac:dyDescent="0.25">
      <c r="A6" s="44"/>
      <c r="B6" s="147" t="s">
        <v>78</v>
      </c>
      <c r="C6" s="148"/>
      <c r="D6" s="148"/>
      <c r="E6" s="148"/>
      <c r="F6" s="148"/>
      <c r="G6" s="148"/>
      <c r="H6" s="148"/>
      <c r="I6" s="148"/>
      <c r="J6" s="148"/>
      <c r="K6" s="148"/>
      <c r="L6" s="148"/>
      <c r="M6" s="148"/>
      <c r="N6" s="148"/>
      <c r="O6" s="148"/>
      <c r="P6" s="148"/>
      <c r="Q6" s="148"/>
    </row>
    <row r="7" spans="1:21" x14ac:dyDescent="0.25">
      <c r="A7" s="44"/>
      <c r="B7" s="48"/>
      <c r="C7" s="48"/>
      <c r="D7" s="48"/>
      <c r="E7" s="48"/>
      <c r="F7" s="48"/>
      <c r="G7" s="48"/>
      <c r="H7" s="48"/>
      <c r="I7" s="48"/>
      <c r="J7" s="48"/>
      <c r="K7" s="48"/>
      <c r="L7" s="48"/>
      <c r="M7" s="48"/>
      <c r="N7" s="48"/>
      <c r="O7" s="48"/>
      <c r="P7" s="48"/>
      <c r="Q7" s="48"/>
    </row>
    <row r="8" spans="1:21" x14ac:dyDescent="0.25">
      <c r="A8" s="44"/>
      <c r="B8" s="47" t="s">
        <v>4</v>
      </c>
      <c r="C8" s="43"/>
    </row>
    <row r="9" spans="1:21" ht="30.75" customHeight="1" x14ac:dyDescent="0.25">
      <c r="B9" s="40" t="s">
        <v>5</v>
      </c>
      <c r="C9" s="87" t="s">
        <v>79</v>
      </c>
      <c r="D9" s="87" t="s">
        <v>80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21" x14ac:dyDescent="0.25">
      <c r="B10" s="36"/>
      <c r="C10" s="35"/>
      <c r="D10" s="34"/>
      <c r="E10" s="34"/>
      <c r="F10" s="34"/>
      <c r="G10" s="34"/>
      <c r="H10" s="34"/>
      <c r="I10" s="34"/>
      <c r="J10" s="34"/>
      <c r="K10" s="34"/>
      <c r="L10" s="34"/>
      <c r="M10" s="34"/>
      <c r="N10" s="34"/>
      <c r="O10" s="34"/>
      <c r="P10" s="34"/>
      <c r="Q10" s="34"/>
      <c r="R10" s="4"/>
      <c r="S10" s="4"/>
      <c r="T10" s="4"/>
      <c r="U10" s="4"/>
    </row>
    <row r="11" spans="1:21" x14ac:dyDescent="0.25">
      <c r="B11" s="23" t="s">
        <v>21</v>
      </c>
      <c r="C11" s="22">
        <f t="shared" ref="C11:P11" si="0">C12+C19</f>
        <v>119358.559177</v>
      </c>
      <c r="D11" s="78">
        <f t="shared" si="0"/>
        <v>135084055013.87</v>
      </c>
      <c r="E11" s="85">
        <f t="shared" si="0"/>
        <v>7801068005.039999</v>
      </c>
      <c r="F11" s="85">
        <f t="shared" si="0"/>
        <v>5897752913.4700003</v>
      </c>
      <c r="G11" s="85">
        <f t="shared" si="0"/>
        <v>5897015013.2000008</v>
      </c>
      <c r="H11" s="85">
        <f t="shared" si="0"/>
        <v>5955165723.3699989</v>
      </c>
      <c r="I11" s="85">
        <f t="shared" si="0"/>
        <v>7725048647.6099997</v>
      </c>
      <c r="J11" s="85">
        <f t="shared" si="0"/>
        <v>6510931039.4699974</v>
      </c>
      <c r="K11" s="85">
        <f t="shared" si="0"/>
        <v>6598873557.1999998</v>
      </c>
      <c r="L11" s="85">
        <f t="shared" si="0"/>
        <v>9336188910.6299992</v>
      </c>
      <c r="M11" s="86">
        <f t="shared" si="0"/>
        <v>6120283735.3999996</v>
      </c>
      <c r="N11" s="86">
        <f t="shared" si="0"/>
        <v>7687755330.79</v>
      </c>
      <c r="O11" s="86">
        <f t="shared" si="0"/>
        <v>7594011342.3600006</v>
      </c>
      <c r="P11" s="86">
        <f t="shared" si="0"/>
        <v>14253536290.229998</v>
      </c>
      <c r="Q11" s="85">
        <f>+Q12+Q19</f>
        <v>91377630508.769989</v>
      </c>
      <c r="R11" s="4"/>
      <c r="S11" s="4"/>
      <c r="T11" s="4"/>
      <c r="U11" s="4"/>
    </row>
    <row r="12" spans="1:21" x14ac:dyDescent="0.25">
      <c r="B12" s="21" t="s">
        <v>22</v>
      </c>
      <c r="C12" s="21">
        <v>106334.969614</v>
      </c>
      <c r="D12" s="83">
        <f t="shared" ref="D12:Q12" si="1">SUM(D13:D18)</f>
        <v>118980289443.89999</v>
      </c>
      <c r="E12" s="83">
        <f t="shared" si="1"/>
        <v>6215782510.6599989</v>
      </c>
      <c r="F12" s="83">
        <f t="shared" si="1"/>
        <v>5744942517.4200001</v>
      </c>
      <c r="G12" s="83">
        <f t="shared" si="1"/>
        <v>5774226480.5300007</v>
      </c>
      <c r="H12" s="83">
        <f t="shared" si="1"/>
        <v>5431332613.6999989</v>
      </c>
      <c r="I12" s="83">
        <f t="shared" si="1"/>
        <v>6865367269.0699997</v>
      </c>
      <c r="J12" s="83">
        <f t="shared" si="1"/>
        <v>6009348874.4499979</v>
      </c>
      <c r="K12" s="83">
        <f t="shared" si="1"/>
        <v>6026130630.5900002</v>
      </c>
      <c r="L12" s="83">
        <f t="shared" si="1"/>
        <v>9198597765.2999992</v>
      </c>
      <c r="M12" s="83">
        <f t="shared" si="1"/>
        <v>6045060398.8199997</v>
      </c>
      <c r="N12" s="83">
        <f t="shared" si="1"/>
        <v>7600738519.1199999</v>
      </c>
      <c r="O12" s="83">
        <f t="shared" si="1"/>
        <v>7544374353.2300005</v>
      </c>
      <c r="P12" s="83">
        <f t="shared" si="1"/>
        <v>13918608764.899998</v>
      </c>
      <c r="Q12" s="83">
        <f t="shared" si="1"/>
        <v>86374510697.789993</v>
      </c>
      <c r="R12" s="16"/>
      <c r="S12" s="16"/>
      <c r="T12" s="16"/>
      <c r="U12" s="4"/>
    </row>
    <row r="13" spans="1:21" x14ac:dyDescent="0.25">
      <c r="B13" s="31" t="s">
        <v>23</v>
      </c>
      <c r="C13" s="82">
        <v>1878.456475</v>
      </c>
      <c r="D13" s="81">
        <v>1878456475</v>
      </c>
      <c r="E13" s="81">
        <v>136858436.49000001</v>
      </c>
      <c r="F13" s="81">
        <v>138908761.18000001</v>
      </c>
      <c r="G13" s="81">
        <v>121572150.23</v>
      </c>
      <c r="H13" s="81">
        <v>114728389.81</v>
      </c>
      <c r="I13" s="81">
        <v>136239306.47</v>
      </c>
      <c r="J13" s="81">
        <v>190526038.47</v>
      </c>
      <c r="K13" s="81">
        <v>137296737.87</v>
      </c>
      <c r="L13" s="81">
        <v>125794096.89</v>
      </c>
      <c r="M13" s="81">
        <v>0</v>
      </c>
      <c r="N13" s="81">
        <v>266997216.81</v>
      </c>
      <c r="O13" s="81">
        <v>0</v>
      </c>
      <c r="P13" s="81">
        <v>0</v>
      </c>
      <c r="Q13" s="81">
        <f t="shared" ref="Q13:Q18" si="2">(SUM(E13:P13))</f>
        <v>1368921134.22</v>
      </c>
      <c r="R13" s="17"/>
      <c r="S13" s="17"/>
      <c r="T13" s="17"/>
      <c r="U13" s="4"/>
    </row>
    <row r="14" spans="1:21" x14ac:dyDescent="0.25">
      <c r="B14" s="31" t="s">
        <v>24</v>
      </c>
      <c r="C14" s="82">
        <v>22771.648390999999</v>
      </c>
      <c r="D14" s="81">
        <v>22771648391</v>
      </c>
      <c r="E14" s="81">
        <v>745029378.38</v>
      </c>
      <c r="F14" s="81">
        <v>540668352.18000019</v>
      </c>
      <c r="G14" s="81">
        <v>667979371.20000005</v>
      </c>
      <c r="H14" s="81">
        <v>407750721.41000009</v>
      </c>
      <c r="I14" s="81">
        <v>429484889.4600001</v>
      </c>
      <c r="J14" s="81">
        <v>344684703.52000004</v>
      </c>
      <c r="K14" s="81">
        <v>484937001.31000012</v>
      </c>
      <c r="L14" s="81">
        <v>388735968.05999994</v>
      </c>
      <c r="M14" s="81">
        <v>308300321.93000007</v>
      </c>
      <c r="N14" s="81">
        <v>534819753.10999995</v>
      </c>
      <c r="O14" s="81">
        <v>411329911.61999995</v>
      </c>
      <c r="P14" s="81">
        <v>600506634.1400001</v>
      </c>
      <c r="Q14" s="81">
        <f t="shared" si="2"/>
        <v>5864227006.3199997</v>
      </c>
      <c r="R14" s="33"/>
      <c r="S14" s="33"/>
      <c r="T14" s="33"/>
      <c r="U14" s="17"/>
    </row>
    <row r="15" spans="1:21" s="32" customFormat="1" x14ac:dyDescent="0.25">
      <c r="B15" s="31" t="s">
        <v>25</v>
      </c>
      <c r="C15" s="82">
        <v>2512.934252</v>
      </c>
      <c r="D15" s="81">
        <v>2512934252</v>
      </c>
      <c r="E15" s="81">
        <v>0</v>
      </c>
      <c r="F15" s="81">
        <v>0</v>
      </c>
      <c r="G15" s="81">
        <v>0</v>
      </c>
      <c r="H15" s="81">
        <v>0</v>
      </c>
      <c r="I15" s="81">
        <v>0</v>
      </c>
      <c r="J15" s="81">
        <v>0</v>
      </c>
      <c r="K15" s="81">
        <v>0</v>
      </c>
      <c r="L15" s="81">
        <v>0</v>
      </c>
      <c r="M15" s="81">
        <v>0</v>
      </c>
      <c r="N15" s="81">
        <v>0</v>
      </c>
      <c r="O15" s="81">
        <v>0</v>
      </c>
      <c r="P15" s="81">
        <v>0</v>
      </c>
      <c r="Q15" s="81">
        <f t="shared" si="2"/>
        <v>0</v>
      </c>
      <c r="S15" s="84"/>
    </row>
    <row r="16" spans="1:21" s="32" customFormat="1" x14ac:dyDescent="0.25">
      <c r="B16" s="31" t="s">
        <v>26</v>
      </c>
      <c r="C16" s="82">
        <v>78128.938597999993</v>
      </c>
      <c r="D16" s="74">
        <v>90770198427.899994</v>
      </c>
      <c r="E16" s="74">
        <v>5333018795.789999</v>
      </c>
      <c r="F16" s="74">
        <v>5064067522.54</v>
      </c>
      <c r="G16" s="74">
        <v>4979323337.1000004</v>
      </c>
      <c r="H16" s="74">
        <v>4908798902.4799986</v>
      </c>
      <c r="I16" s="74">
        <v>6299447106.1399994</v>
      </c>
      <c r="J16" s="74">
        <v>5473506715.0999985</v>
      </c>
      <c r="K16" s="74">
        <v>5401772524.7399998</v>
      </c>
      <c r="L16" s="74">
        <v>8683816500.3499985</v>
      </c>
      <c r="M16" s="74">
        <v>5736607276.8899994</v>
      </c>
      <c r="N16" s="74">
        <v>6798628532.2200003</v>
      </c>
      <c r="O16" s="74">
        <v>7130792541.6100006</v>
      </c>
      <c r="P16" s="74">
        <v>13317927619.099998</v>
      </c>
      <c r="Q16" s="74">
        <f t="shared" si="2"/>
        <v>79127707374.059998</v>
      </c>
    </row>
    <row r="17" spans="1:21" s="32" customFormat="1" x14ac:dyDescent="0.25">
      <c r="B17" s="31" t="s">
        <v>27</v>
      </c>
      <c r="C17" s="82">
        <v>4</v>
      </c>
      <c r="D17" s="74">
        <v>4000000</v>
      </c>
      <c r="E17" s="74">
        <v>875900</v>
      </c>
      <c r="F17" s="74">
        <v>1277660</v>
      </c>
      <c r="G17" s="74">
        <v>828526</v>
      </c>
      <c r="H17" s="74">
        <v>54600</v>
      </c>
      <c r="I17" s="74">
        <v>195967</v>
      </c>
      <c r="J17" s="74">
        <v>560557.5</v>
      </c>
      <c r="K17" s="74">
        <v>88500</v>
      </c>
      <c r="L17" s="74">
        <v>251200</v>
      </c>
      <c r="M17" s="74">
        <v>152800</v>
      </c>
      <c r="N17" s="74">
        <v>205800</v>
      </c>
      <c r="O17" s="74">
        <v>221900</v>
      </c>
      <c r="P17" s="74">
        <v>166700</v>
      </c>
      <c r="Q17" s="74">
        <f t="shared" si="2"/>
        <v>4880110.5</v>
      </c>
    </row>
    <row r="18" spans="1:21" x14ac:dyDescent="0.25">
      <c r="B18" s="31" t="s">
        <v>28</v>
      </c>
      <c r="C18" s="82">
        <v>1038.991898</v>
      </c>
      <c r="D18" s="74">
        <v>1043051898</v>
      </c>
      <c r="E18" s="74">
        <v>0</v>
      </c>
      <c r="F18" s="74">
        <v>20221.52</v>
      </c>
      <c r="G18" s="74">
        <v>4523096</v>
      </c>
      <c r="H18" s="74">
        <v>0</v>
      </c>
      <c r="I18" s="74">
        <v>0</v>
      </c>
      <c r="J18" s="74">
        <v>70859.86</v>
      </c>
      <c r="K18" s="74">
        <v>2035866.67</v>
      </c>
      <c r="L18" s="74">
        <v>0</v>
      </c>
      <c r="M18" s="74">
        <v>0</v>
      </c>
      <c r="N18" s="74">
        <v>87216.98</v>
      </c>
      <c r="O18" s="74">
        <v>2030000</v>
      </c>
      <c r="P18" s="74">
        <v>7811.66</v>
      </c>
      <c r="Q18" s="74">
        <f t="shared" si="2"/>
        <v>8775072.6900000013</v>
      </c>
      <c r="R18" s="4"/>
      <c r="S18" s="4"/>
      <c r="T18" s="4"/>
      <c r="U18" s="4"/>
    </row>
    <row r="19" spans="1:21" x14ac:dyDescent="0.25">
      <c r="B19" s="21" t="s">
        <v>29</v>
      </c>
      <c r="C19" s="21">
        <v>13023.589563</v>
      </c>
      <c r="D19" s="83">
        <f t="shared" ref="D19:Q19" si="3">D20</f>
        <v>16103765569.969999</v>
      </c>
      <c r="E19" s="83">
        <f t="shared" si="3"/>
        <v>1585285494.3800001</v>
      </c>
      <c r="F19" s="83">
        <f t="shared" si="3"/>
        <v>152810396.05000001</v>
      </c>
      <c r="G19" s="83">
        <f t="shared" si="3"/>
        <v>122788532.67</v>
      </c>
      <c r="H19" s="83">
        <f t="shared" si="3"/>
        <v>523833109.67000002</v>
      </c>
      <c r="I19" s="83">
        <f t="shared" si="3"/>
        <v>859681378.53999996</v>
      </c>
      <c r="J19" s="83">
        <f t="shared" si="3"/>
        <v>501582165.01999998</v>
      </c>
      <c r="K19" s="83">
        <f t="shared" si="3"/>
        <v>572742926.61000001</v>
      </c>
      <c r="L19" s="83">
        <f t="shared" si="3"/>
        <v>137591145.33000001</v>
      </c>
      <c r="M19" s="83">
        <f t="shared" si="3"/>
        <v>75223336.579999998</v>
      </c>
      <c r="N19" s="83">
        <f t="shared" si="3"/>
        <v>87016811.670000017</v>
      </c>
      <c r="O19" s="83">
        <f t="shared" si="3"/>
        <v>49636989.129999995</v>
      </c>
      <c r="P19" s="83">
        <f t="shared" si="3"/>
        <v>334927525.32999998</v>
      </c>
      <c r="Q19" s="83">
        <f t="shared" si="3"/>
        <v>5003119810.9799995</v>
      </c>
      <c r="R19" s="4"/>
      <c r="S19" s="4"/>
      <c r="T19" s="4"/>
      <c r="U19" s="4"/>
    </row>
    <row r="20" spans="1:21" x14ac:dyDescent="0.25">
      <c r="B20" s="31" t="s">
        <v>31</v>
      </c>
      <c r="C20" s="82">
        <v>13023.589563</v>
      </c>
      <c r="D20" s="81">
        <v>16103765569.969999</v>
      </c>
      <c r="E20" s="81">
        <v>1585285494.3800001</v>
      </c>
      <c r="F20" s="81">
        <v>152810396.05000001</v>
      </c>
      <c r="G20" s="81">
        <v>122788532.67</v>
      </c>
      <c r="H20" s="81">
        <v>523833109.67000002</v>
      </c>
      <c r="I20" s="81">
        <v>859681378.53999996</v>
      </c>
      <c r="J20" s="81">
        <v>501582165.01999998</v>
      </c>
      <c r="K20" s="81">
        <v>572742926.61000001</v>
      </c>
      <c r="L20" s="81">
        <v>137591145.33000001</v>
      </c>
      <c r="M20" s="81">
        <v>75223336.579999998</v>
      </c>
      <c r="N20" s="81">
        <v>87016811.670000017</v>
      </c>
      <c r="O20" s="81">
        <v>49636989.129999995</v>
      </c>
      <c r="P20" s="81">
        <v>334927525.32999998</v>
      </c>
      <c r="Q20" s="81">
        <f>(SUM(E20:P20))</f>
        <v>5003119810.9799995</v>
      </c>
      <c r="R20" s="4"/>
      <c r="S20" s="4"/>
      <c r="T20" s="4"/>
      <c r="U20" s="4"/>
    </row>
    <row r="21" spans="1:21" x14ac:dyDescent="0.25">
      <c r="B21" s="23" t="s">
        <v>33</v>
      </c>
      <c r="C21" s="22">
        <f t="shared" ref="C21:Q21" si="4">C22+C31</f>
        <v>117433.563421</v>
      </c>
      <c r="D21" s="78">
        <f t="shared" si="4"/>
        <v>138665381651.86002</v>
      </c>
      <c r="E21" s="80">
        <f t="shared" si="4"/>
        <v>4657251023.4200001</v>
      </c>
      <c r="F21" s="80">
        <f t="shared" si="4"/>
        <v>4847236111.8099995</v>
      </c>
      <c r="G21" s="80">
        <f t="shared" si="4"/>
        <v>5350109174.5299988</v>
      </c>
      <c r="H21" s="80">
        <f t="shared" si="4"/>
        <v>5598043264.920001</v>
      </c>
      <c r="I21" s="80">
        <f t="shared" si="4"/>
        <v>5512078207.1999998</v>
      </c>
      <c r="J21" s="80">
        <f t="shared" si="4"/>
        <v>6567634755.8499994</v>
      </c>
      <c r="K21" s="80">
        <f t="shared" si="4"/>
        <v>7400859191</v>
      </c>
      <c r="L21" s="80">
        <f t="shared" si="4"/>
        <v>5846367089.6799994</v>
      </c>
      <c r="M21" s="80">
        <f t="shared" si="4"/>
        <v>5832176857.1499996</v>
      </c>
      <c r="N21" s="80">
        <f t="shared" si="4"/>
        <v>6664582291.5699997</v>
      </c>
      <c r="O21" s="80">
        <f t="shared" si="4"/>
        <v>6498185324.9500008</v>
      </c>
      <c r="P21" s="80">
        <f t="shared" si="4"/>
        <v>12406970223.640003</v>
      </c>
      <c r="Q21" s="80">
        <f t="shared" si="4"/>
        <v>77181493515.720001</v>
      </c>
      <c r="R21" s="4"/>
      <c r="S21" s="4"/>
      <c r="T21" s="4"/>
      <c r="U21" s="4"/>
    </row>
    <row r="22" spans="1:21" x14ac:dyDescent="0.25">
      <c r="A22" s="30"/>
      <c r="B22" s="19" t="s">
        <v>34</v>
      </c>
      <c r="C22" s="1">
        <f t="shared" ref="C22:Q22" si="5">C23+C25+C24+C29+C30</f>
        <v>98014.445301999993</v>
      </c>
      <c r="D22" s="76">
        <f t="shared" si="5"/>
        <v>115991662949.96001</v>
      </c>
      <c r="E22" s="76">
        <f t="shared" si="5"/>
        <v>4570139927.9200001</v>
      </c>
      <c r="F22" s="76">
        <f t="shared" si="5"/>
        <v>4702099758.3299999</v>
      </c>
      <c r="G22" s="76">
        <f t="shared" si="5"/>
        <v>5073923625.6699991</v>
      </c>
      <c r="H22" s="76">
        <f t="shared" si="5"/>
        <v>4900028304.2000008</v>
      </c>
      <c r="I22" s="76">
        <f t="shared" si="5"/>
        <v>5201644083.0799999</v>
      </c>
      <c r="J22" s="76">
        <f t="shared" si="5"/>
        <v>5718065039.7099991</v>
      </c>
      <c r="K22" s="76">
        <f t="shared" si="5"/>
        <v>6149094882.3400002</v>
      </c>
      <c r="L22" s="76">
        <f t="shared" si="5"/>
        <v>5438372286.2199993</v>
      </c>
      <c r="M22" s="76">
        <f t="shared" si="5"/>
        <v>5076268621.0599995</v>
      </c>
      <c r="N22" s="76">
        <f t="shared" si="5"/>
        <v>6240546090.5499992</v>
      </c>
      <c r="O22" s="76">
        <f t="shared" si="5"/>
        <v>5885961250.170001</v>
      </c>
      <c r="P22" s="76">
        <f t="shared" si="5"/>
        <v>10810756621.130003</v>
      </c>
      <c r="Q22" s="76">
        <f t="shared" si="5"/>
        <v>69766900490.380005</v>
      </c>
      <c r="R22" s="4"/>
      <c r="S22" s="4"/>
      <c r="T22" s="4"/>
      <c r="U22" s="4"/>
    </row>
    <row r="23" spans="1:21" x14ac:dyDescent="0.25">
      <c r="B23" s="26" t="s">
        <v>35</v>
      </c>
      <c r="C23" s="75">
        <v>94863.309148999993</v>
      </c>
      <c r="D23" s="74">
        <v>112755532151.73</v>
      </c>
      <c r="E23" s="74">
        <v>4544624318.7399998</v>
      </c>
      <c r="F23" s="74">
        <v>4652269249.3699999</v>
      </c>
      <c r="G23" s="74">
        <v>5037489782.6399994</v>
      </c>
      <c r="H23" s="74">
        <v>4873696634.0500011</v>
      </c>
      <c r="I23" s="74">
        <v>5169694343.3900003</v>
      </c>
      <c r="J23" s="74">
        <v>5683790497.9599991</v>
      </c>
      <c r="K23" s="74">
        <v>6111143215.0600004</v>
      </c>
      <c r="L23" s="74">
        <v>5421283094.9599991</v>
      </c>
      <c r="M23" s="74">
        <v>5058949409.9099998</v>
      </c>
      <c r="N23" s="74">
        <v>6192558115.9599991</v>
      </c>
      <c r="O23" s="74">
        <v>5861578196.1600008</v>
      </c>
      <c r="P23" s="74">
        <v>10781151889.140003</v>
      </c>
      <c r="Q23" s="74">
        <f t="shared" ref="Q23:Q30" si="6">SUM(E23:P23)</f>
        <v>69388228747.340012</v>
      </c>
      <c r="R23" s="4"/>
      <c r="S23" s="4"/>
      <c r="T23" s="4"/>
      <c r="U23" s="4"/>
    </row>
    <row r="24" spans="1:21" x14ac:dyDescent="0.25">
      <c r="B24" s="26" t="s">
        <v>94</v>
      </c>
      <c r="C24" s="75">
        <v>1563.3203980000001</v>
      </c>
      <c r="D24" s="74">
        <v>1561625985.6300001</v>
      </c>
      <c r="E24" s="74">
        <v>0</v>
      </c>
      <c r="F24" s="74">
        <v>0</v>
      </c>
      <c r="G24" s="74">
        <v>0</v>
      </c>
      <c r="H24" s="74">
        <v>0</v>
      </c>
      <c r="I24" s="74">
        <v>0</v>
      </c>
      <c r="J24" s="74">
        <v>0</v>
      </c>
      <c r="K24" s="74">
        <v>0</v>
      </c>
      <c r="L24" s="74">
        <v>0</v>
      </c>
      <c r="M24" s="74">
        <v>0</v>
      </c>
      <c r="N24" s="74">
        <v>0</v>
      </c>
      <c r="O24" s="74">
        <v>0</v>
      </c>
      <c r="P24" s="74">
        <v>0</v>
      </c>
      <c r="Q24" s="74">
        <f t="shared" si="6"/>
        <v>0</v>
      </c>
      <c r="R24" s="4"/>
      <c r="S24" s="4"/>
      <c r="T24" s="4"/>
      <c r="U24" s="4"/>
    </row>
    <row r="25" spans="1:21" x14ac:dyDescent="0.25">
      <c r="B25" s="26" t="s">
        <v>76</v>
      </c>
      <c r="C25" s="75">
        <v>31.658576</v>
      </c>
      <c r="D25" s="74">
        <v>31889067</v>
      </c>
      <c r="E25" s="74">
        <v>65627.33</v>
      </c>
      <c r="F25" s="74">
        <v>0</v>
      </c>
      <c r="G25" s="74">
        <v>61381.87</v>
      </c>
      <c r="H25" s="74">
        <v>0</v>
      </c>
      <c r="I25" s="74">
        <v>0</v>
      </c>
      <c r="J25" s="74">
        <v>0</v>
      </c>
      <c r="K25" s="74">
        <v>174867.75</v>
      </c>
      <c r="L25" s="74">
        <v>27202.22</v>
      </c>
      <c r="M25" s="74">
        <v>21212.7</v>
      </c>
      <c r="N25" s="74">
        <v>6959.75</v>
      </c>
      <c r="O25" s="74">
        <v>0</v>
      </c>
      <c r="P25" s="74">
        <v>0</v>
      </c>
      <c r="Q25" s="74">
        <f t="shared" si="6"/>
        <v>357251.62000000005</v>
      </c>
      <c r="R25" s="4"/>
      <c r="S25" s="4"/>
      <c r="T25" s="4"/>
      <c r="U25" s="4"/>
    </row>
    <row r="26" spans="1:21" s="28" customFormat="1" x14ac:dyDescent="0.25">
      <c r="B26" s="29" t="s">
        <v>38</v>
      </c>
      <c r="C26" s="75">
        <v>17.158576</v>
      </c>
      <c r="D26" s="74">
        <v>17389067</v>
      </c>
      <c r="E26" s="74">
        <v>65627.33</v>
      </c>
      <c r="F26" s="74">
        <v>0</v>
      </c>
      <c r="G26" s="74">
        <v>61381.87</v>
      </c>
      <c r="H26" s="74">
        <v>0</v>
      </c>
      <c r="I26" s="74">
        <v>0</v>
      </c>
      <c r="J26" s="74">
        <v>0</v>
      </c>
      <c r="K26" s="74">
        <v>174867.75</v>
      </c>
      <c r="L26" s="74">
        <v>27202.22</v>
      </c>
      <c r="M26" s="74">
        <v>21212.7</v>
      </c>
      <c r="N26" s="74">
        <v>6959.75</v>
      </c>
      <c r="O26" s="74">
        <v>0</v>
      </c>
      <c r="P26" s="74">
        <v>0</v>
      </c>
      <c r="Q26" s="74">
        <f t="shared" si="6"/>
        <v>357251.62000000005</v>
      </c>
    </row>
    <row r="27" spans="1:21" s="28" customFormat="1" x14ac:dyDescent="0.25">
      <c r="B27" s="29" t="s">
        <v>39</v>
      </c>
      <c r="C27" s="75">
        <v>13</v>
      </c>
      <c r="D27" s="74">
        <v>13000000</v>
      </c>
      <c r="E27" s="74">
        <v>0</v>
      </c>
      <c r="F27" s="74">
        <v>0</v>
      </c>
      <c r="G27" s="74">
        <v>0</v>
      </c>
      <c r="H27" s="74">
        <v>0</v>
      </c>
      <c r="I27" s="74">
        <v>0</v>
      </c>
      <c r="J27" s="74">
        <v>0</v>
      </c>
      <c r="K27" s="74">
        <v>0</v>
      </c>
      <c r="L27" s="74">
        <v>0</v>
      </c>
      <c r="M27" s="74">
        <v>0</v>
      </c>
      <c r="N27" s="74">
        <v>0</v>
      </c>
      <c r="O27" s="74">
        <v>0</v>
      </c>
      <c r="P27" s="74">
        <v>0</v>
      </c>
      <c r="Q27" s="74">
        <f t="shared" si="6"/>
        <v>0</v>
      </c>
    </row>
    <row r="28" spans="1:21" s="28" customFormat="1" x14ac:dyDescent="0.25">
      <c r="B28" s="29" t="s">
        <v>40</v>
      </c>
      <c r="C28" s="75">
        <v>1.5</v>
      </c>
      <c r="D28" s="74">
        <v>1500000</v>
      </c>
      <c r="E28" s="74">
        <v>0</v>
      </c>
      <c r="F28" s="74">
        <v>0</v>
      </c>
      <c r="G28" s="74">
        <v>0</v>
      </c>
      <c r="H28" s="74">
        <v>0</v>
      </c>
      <c r="I28" s="74">
        <v>0</v>
      </c>
      <c r="J28" s="74">
        <v>0</v>
      </c>
      <c r="K28" s="74">
        <v>0</v>
      </c>
      <c r="L28" s="74">
        <v>0</v>
      </c>
      <c r="M28" s="74">
        <v>0</v>
      </c>
      <c r="N28" s="74">
        <v>0</v>
      </c>
      <c r="O28" s="74">
        <v>0</v>
      </c>
      <c r="P28" s="74">
        <v>0</v>
      </c>
      <c r="Q28" s="74">
        <f t="shared" si="6"/>
        <v>0</v>
      </c>
    </row>
    <row r="29" spans="1:21" x14ac:dyDescent="0.25">
      <c r="B29" s="26" t="s">
        <v>41</v>
      </c>
      <c r="C29" s="75">
        <v>1303.455332</v>
      </c>
      <c r="D29" s="74">
        <v>1392622875.5999999</v>
      </c>
      <c r="E29" s="74">
        <v>25449981.850000001</v>
      </c>
      <c r="F29" s="74">
        <v>49830508.960000001</v>
      </c>
      <c r="G29" s="74">
        <v>36372461.159999996</v>
      </c>
      <c r="H29" s="74">
        <v>26321610.149999999</v>
      </c>
      <c r="I29" s="74">
        <v>31949739.689999998</v>
      </c>
      <c r="J29" s="74">
        <v>34274152.969999999</v>
      </c>
      <c r="K29" s="74">
        <v>37776799.530000001</v>
      </c>
      <c r="L29" s="74">
        <v>17030980.449999999</v>
      </c>
      <c r="M29" s="74">
        <v>17297998.450000003</v>
      </c>
      <c r="N29" s="74">
        <v>47981014.840000004</v>
      </c>
      <c r="O29" s="74">
        <v>24382004.010000002</v>
      </c>
      <c r="P29" s="74">
        <v>29454731.989999998</v>
      </c>
      <c r="Q29" s="74">
        <f t="shared" si="6"/>
        <v>378121984.04999995</v>
      </c>
      <c r="R29" s="4"/>
      <c r="S29" s="4"/>
      <c r="T29" s="4"/>
      <c r="U29" s="4"/>
    </row>
    <row r="30" spans="1:21" x14ac:dyDescent="0.25">
      <c r="B30" s="26" t="s">
        <v>42</v>
      </c>
      <c r="C30" s="75">
        <v>252.70184699999999</v>
      </c>
      <c r="D30" s="74">
        <v>249992870</v>
      </c>
      <c r="E30" s="74">
        <v>0</v>
      </c>
      <c r="F30" s="74">
        <v>0</v>
      </c>
      <c r="G30" s="74">
        <v>0</v>
      </c>
      <c r="H30" s="74">
        <v>10060</v>
      </c>
      <c r="I30" s="74">
        <v>0</v>
      </c>
      <c r="J30" s="74">
        <v>388.78</v>
      </c>
      <c r="K30" s="74">
        <v>0</v>
      </c>
      <c r="L30" s="74">
        <v>31008.59</v>
      </c>
      <c r="M30" s="74">
        <v>0</v>
      </c>
      <c r="N30" s="74">
        <v>0</v>
      </c>
      <c r="O30" s="74">
        <v>1050</v>
      </c>
      <c r="P30" s="74">
        <v>150000</v>
      </c>
      <c r="Q30" s="74">
        <f t="shared" si="6"/>
        <v>192507.37</v>
      </c>
      <c r="R30" s="4"/>
      <c r="S30" s="4"/>
      <c r="T30" s="4"/>
      <c r="U30" s="4"/>
    </row>
    <row r="31" spans="1:21" x14ac:dyDescent="0.25">
      <c r="B31" s="19" t="s">
        <v>43</v>
      </c>
      <c r="C31" s="2">
        <f t="shared" ref="C31:Q31" si="7">SUM(C32:C37)</f>
        <v>19419.118118999999</v>
      </c>
      <c r="D31" s="76">
        <f t="shared" si="7"/>
        <v>22673718701.900002</v>
      </c>
      <c r="E31" s="76">
        <f t="shared" si="7"/>
        <v>87111095.5</v>
      </c>
      <c r="F31" s="76">
        <f t="shared" si="7"/>
        <v>145136353.47999999</v>
      </c>
      <c r="G31" s="76">
        <f t="shared" si="7"/>
        <v>276185548.85999995</v>
      </c>
      <c r="H31" s="76">
        <f t="shared" si="7"/>
        <v>698014960.72000003</v>
      </c>
      <c r="I31" s="76">
        <f t="shared" si="7"/>
        <v>310434124.12</v>
      </c>
      <c r="J31" s="76">
        <f t="shared" si="7"/>
        <v>849569716.13999999</v>
      </c>
      <c r="K31" s="76">
        <f t="shared" si="7"/>
        <v>1251764308.6600001</v>
      </c>
      <c r="L31" s="76">
        <f t="shared" si="7"/>
        <v>407994803.45999998</v>
      </c>
      <c r="M31" s="76">
        <f t="shared" si="7"/>
        <v>755908236.09000003</v>
      </c>
      <c r="N31" s="76">
        <f t="shared" si="7"/>
        <v>424036201.01999998</v>
      </c>
      <c r="O31" s="76">
        <f t="shared" si="7"/>
        <v>612224074.77999997</v>
      </c>
      <c r="P31" s="76">
        <f t="shared" si="7"/>
        <v>1596213602.5100002</v>
      </c>
      <c r="Q31" s="76">
        <f t="shared" si="7"/>
        <v>7414593025.3400011</v>
      </c>
      <c r="R31" s="4"/>
      <c r="S31" s="4"/>
      <c r="T31" s="4"/>
      <c r="U31" s="4"/>
    </row>
    <row r="32" spans="1:21" x14ac:dyDescent="0.25">
      <c r="B32" s="3" t="s">
        <v>44</v>
      </c>
      <c r="C32" s="75">
        <v>8176.3194970000004</v>
      </c>
      <c r="D32" s="74">
        <v>11209869168.59</v>
      </c>
      <c r="E32" s="74">
        <v>0</v>
      </c>
      <c r="F32" s="74">
        <v>2272452.48</v>
      </c>
      <c r="G32" s="74">
        <v>13441664.109999999</v>
      </c>
      <c r="H32" s="74">
        <v>600154575.66999996</v>
      </c>
      <c r="I32" s="74">
        <v>64049146.469999999</v>
      </c>
      <c r="J32" s="74">
        <v>669316379.75999999</v>
      </c>
      <c r="K32" s="74">
        <v>1049126076.08</v>
      </c>
      <c r="L32" s="74">
        <v>313329372.58999997</v>
      </c>
      <c r="M32" s="74">
        <v>605115157.13</v>
      </c>
      <c r="N32" s="74">
        <v>205463852.59999996</v>
      </c>
      <c r="O32" s="74">
        <v>385069001.15999997</v>
      </c>
      <c r="P32" s="74">
        <v>1327117558.3000002</v>
      </c>
      <c r="Q32" s="74">
        <f t="shared" ref="Q32:Q37" si="8">(SUM(E32:P32))</f>
        <v>5234455236.3500004</v>
      </c>
      <c r="R32" s="4"/>
      <c r="S32" s="4"/>
      <c r="T32" s="4"/>
      <c r="U32" s="4"/>
    </row>
    <row r="33" spans="2:21" x14ac:dyDescent="0.25">
      <c r="B33" s="3" t="s">
        <v>45</v>
      </c>
      <c r="C33" s="75">
        <v>8465.9927609999995</v>
      </c>
      <c r="D33" s="74">
        <v>8620303753.7399998</v>
      </c>
      <c r="E33" s="74">
        <v>84794758.25999999</v>
      </c>
      <c r="F33" s="74">
        <v>133850132.22</v>
      </c>
      <c r="G33" s="74">
        <v>251026043.73999998</v>
      </c>
      <c r="H33" s="74">
        <v>92837432.769999996</v>
      </c>
      <c r="I33" s="74">
        <v>242061836.83000001</v>
      </c>
      <c r="J33" s="74">
        <v>178768764.61000001</v>
      </c>
      <c r="K33" s="74">
        <v>187703125.53999999</v>
      </c>
      <c r="L33" s="74">
        <v>90417715.189999998</v>
      </c>
      <c r="M33" s="74">
        <v>108019741.38</v>
      </c>
      <c r="N33" s="74">
        <v>214173743.53999999</v>
      </c>
      <c r="O33" s="74">
        <v>217516020.87</v>
      </c>
      <c r="P33" s="74">
        <v>249738421.17999998</v>
      </c>
      <c r="Q33" s="74">
        <f t="shared" si="8"/>
        <v>2050907736.1299999</v>
      </c>
      <c r="R33" s="4"/>
      <c r="S33" s="4"/>
      <c r="T33" s="4"/>
      <c r="U33" s="4"/>
    </row>
    <row r="34" spans="2:21" x14ac:dyDescent="0.25">
      <c r="B34" s="3" t="s">
        <v>46</v>
      </c>
      <c r="C34" s="75">
        <v>104.537272</v>
      </c>
      <c r="D34" s="74">
        <v>105611227</v>
      </c>
      <c r="E34" s="74">
        <v>0</v>
      </c>
      <c r="F34" s="74">
        <v>0</v>
      </c>
      <c r="G34" s="74">
        <v>5350237.7699999996</v>
      </c>
      <c r="H34" s="74">
        <v>0</v>
      </c>
      <c r="I34" s="74">
        <v>349280</v>
      </c>
      <c r="J34" s="74">
        <v>0</v>
      </c>
      <c r="K34" s="74">
        <v>651360</v>
      </c>
      <c r="L34" s="74">
        <v>61500</v>
      </c>
      <c r="M34" s="74">
        <v>0</v>
      </c>
      <c r="N34" s="74">
        <v>0</v>
      </c>
      <c r="O34" s="74">
        <v>0</v>
      </c>
      <c r="P34" s="74">
        <v>32025.200000000001</v>
      </c>
      <c r="Q34" s="74">
        <f t="shared" si="8"/>
        <v>6444402.9699999997</v>
      </c>
      <c r="R34" s="4"/>
      <c r="S34" s="4"/>
      <c r="T34" s="4"/>
      <c r="U34" s="4"/>
    </row>
    <row r="35" spans="2:21" x14ac:dyDescent="0.25">
      <c r="B35" s="3" t="s">
        <v>47</v>
      </c>
      <c r="C35" s="75">
        <v>646.42503999999997</v>
      </c>
      <c r="D35" s="74">
        <v>707843003.56999993</v>
      </c>
      <c r="E35" s="74">
        <v>1560866.8699999999</v>
      </c>
      <c r="F35" s="74">
        <v>4673302.88</v>
      </c>
      <c r="G35" s="74">
        <v>1860718.6600000001</v>
      </c>
      <c r="H35" s="74">
        <v>2101567.7000000002</v>
      </c>
      <c r="I35" s="74">
        <v>2303820.9900000002</v>
      </c>
      <c r="J35" s="74">
        <v>994264.11</v>
      </c>
      <c r="K35" s="74">
        <v>5360647.43</v>
      </c>
      <c r="L35" s="74">
        <v>2743542.37</v>
      </c>
      <c r="M35" s="74">
        <v>42773337.579999998</v>
      </c>
      <c r="N35" s="74">
        <v>3173392.84</v>
      </c>
      <c r="O35" s="74">
        <v>9639052.75</v>
      </c>
      <c r="P35" s="74">
        <v>19325597.829999998</v>
      </c>
      <c r="Q35" s="74">
        <f t="shared" si="8"/>
        <v>96510112.010000005</v>
      </c>
      <c r="R35" s="4"/>
      <c r="S35" s="4"/>
      <c r="T35" s="4"/>
      <c r="U35" s="4"/>
    </row>
    <row r="36" spans="2:21" x14ac:dyDescent="0.25">
      <c r="B36" s="3" t="s">
        <v>48</v>
      </c>
      <c r="C36" s="75">
        <v>2010.5762810000001</v>
      </c>
      <c r="D36" s="74">
        <v>2014824281</v>
      </c>
      <c r="E36" s="74">
        <v>755470.37</v>
      </c>
      <c r="F36" s="74">
        <v>4340465.9000000004</v>
      </c>
      <c r="G36" s="74">
        <v>4506884.58</v>
      </c>
      <c r="H36" s="74">
        <v>2921384.58</v>
      </c>
      <c r="I36" s="74">
        <v>1670039.83</v>
      </c>
      <c r="J36" s="74">
        <v>490307.66</v>
      </c>
      <c r="K36" s="74">
        <v>8923099.6099999994</v>
      </c>
      <c r="L36" s="74">
        <v>1442673.31</v>
      </c>
      <c r="M36" s="74">
        <v>0</v>
      </c>
      <c r="N36" s="74">
        <v>1225212.04</v>
      </c>
      <c r="O36" s="74">
        <v>0</v>
      </c>
      <c r="P36" s="74">
        <v>0</v>
      </c>
      <c r="Q36" s="74">
        <f t="shared" si="8"/>
        <v>26275537.879999999</v>
      </c>
      <c r="R36" s="4"/>
      <c r="S36" s="4"/>
      <c r="T36" s="4"/>
      <c r="U36" s="4"/>
    </row>
    <row r="37" spans="2:21" x14ac:dyDescent="0.25">
      <c r="B37" s="3" t="s">
        <v>49</v>
      </c>
      <c r="C37" s="75">
        <v>15.267268</v>
      </c>
      <c r="D37" s="74">
        <v>15267268</v>
      </c>
      <c r="E37" s="74">
        <v>0</v>
      </c>
      <c r="F37" s="74">
        <v>0</v>
      </c>
      <c r="G37" s="74">
        <v>0</v>
      </c>
      <c r="H37" s="74">
        <v>0</v>
      </c>
      <c r="I37" s="74">
        <v>0</v>
      </c>
      <c r="J37" s="74">
        <v>0</v>
      </c>
      <c r="K37" s="74">
        <v>0</v>
      </c>
      <c r="L37" s="74">
        <v>0</v>
      </c>
      <c r="M37" s="74">
        <v>0</v>
      </c>
      <c r="N37" s="74">
        <v>0</v>
      </c>
      <c r="O37" s="74">
        <v>0</v>
      </c>
      <c r="P37" s="74">
        <v>0</v>
      </c>
      <c r="Q37" s="74">
        <f t="shared" si="8"/>
        <v>0</v>
      </c>
      <c r="R37" s="4"/>
      <c r="S37" s="4"/>
      <c r="T37" s="4"/>
      <c r="U37" s="4"/>
    </row>
    <row r="38" spans="2:21" x14ac:dyDescent="0.25">
      <c r="B38" s="23" t="s">
        <v>51</v>
      </c>
      <c r="C38" s="63"/>
      <c r="D38" s="78"/>
      <c r="E38" s="80"/>
      <c r="F38" s="80"/>
      <c r="G38" s="80"/>
      <c r="H38" s="80"/>
      <c r="I38" s="80"/>
      <c r="J38" s="80"/>
      <c r="K38" s="80"/>
      <c r="L38" s="80"/>
      <c r="M38" s="80"/>
      <c r="N38" s="80"/>
      <c r="O38" s="80"/>
      <c r="P38" s="80"/>
      <c r="Q38" s="80"/>
      <c r="R38" s="4"/>
      <c r="S38" s="4"/>
      <c r="T38" s="4"/>
      <c r="U38" s="4"/>
    </row>
    <row r="39" spans="2:21" ht="17.25" customHeight="1" x14ac:dyDescent="0.25">
      <c r="B39" s="25" t="s">
        <v>52</v>
      </c>
      <c r="C39" s="24">
        <f t="shared" ref="C39:Q39" si="9">C12-C22</f>
        <v>8320.5243120000086</v>
      </c>
      <c r="D39" s="79">
        <f t="shared" si="9"/>
        <v>2988626493.9399872</v>
      </c>
      <c r="E39" s="79">
        <f t="shared" si="9"/>
        <v>1645642582.7399988</v>
      </c>
      <c r="F39" s="79">
        <f t="shared" si="9"/>
        <v>1042842759.0900002</v>
      </c>
      <c r="G39" s="79">
        <f t="shared" si="9"/>
        <v>700302854.86000156</v>
      </c>
      <c r="H39" s="79">
        <f t="shared" si="9"/>
        <v>531304309.49999809</v>
      </c>
      <c r="I39" s="79">
        <f t="shared" si="9"/>
        <v>1663723185.9899998</v>
      </c>
      <c r="J39" s="79">
        <f t="shared" si="9"/>
        <v>291283834.73999882</v>
      </c>
      <c r="K39" s="79">
        <f t="shared" si="9"/>
        <v>-122964251.75</v>
      </c>
      <c r="L39" s="79">
        <f t="shared" si="9"/>
        <v>3760225479.0799999</v>
      </c>
      <c r="M39" s="79">
        <f t="shared" si="9"/>
        <v>968791777.76000023</v>
      </c>
      <c r="N39" s="79">
        <f t="shared" si="9"/>
        <v>1360192428.5700006</v>
      </c>
      <c r="O39" s="79">
        <f t="shared" si="9"/>
        <v>1658413103.0599995</v>
      </c>
      <c r="P39" s="79">
        <f t="shared" si="9"/>
        <v>3107852143.7699947</v>
      </c>
      <c r="Q39" s="79">
        <f t="shared" si="9"/>
        <v>16607610207.409988</v>
      </c>
      <c r="R39" s="4"/>
      <c r="S39" s="4"/>
      <c r="T39" s="4"/>
      <c r="U39" s="4"/>
    </row>
    <row r="40" spans="2:21" x14ac:dyDescent="0.25">
      <c r="B40" s="25" t="s">
        <v>53</v>
      </c>
      <c r="C40" s="24">
        <f t="shared" ref="C40:Q40" si="10">C19-C31</f>
        <v>-6395.5285559999993</v>
      </c>
      <c r="D40" s="79">
        <f t="shared" si="10"/>
        <v>-6569953131.9300022</v>
      </c>
      <c r="E40" s="79">
        <f t="shared" si="10"/>
        <v>1498174398.8800001</v>
      </c>
      <c r="F40" s="79">
        <f t="shared" si="10"/>
        <v>7674042.5700000226</v>
      </c>
      <c r="G40" s="79">
        <f t="shared" si="10"/>
        <v>-153397016.18999994</v>
      </c>
      <c r="H40" s="79">
        <f t="shared" si="10"/>
        <v>-174181851.05000001</v>
      </c>
      <c r="I40" s="79">
        <f t="shared" si="10"/>
        <v>549247254.41999996</v>
      </c>
      <c r="J40" s="79">
        <f t="shared" si="10"/>
        <v>-347987551.12</v>
      </c>
      <c r="K40" s="79">
        <f t="shared" si="10"/>
        <v>-679021382.05000007</v>
      </c>
      <c r="L40" s="79">
        <f t="shared" si="10"/>
        <v>-270403658.13</v>
      </c>
      <c r="M40" s="79">
        <f t="shared" si="10"/>
        <v>-680684899.50999999</v>
      </c>
      <c r="N40" s="79">
        <f t="shared" si="10"/>
        <v>-337019389.34999996</v>
      </c>
      <c r="O40" s="79">
        <f t="shared" si="10"/>
        <v>-562587085.64999998</v>
      </c>
      <c r="P40" s="79">
        <f t="shared" si="10"/>
        <v>-1261286077.1800003</v>
      </c>
      <c r="Q40" s="79">
        <f t="shared" si="10"/>
        <v>-2411473214.3600016</v>
      </c>
      <c r="R40" s="4"/>
      <c r="S40" s="4"/>
      <c r="T40" s="4"/>
      <c r="U40" s="4"/>
    </row>
    <row r="41" spans="2:21" x14ac:dyDescent="0.25">
      <c r="B41" s="25" t="s">
        <v>54</v>
      </c>
      <c r="C41" s="24">
        <f t="shared" ref="C41:Q41" si="11">(C12+C19)-(C22+C31)</f>
        <v>1924.9957560000039</v>
      </c>
      <c r="D41" s="79">
        <f t="shared" si="11"/>
        <v>-3581326637.9900208</v>
      </c>
      <c r="E41" s="79">
        <f t="shared" si="11"/>
        <v>3143816981.6199989</v>
      </c>
      <c r="F41" s="79">
        <f t="shared" si="11"/>
        <v>1050516801.6600008</v>
      </c>
      <c r="G41" s="79">
        <f t="shared" si="11"/>
        <v>546905838.67000198</v>
      </c>
      <c r="H41" s="79">
        <f t="shared" si="11"/>
        <v>357122458.4499979</v>
      </c>
      <c r="I41" s="79">
        <f t="shared" si="11"/>
        <v>2212970440.4099998</v>
      </c>
      <c r="J41" s="79">
        <f t="shared" si="11"/>
        <v>-56703716.380002022</v>
      </c>
      <c r="K41" s="79">
        <f t="shared" si="11"/>
        <v>-801985633.80000019</v>
      </c>
      <c r="L41" s="79">
        <f t="shared" si="11"/>
        <v>3489821820.9499998</v>
      </c>
      <c r="M41" s="79">
        <f t="shared" si="11"/>
        <v>288106878.25</v>
      </c>
      <c r="N41" s="79">
        <f t="shared" si="11"/>
        <v>1023173039.2200003</v>
      </c>
      <c r="O41" s="79">
        <f t="shared" si="11"/>
        <v>1095826017.4099998</v>
      </c>
      <c r="P41" s="79">
        <f t="shared" si="11"/>
        <v>1846566066.5899944</v>
      </c>
      <c r="Q41" s="79">
        <f t="shared" si="11"/>
        <v>14196136993.049988</v>
      </c>
      <c r="R41" s="4"/>
      <c r="S41" s="4"/>
      <c r="T41" s="4"/>
      <c r="U41" s="4"/>
    </row>
    <row r="42" spans="2:21" x14ac:dyDescent="0.25">
      <c r="B42" s="25" t="s">
        <v>55</v>
      </c>
      <c r="C42" s="24">
        <f t="shared" ref="C42:Q42" si="12">C41+C25</f>
        <v>1956.6543320000039</v>
      </c>
      <c r="D42" s="79">
        <f t="shared" si="12"/>
        <v>-3549437570.9900208</v>
      </c>
      <c r="E42" s="79">
        <f t="shared" si="12"/>
        <v>3143882608.9499989</v>
      </c>
      <c r="F42" s="79">
        <f t="shared" si="12"/>
        <v>1050516801.6600008</v>
      </c>
      <c r="G42" s="79">
        <f t="shared" si="12"/>
        <v>546967220.54000199</v>
      </c>
      <c r="H42" s="79">
        <f t="shared" si="12"/>
        <v>357122458.4499979</v>
      </c>
      <c r="I42" s="79">
        <f t="shared" si="12"/>
        <v>2212970440.4099998</v>
      </c>
      <c r="J42" s="79">
        <f t="shared" si="12"/>
        <v>-56703716.380002022</v>
      </c>
      <c r="K42" s="79">
        <f t="shared" si="12"/>
        <v>-801810766.05000019</v>
      </c>
      <c r="L42" s="79">
        <f t="shared" si="12"/>
        <v>3489849023.1699996</v>
      </c>
      <c r="M42" s="79">
        <f t="shared" si="12"/>
        <v>288128090.94999999</v>
      </c>
      <c r="N42" s="79">
        <f t="shared" si="12"/>
        <v>1023179998.9700003</v>
      </c>
      <c r="O42" s="79">
        <f t="shared" si="12"/>
        <v>1095826017.4099998</v>
      </c>
      <c r="P42" s="79">
        <f t="shared" si="12"/>
        <v>1846566066.5899944</v>
      </c>
      <c r="Q42" s="79">
        <f t="shared" si="12"/>
        <v>14196494244.669989</v>
      </c>
      <c r="R42" s="4"/>
      <c r="S42" s="4"/>
      <c r="T42" s="4"/>
      <c r="U42" s="4"/>
    </row>
    <row r="43" spans="2:21" x14ac:dyDescent="0.25">
      <c r="B43" s="23" t="s">
        <v>56</v>
      </c>
      <c r="C43" s="63">
        <f t="shared" ref="C43:Q43" si="13">C44-C47</f>
        <v>-1924.9957560000003</v>
      </c>
      <c r="D43" s="78">
        <f t="shared" si="13"/>
        <v>345695839.26000023</v>
      </c>
      <c r="E43" s="77">
        <f t="shared" si="13"/>
        <v>-1126205.8700000001</v>
      </c>
      <c r="F43" s="77">
        <f t="shared" si="13"/>
        <v>81756095.640000001</v>
      </c>
      <c r="G43" s="77">
        <f t="shared" si="13"/>
        <v>165650581.21000001</v>
      </c>
      <c r="H43" s="77">
        <f t="shared" si="13"/>
        <v>82959772</v>
      </c>
      <c r="I43" s="77">
        <f t="shared" si="13"/>
        <v>82786172</v>
      </c>
      <c r="J43" s="77">
        <f t="shared" si="13"/>
        <v>79171039</v>
      </c>
      <c r="K43" s="77">
        <f t="shared" si="13"/>
        <v>161562344.21000001</v>
      </c>
      <c r="L43" s="77">
        <f t="shared" si="13"/>
        <v>81949282.590000004</v>
      </c>
      <c r="M43" s="77">
        <f t="shared" si="13"/>
        <v>-3499876.05</v>
      </c>
      <c r="N43" s="77">
        <f t="shared" si="13"/>
        <v>82033293.969999999</v>
      </c>
      <c r="O43" s="77">
        <f t="shared" si="13"/>
        <v>166293105</v>
      </c>
      <c r="P43" s="77">
        <f t="shared" si="13"/>
        <v>83333333</v>
      </c>
      <c r="Q43" s="77">
        <f t="shared" si="13"/>
        <v>1062868936.7</v>
      </c>
      <c r="R43" s="4"/>
      <c r="S43" s="4"/>
      <c r="T43" s="4"/>
      <c r="U43" s="4"/>
    </row>
    <row r="44" spans="2:21" x14ac:dyDescent="0.25">
      <c r="B44" s="21" t="s">
        <v>57</v>
      </c>
      <c r="C44" s="1">
        <f t="shared" ref="C44:Q44" si="14">SUM(C45:C46)</f>
        <v>1000</v>
      </c>
      <c r="D44" s="76">
        <f t="shared" si="14"/>
        <v>3279161954.1199999</v>
      </c>
      <c r="E44" s="76">
        <f t="shared" si="14"/>
        <v>0</v>
      </c>
      <c r="F44" s="76">
        <f t="shared" si="14"/>
        <v>83333333</v>
      </c>
      <c r="G44" s="76">
        <f t="shared" si="14"/>
        <v>166666666</v>
      </c>
      <c r="H44" s="76">
        <f t="shared" si="14"/>
        <v>83333333</v>
      </c>
      <c r="I44" s="76">
        <f t="shared" si="14"/>
        <v>83333333</v>
      </c>
      <c r="J44" s="76">
        <f t="shared" si="14"/>
        <v>80000000</v>
      </c>
      <c r="K44" s="76">
        <f t="shared" si="14"/>
        <v>166666666</v>
      </c>
      <c r="L44" s="76">
        <f t="shared" si="14"/>
        <v>83333333</v>
      </c>
      <c r="M44" s="76">
        <f t="shared" si="14"/>
        <v>0</v>
      </c>
      <c r="N44" s="76">
        <f t="shared" si="14"/>
        <v>83333333</v>
      </c>
      <c r="O44" s="76">
        <f t="shared" si="14"/>
        <v>166666666</v>
      </c>
      <c r="P44" s="76">
        <f t="shared" si="14"/>
        <v>83333333</v>
      </c>
      <c r="Q44" s="76">
        <f t="shared" si="14"/>
        <v>1079999996</v>
      </c>
      <c r="R44" s="4"/>
      <c r="S44" s="4"/>
      <c r="T44" s="4"/>
      <c r="U44" s="4"/>
    </row>
    <row r="45" spans="2:21" x14ac:dyDescent="0.25">
      <c r="B45" s="20" t="s">
        <v>58</v>
      </c>
      <c r="C45" s="75">
        <v>1000</v>
      </c>
      <c r="D45" s="74">
        <v>3199161954.1199999</v>
      </c>
      <c r="E45" s="74">
        <v>0</v>
      </c>
      <c r="F45" s="74">
        <v>83333333</v>
      </c>
      <c r="G45" s="74">
        <v>166666666</v>
      </c>
      <c r="H45" s="74">
        <v>83333333</v>
      </c>
      <c r="I45" s="74">
        <v>83333333</v>
      </c>
      <c r="J45" s="74">
        <v>0</v>
      </c>
      <c r="K45" s="74">
        <v>166666666</v>
      </c>
      <c r="L45" s="74">
        <v>83333333</v>
      </c>
      <c r="M45" s="74">
        <v>0</v>
      </c>
      <c r="N45" s="74">
        <v>83333333</v>
      </c>
      <c r="O45" s="74">
        <v>166666666</v>
      </c>
      <c r="P45" s="74">
        <v>83333333</v>
      </c>
      <c r="Q45" s="74">
        <f>(SUM(E45:P45))</f>
        <v>999999996</v>
      </c>
      <c r="R45" s="4"/>
      <c r="S45" s="4"/>
      <c r="T45" s="4"/>
      <c r="U45" s="4"/>
    </row>
    <row r="46" spans="2:21" x14ac:dyDescent="0.25">
      <c r="B46" s="20" t="s">
        <v>59</v>
      </c>
      <c r="C46" s="75">
        <v>0</v>
      </c>
      <c r="D46" s="74">
        <v>80000000</v>
      </c>
      <c r="E46" s="74">
        <v>0</v>
      </c>
      <c r="F46" s="74">
        <v>0</v>
      </c>
      <c r="G46" s="74">
        <v>0</v>
      </c>
      <c r="H46" s="74">
        <v>0</v>
      </c>
      <c r="I46" s="74">
        <v>0</v>
      </c>
      <c r="J46" s="74">
        <v>80000000</v>
      </c>
      <c r="K46" s="74">
        <v>0</v>
      </c>
      <c r="L46" s="74">
        <v>0</v>
      </c>
      <c r="M46" s="74">
        <v>0</v>
      </c>
      <c r="N46" s="74">
        <v>0</v>
      </c>
      <c r="O46" s="74">
        <v>0</v>
      </c>
      <c r="P46" s="74">
        <v>0</v>
      </c>
      <c r="Q46" s="74">
        <f>(SUM(E46:P46))</f>
        <v>80000000</v>
      </c>
      <c r="R46" s="4"/>
      <c r="S46" s="4"/>
      <c r="T46" s="4"/>
      <c r="U46" s="4"/>
    </row>
    <row r="47" spans="2:21" x14ac:dyDescent="0.25">
      <c r="B47" s="19" t="s">
        <v>60</v>
      </c>
      <c r="C47" s="1">
        <f t="shared" ref="C47:Q47" si="15">SUM(C48:C50)</f>
        <v>2924.9957560000003</v>
      </c>
      <c r="D47" s="76">
        <f t="shared" si="15"/>
        <v>2933466114.8599997</v>
      </c>
      <c r="E47" s="76">
        <f t="shared" si="15"/>
        <v>1126205.8700000001</v>
      </c>
      <c r="F47" s="76">
        <f t="shared" si="15"/>
        <v>1577237.3599999999</v>
      </c>
      <c r="G47" s="76">
        <f t="shared" si="15"/>
        <v>1016084.79</v>
      </c>
      <c r="H47" s="76">
        <f t="shared" si="15"/>
        <v>373561</v>
      </c>
      <c r="I47" s="76">
        <f t="shared" si="15"/>
        <v>547161</v>
      </c>
      <c r="J47" s="76">
        <f t="shared" si="15"/>
        <v>828961</v>
      </c>
      <c r="K47" s="76">
        <f t="shared" si="15"/>
        <v>5104321.7899999991</v>
      </c>
      <c r="L47" s="76">
        <f t="shared" si="15"/>
        <v>1384050.4100000001</v>
      </c>
      <c r="M47" s="76">
        <f t="shared" si="15"/>
        <v>3499876.05</v>
      </c>
      <c r="N47" s="76">
        <f t="shared" si="15"/>
        <v>1300039.03</v>
      </c>
      <c r="O47" s="76">
        <f t="shared" si="15"/>
        <v>373561</v>
      </c>
      <c r="P47" s="76">
        <f t="shared" si="15"/>
        <v>0</v>
      </c>
      <c r="Q47" s="76">
        <f t="shared" si="15"/>
        <v>17131059.299999997</v>
      </c>
      <c r="R47" s="4"/>
      <c r="S47" s="4"/>
      <c r="T47" s="4"/>
      <c r="U47" s="4"/>
    </row>
    <row r="48" spans="2:21" x14ac:dyDescent="0.25">
      <c r="B48" s="18" t="s">
        <v>61</v>
      </c>
      <c r="C48" s="75">
        <v>1000</v>
      </c>
      <c r="D48" s="74">
        <v>1000000000</v>
      </c>
      <c r="E48" s="74">
        <v>0</v>
      </c>
      <c r="F48" s="74">
        <v>0</v>
      </c>
      <c r="G48" s="74">
        <v>0</v>
      </c>
      <c r="H48" s="74">
        <v>0</v>
      </c>
      <c r="I48" s="74">
        <v>0</v>
      </c>
      <c r="J48" s="74">
        <v>0</v>
      </c>
      <c r="K48" s="74">
        <v>0</v>
      </c>
      <c r="L48" s="74">
        <v>0</v>
      </c>
      <c r="M48" s="74">
        <v>0</v>
      </c>
      <c r="N48" s="74">
        <v>0</v>
      </c>
      <c r="O48" s="74">
        <v>0</v>
      </c>
      <c r="P48" s="74">
        <v>0</v>
      </c>
      <c r="Q48" s="74">
        <f>SUM(E48:P48)</f>
        <v>0</v>
      </c>
      <c r="R48" s="4"/>
      <c r="S48" s="4"/>
      <c r="T48" s="4"/>
      <c r="U48" s="4"/>
    </row>
    <row r="49" spans="2:21" x14ac:dyDescent="0.25">
      <c r="B49" s="18" t="s">
        <v>62</v>
      </c>
      <c r="C49" s="75">
        <v>1924.495756</v>
      </c>
      <c r="D49" s="74">
        <v>1933466114.3599999</v>
      </c>
      <c r="E49" s="74">
        <v>1126205.8700000001</v>
      </c>
      <c r="F49" s="74">
        <v>1577237.3599999999</v>
      </c>
      <c r="G49" s="74">
        <v>1016084.79</v>
      </c>
      <c r="H49" s="74">
        <v>373561</v>
      </c>
      <c r="I49" s="74">
        <v>547161</v>
      </c>
      <c r="J49" s="74">
        <v>828961</v>
      </c>
      <c r="K49" s="74">
        <v>5104321.7899999991</v>
      </c>
      <c r="L49" s="74">
        <v>1384050.4100000001</v>
      </c>
      <c r="M49" s="74">
        <v>3499876.05</v>
      </c>
      <c r="N49" s="74">
        <v>1300039.03</v>
      </c>
      <c r="O49" s="74">
        <v>373561</v>
      </c>
      <c r="P49" s="74">
        <v>0</v>
      </c>
      <c r="Q49" s="73">
        <f>SUM(E49:P49)</f>
        <v>17131059.299999997</v>
      </c>
      <c r="R49" s="4"/>
      <c r="S49" s="4"/>
      <c r="T49" s="4"/>
      <c r="U49" s="4"/>
    </row>
    <row r="50" spans="2:21" ht="15.75" thickBot="1" x14ac:dyDescent="0.3">
      <c r="B50" s="49" t="s">
        <v>63</v>
      </c>
      <c r="C50" s="57">
        <v>0.5</v>
      </c>
      <c r="D50" s="57">
        <v>0.5</v>
      </c>
      <c r="E50" s="72">
        <v>0</v>
      </c>
      <c r="F50" s="72">
        <v>0</v>
      </c>
      <c r="G50" s="72">
        <v>0</v>
      </c>
      <c r="H50" s="72">
        <v>0</v>
      </c>
      <c r="I50" s="72">
        <v>0</v>
      </c>
      <c r="J50" s="72">
        <v>0</v>
      </c>
      <c r="K50" s="72">
        <v>0</v>
      </c>
      <c r="L50" s="72">
        <v>0</v>
      </c>
      <c r="M50" s="72">
        <v>0</v>
      </c>
      <c r="N50" s="72">
        <v>0</v>
      </c>
      <c r="O50" s="72">
        <v>0</v>
      </c>
      <c r="P50" s="72">
        <v>0</v>
      </c>
      <c r="Q50" s="71">
        <f>SUM(E50:P50)</f>
        <v>0</v>
      </c>
      <c r="R50" s="56"/>
      <c r="S50" s="4"/>
      <c r="T50" s="4"/>
      <c r="U50" s="4"/>
    </row>
    <row r="51" spans="2:21" x14ac:dyDescent="0.25">
      <c r="B51" s="14" t="s">
        <v>95</v>
      </c>
      <c r="C51" s="70"/>
      <c r="D51" s="70"/>
      <c r="E51" s="70"/>
      <c r="F51" s="56"/>
      <c r="G51" s="56"/>
      <c r="H51" s="56"/>
      <c r="I51" s="56"/>
      <c r="J51" s="56"/>
      <c r="K51" s="56"/>
      <c r="L51" s="56"/>
      <c r="M51" s="56"/>
      <c r="N51" s="56"/>
      <c r="O51" s="56"/>
      <c r="P51" s="56"/>
      <c r="Q51" s="56"/>
      <c r="R51" s="56"/>
      <c r="S51" s="4"/>
      <c r="T51" s="4"/>
      <c r="U51" s="4"/>
    </row>
    <row r="52" spans="2:21" ht="10.5" customHeight="1" x14ac:dyDescent="0.25">
      <c r="B52" s="149" t="s">
        <v>96</v>
      </c>
      <c r="C52" s="149"/>
      <c r="D52" s="149"/>
      <c r="E52" s="98"/>
      <c r="F52" s="98"/>
      <c r="G52" s="98"/>
      <c r="H52" s="98"/>
      <c r="I52" s="98"/>
      <c r="J52" s="98"/>
      <c r="K52" s="98"/>
      <c r="L52" s="98"/>
      <c r="M52" s="98"/>
      <c r="N52" s="98"/>
      <c r="O52" s="98"/>
      <c r="P52" s="98"/>
      <c r="Q52" s="4"/>
      <c r="R52" s="4"/>
      <c r="S52" s="4"/>
      <c r="T52" s="4"/>
      <c r="U52" s="4"/>
    </row>
    <row r="53" spans="2:21" x14ac:dyDescent="0.25">
      <c r="B53" s="14" t="s">
        <v>97</v>
      </c>
      <c r="C53" s="15"/>
      <c r="D53" s="14"/>
      <c r="E53" s="14"/>
      <c r="F53" s="14"/>
      <c r="G53" s="14"/>
      <c r="H53" s="14"/>
      <c r="I53" s="14"/>
      <c r="J53" s="14"/>
      <c r="K53" s="14"/>
      <c r="L53" s="14"/>
      <c r="M53" s="14"/>
      <c r="N53" s="14"/>
      <c r="O53" s="14"/>
      <c r="P53" s="14"/>
      <c r="Q53" s="4"/>
      <c r="R53" s="4"/>
      <c r="S53" s="4"/>
      <c r="T53" s="4"/>
      <c r="U53" s="4"/>
    </row>
    <row r="54" spans="2:21" x14ac:dyDescent="0.25">
      <c r="B54" s="14" t="s">
        <v>65</v>
      </c>
      <c r="C54" s="9"/>
      <c r="D54" s="13"/>
      <c r="E54" s="13"/>
      <c r="F54" s="13"/>
      <c r="G54" s="13"/>
      <c r="H54" s="13"/>
      <c r="I54" s="13"/>
      <c r="J54" s="13"/>
      <c r="K54" s="13"/>
      <c r="L54" s="13"/>
      <c r="M54" s="13"/>
      <c r="N54" s="13"/>
      <c r="O54" s="13"/>
      <c r="P54" s="13"/>
      <c r="Q54" s="11"/>
      <c r="R54" s="4"/>
      <c r="S54" s="4"/>
      <c r="T54" s="4"/>
      <c r="U54" s="4"/>
    </row>
    <row r="55" spans="2:21" x14ac:dyDescent="0.25">
      <c r="B55" s="10"/>
      <c r="C55" s="9"/>
      <c r="D55" s="12"/>
      <c r="E55" s="12"/>
      <c r="F55" s="12"/>
      <c r="G55" s="12"/>
      <c r="H55" s="12"/>
      <c r="I55" s="12"/>
      <c r="J55" s="12"/>
      <c r="K55" s="12"/>
      <c r="L55" s="12"/>
      <c r="M55" s="12"/>
      <c r="N55" s="12"/>
      <c r="O55" s="12"/>
      <c r="P55" s="12"/>
      <c r="Q55" s="4"/>
      <c r="R55" s="4"/>
      <c r="S55" s="4"/>
      <c r="T55" s="4"/>
      <c r="U55" s="4"/>
    </row>
    <row r="56" spans="2:21" x14ac:dyDescent="0.25">
      <c r="B56" s="10"/>
      <c r="C56" s="9"/>
      <c r="D56" s="8"/>
      <c r="E56" s="8"/>
      <c r="F56" s="8"/>
      <c r="G56" s="8"/>
      <c r="H56" s="8"/>
      <c r="I56" s="8"/>
      <c r="J56" s="8"/>
      <c r="K56" s="8"/>
      <c r="L56" s="8"/>
      <c r="M56" s="8"/>
      <c r="N56" s="8"/>
      <c r="O56" s="8"/>
      <c r="P56" s="8"/>
      <c r="Q56" s="4"/>
      <c r="R56" s="4"/>
      <c r="S56" s="4"/>
      <c r="T56" s="4"/>
      <c r="U56" s="4"/>
    </row>
    <row r="57" spans="2:21" x14ac:dyDescent="0.25">
      <c r="B57" s="10"/>
      <c r="C57" s="9"/>
      <c r="D57" s="11"/>
      <c r="E57" s="11"/>
      <c r="F57" s="11"/>
      <c r="G57" s="11"/>
      <c r="H57" s="11"/>
      <c r="I57" s="11"/>
      <c r="J57" s="11"/>
      <c r="K57" s="11"/>
      <c r="L57" s="11"/>
      <c r="M57" s="11"/>
      <c r="N57" s="11"/>
      <c r="O57" s="11"/>
      <c r="P57" s="11"/>
      <c r="Q57" s="4"/>
      <c r="R57" s="4"/>
      <c r="S57" s="4"/>
      <c r="T57" s="4"/>
      <c r="U57" s="4"/>
    </row>
    <row r="58" spans="2:21" x14ac:dyDescent="0.25">
      <c r="B58" s="10"/>
      <c r="C58" s="9"/>
      <c r="D58" s="8"/>
      <c r="E58" s="8"/>
      <c r="F58" s="8"/>
      <c r="G58" s="8"/>
      <c r="H58" s="8"/>
      <c r="I58" s="8"/>
      <c r="J58" s="8"/>
      <c r="K58" s="8"/>
      <c r="L58" s="8"/>
      <c r="M58" s="8"/>
      <c r="N58" s="8"/>
      <c r="O58" s="8"/>
      <c r="P58" s="8"/>
      <c r="Q58" s="4"/>
      <c r="R58" s="4"/>
      <c r="S58" s="4"/>
      <c r="T58" s="4"/>
      <c r="U58" s="4"/>
    </row>
    <row r="59" spans="2:21" x14ac:dyDescent="0.25">
      <c r="Q59" s="4"/>
      <c r="R59" s="4"/>
      <c r="S59" s="4"/>
      <c r="T59" s="4"/>
      <c r="U59" s="4"/>
    </row>
    <row r="60" spans="2:21" x14ac:dyDescent="0.25">
      <c r="Q60" s="4"/>
      <c r="R60" s="4"/>
      <c r="S60" s="4"/>
      <c r="T60" s="4"/>
      <c r="U60" s="4"/>
    </row>
    <row r="61" spans="2:21" x14ac:dyDescent="0.25">
      <c r="Q61" s="4"/>
      <c r="R61" s="4"/>
      <c r="S61" s="4"/>
      <c r="T61" s="4"/>
      <c r="U61" s="4"/>
    </row>
    <row r="62" spans="2:21" x14ac:dyDescent="0.25">
      <c r="C62" s="4"/>
      <c r="D62" s="7"/>
      <c r="E62" s="7"/>
      <c r="F62" s="7"/>
      <c r="G62" s="7"/>
      <c r="H62" s="7"/>
      <c r="I62" s="7"/>
      <c r="J62" s="7"/>
      <c r="K62" s="7"/>
      <c r="L62" s="7"/>
      <c r="M62" s="7"/>
      <c r="N62" s="7"/>
      <c r="O62" s="7"/>
      <c r="P62" s="7"/>
      <c r="Q62" s="4"/>
      <c r="R62" s="4"/>
      <c r="S62" s="4"/>
      <c r="T62" s="4"/>
      <c r="U62" s="4"/>
    </row>
    <row r="63" spans="2:21" x14ac:dyDescent="0.25">
      <c r="C63" s="4"/>
      <c r="Q63" s="4"/>
      <c r="R63" s="4"/>
      <c r="S63" s="4"/>
      <c r="T63" s="4"/>
      <c r="U63" s="4"/>
    </row>
    <row r="64" spans="2:21" x14ac:dyDescent="0.25">
      <c r="C64" s="4"/>
      <c r="Q64" s="4"/>
      <c r="R64" s="4"/>
      <c r="S64" s="4"/>
      <c r="T64" s="4"/>
      <c r="U64" s="4"/>
    </row>
    <row r="65" s="4" customFormat="1" x14ac:dyDescent="0.25"/>
  </sheetData>
  <mergeCells count="5">
    <mergeCell ref="B3:Q3"/>
    <mergeCell ref="B4:Q4"/>
    <mergeCell ref="B5:Q5"/>
    <mergeCell ref="B6:Q6"/>
    <mergeCell ref="B52:D52"/>
  </mergeCells>
  <pageMargins left="0.7" right="0.7" top="0.75" bottom="0.75" header="0.3" footer="0.3"/>
  <pageSetup orientation="portrait" horizontalDpi="4294967295" verticalDpi="4294967295" r:id="rId1"/>
  <ignoredErrors>
    <ignoredError sqref="Q13:Q18 Q20:Q50" formulaRange="1"/>
    <ignoredError sqref="Q19"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AE6A-3B4F-498C-B20A-97CD4FC57FED}">
  <sheetPr codeName="Hoja8"/>
  <dimension ref="A1:Z64"/>
  <sheetViews>
    <sheetView showGridLines="0" zoomScale="90" zoomScaleNormal="90" workbookViewId="0">
      <selection activeCell="B9" sqref="B9"/>
    </sheetView>
  </sheetViews>
  <sheetFormatPr defaultColWidth="11.42578125" defaultRowHeight="15" x14ac:dyDescent="0.25"/>
  <cols>
    <col min="1" max="1" width="24.42578125" style="4" customWidth="1"/>
    <col min="2" max="2" width="83.42578125" style="4" customWidth="1"/>
    <col min="3" max="3" width="14.85546875" style="6" customWidth="1"/>
    <col min="4" max="15" width="14.85546875" style="4" customWidth="1"/>
    <col min="16" max="16" width="14.85546875" style="5" customWidth="1"/>
    <col min="17" max="17" width="21.85546875" style="5" customWidth="1"/>
    <col min="18" max="19" width="14.85546875" style="5" bestFit="1" customWidth="1"/>
    <col min="20" max="20" width="12.7109375" style="5" bestFit="1" customWidth="1"/>
    <col min="21" max="16384" width="11.42578125" style="4"/>
  </cols>
  <sheetData>
    <row r="1" spans="1:21" x14ac:dyDescent="0.25">
      <c r="B1" s="46"/>
    </row>
    <row r="3" spans="1:21" ht="28.5" x14ac:dyDescent="0.25">
      <c r="A3" s="44"/>
      <c r="B3" s="141" t="s">
        <v>0</v>
      </c>
      <c r="C3" s="142"/>
      <c r="D3" s="142"/>
      <c r="E3" s="142"/>
      <c r="F3" s="142"/>
      <c r="G3" s="142"/>
      <c r="H3" s="142"/>
      <c r="I3" s="142"/>
      <c r="J3" s="142"/>
      <c r="K3" s="142"/>
      <c r="L3" s="142"/>
      <c r="M3" s="142"/>
      <c r="N3" s="142"/>
      <c r="O3" s="142"/>
      <c r="P3" s="142"/>
    </row>
    <row r="4" spans="1:21" ht="21" x14ac:dyDescent="0.25">
      <c r="A4" s="44"/>
      <c r="B4" s="143" t="s">
        <v>1</v>
      </c>
      <c r="C4" s="144"/>
      <c r="D4" s="144"/>
      <c r="E4" s="144"/>
      <c r="F4" s="144"/>
      <c r="G4" s="144"/>
      <c r="H4" s="144"/>
      <c r="I4" s="144"/>
      <c r="J4" s="144"/>
      <c r="K4" s="144"/>
      <c r="L4" s="144"/>
      <c r="M4" s="144"/>
      <c r="N4" s="144"/>
      <c r="O4" s="144"/>
      <c r="P4" s="144"/>
    </row>
    <row r="5" spans="1:21" ht="15.75" customHeight="1" x14ac:dyDescent="0.25">
      <c r="A5" s="145" t="s">
        <v>2</v>
      </c>
      <c r="B5" s="146"/>
      <c r="C5" s="146"/>
      <c r="D5" s="146"/>
      <c r="E5" s="146"/>
      <c r="F5" s="146"/>
      <c r="G5" s="146"/>
      <c r="H5" s="146"/>
      <c r="I5" s="146"/>
      <c r="J5" s="146"/>
      <c r="K5" s="146"/>
      <c r="L5" s="146"/>
      <c r="M5" s="146"/>
      <c r="N5" s="146"/>
      <c r="O5" s="146"/>
      <c r="P5" s="146"/>
      <c r="Q5" s="146"/>
    </row>
    <row r="6" spans="1:21" x14ac:dyDescent="0.25">
      <c r="A6" s="44"/>
      <c r="B6" s="147"/>
      <c r="C6" s="148"/>
      <c r="D6" s="148"/>
      <c r="E6" s="148"/>
      <c r="F6" s="148"/>
      <c r="G6" s="148"/>
      <c r="H6" s="148"/>
      <c r="I6" s="148"/>
      <c r="J6" s="148"/>
      <c r="K6" s="148"/>
      <c r="L6" s="148"/>
      <c r="M6" s="148"/>
      <c r="N6" s="148"/>
      <c r="O6" s="148"/>
      <c r="P6" s="148"/>
    </row>
    <row r="7" spans="1:21" x14ac:dyDescent="0.25">
      <c r="A7" s="44"/>
      <c r="B7" s="48"/>
      <c r="C7" s="48"/>
      <c r="D7" s="48"/>
      <c r="E7" s="48"/>
      <c r="F7" s="48"/>
      <c r="G7" s="48"/>
      <c r="H7" s="48"/>
      <c r="I7" s="48"/>
      <c r="J7" s="48"/>
      <c r="K7" s="48"/>
      <c r="L7" s="48"/>
      <c r="M7" s="48"/>
      <c r="N7" s="48"/>
      <c r="O7" s="48"/>
      <c r="P7" s="48"/>
    </row>
    <row r="8" spans="1:21" x14ac:dyDescent="0.25">
      <c r="A8" s="44"/>
      <c r="B8" s="17" t="s">
        <v>98</v>
      </c>
      <c r="C8" s="43"/>
      <c r="P8" s="47" t="s">
        <v>4</v>
      </c>
    </row>
    <row r="9" spans="1:21" ht="30.75" customHeight="1" x14ac:dyDescent="0.25">
      <c r="B9" s="94" t="s">
        <v>5</v>
      </c>
      <c r="C9" s="95" t="s">
        <v>99</v>
      </c>
      <c r="D9" s="9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row>
    <row r="10" spans="1:21" x14ac:dyDescent="0.25">
      <c r="B10" s="36"/>
      <c r="C10" s="35"/>
      <c r="D10" s="35"/>
      <c r="E10" s="34"/>
      <c r="F10" s="34"/>
      <c r="G10" s="34"/>
      <c r="H10" s="34"/>
      <c r="I10" s="34"/>
      <c r="J10" s="34"/>
      <c r="K10" s="34"/>
      <c r="L10" s="34"/>
      <c r="M10" s="34"/>
      <c r="N10" s="34"/>
      <c r="O10" s="34"/>
      <c r="P10" s="34"/>
      <c r="Q10" s="34"/>
      <c r="R10" s="4"/>
      <c r="S10" s="4"/>
      <c r="T10" s="4"/>
    </row>
    <row r="11" spans="1:21" ht="17.25" customHeight="1" x14ac:dyDescent="0.25">
      <c r="B11" s="94" t="s">
        <v>21</v>
      </c>
      <c r="C11" s="93">
        <f t="shared" ref="C11:P11" si="0">C12+C19</f>
        <v>123742520362</v>
      </c>
      <c r="D11" s="93">
        <f t="shared" si="0"/>
        <v>137659332707.79001</v>
      </c>
      <c r="E11" s="92">
        <f t="shared" si="0"/>
        <v>10152917153.049995</v>
      </c>
      <c r="F11" s="92">
        <f t="shared" si="0"/>
        <v>6464018667.2600012</v>
      </c>
      <c r="G11" s="92">
        <f t="shared" si="0"/>
        <v>7973197798.2200012</v>
      </c>
      <c r="H11" s="92">
        <f t="shared" si="0"/>
        <v>7046764665.9299994</v>
      </c>
      <c r="I11" s="92">
        <f t="shared" si="0"/>
        <v>3263738043.1199989</v>
      </c>
      <c r="J11" s="92">
        <f t="shared" si="0"/>
        <v>9880436825.2800007</v>
      </c>
      <c r="K11" s="92">
        <f t="shared" si="0"/>
        <v>5253899343.25</v>
      </c>
      <c r="L11" s="92">
        <f t="shared" si="0"/>
        <v>7609074178.1399984</v>
      </c>
      <c r="M11" s="92">
        <f t="shared" si="0"/>
        <v>12441481037.589998</v>
      </c>
      <c r="N11" s="92">
        <f t="shared" si="0"/>
        <v>9315121050.8700008</v>
      </c>
      <c r="O11" s="92">
        <f t="shared" si="0"/>
        <v>9691173608.6500015</v>
      </c>
      <c r="P11" s="92">
        <f t="shared" si="0"/>
        <v>10730328592.760004</v>
      </c>
      <c r="Q11" s="92">
        <f>+Q12+Q19</f>
        <v>99822150964.12001</v>
      </c>
      <c r="R11" s="32"/>
      <c r="S11" s="4"/>
      <c r="T11" s="4"/>
    </row>
    <row r="12" spans="1:21" x14ac:dyDescent="0.25">
      <c r="B12" s="21" t="s">
        <v>22</v>
      </c>
      <c r="C12" s="83">
        <f t="shared" ref="C12:Q12" si="1">SUM(C13:C18)</f>
        <v>111828986472</v>
      </c>
      <c r="D12" s="83">
        <f t="shared" si="1"/>
        <v>126980250373.19</v>
      </c>
      <c r="E12" s="83">
        <f t="shared" si="1"/>
        <v>10006926919.179995</v>
      </c>
      <c r="F12" s="83">
        <f t="shared" si="1"/>
        <v>6419415117.2000008</v>
      </c>
      <c r="G12" s="83">
        <f t="shared" si="1"/>
        <v>7661288632.2600012</v>
      </c>
      <c r="H12" s="83">
        <f t="shared" si="1"/>
        <v>6593040824.2199993</v>
      </c>
      <c r="I12" s="83">
        <f t="shared" si="1"/>
        <v>2940007752.4399991</v>
      </c>
      <c r="J12" s="83">
        <f t="shared" si="1"/>
        <v>9732024929.6300011</v>
      </c>
      <c r="K12" s="83">
        <f t="shared" si="1"/>
        <v>4863811409.1899996</v>
      </c>
      <c r="L12" s="83">
        <f t="shared" si="1"/>
        <v>7524210856.1399984</v>
      </c>
      <c r="M12" s="83">
        <f t="shared" si="1"/>
        <v>11509157789.649998</v>
      </c>
      <c r="N12" s="83">
        <f t="shared" si="1"/>
        <v>8356344973.2200003</v>
      </c>
      <c r="O12" s="83">
        <f t="shared" si="1"/>
        <v>8525549437.6300011</v>
      </c>
      <c r="P12" s="83">
        <f t="shared" si="1"/>
        <v>10303848929.200005</v>
      </c>
      <c r="Q12" s="83">
        <f t="shared" si="1"/>
        <v>94435627569.960007</v>
      </c>
      <c r="R12" s="32"/>
      <c r="S12" s="16"/>
      <c r="T12" s="16"/>
    </row>
    <row r="13" spans="1:21" x14ac:dyDescent="0.25">
      <c r="B13" s="31" t="s">
        <v>23</v>
      </c>
      <c r="C13" s="90">
        <v>1890687606</v>
      </c>
      <c r="D13" s="90">
        <v>2302545533.0100002</v>
      </c>
      <c r="E13" s="81">
        <v>137301251.41</v>
      </c>
      <c r="F13" s="81">
        <v>144958770.06</v>
      </c>
      <c r="G13" s="81">
        <v>112670225.09999999</v>
      </c>
      <c r="H13" s="81">
        <v>110832495.3</v>
      </c>
      <c r="I13" s="81">
        <v>118215466.66</v>
      </c>
      <c r="J13" s="81">
        <v>147000486.31999999</v>
      </c>
      <c r="K13" s="81">
        <v>117004363.81999999</v>
      </c>
      <c r="L13" s="81">
        <v>109757944.08</v>
      </c>
      <c r="M13" s="81">
        <v>128720426.34999999</v>
      </c>
      <c r="N13" s="81">
        <v>1368833.72</v>
      </c>
      <c r="O13" s="81">
        <v>10624178.4</v>
      </c>
      <c r="P13" s="81">
        <v>0</v>
      </c>
      <c r="Q13" s="81">
        <f t="shared" ref="Q13:Q16" si="2">(SUM(E13:P13))</f>
        <v>1138454441.2200003</v>
      </c>
      <c r="R13" s="106"/>
      <c r="S13" s="17"/>
      <c r="T13" s="17"/>
    </row>
    <row r="14" spans="1:21" x14ac:dyDescent="0.25">
      <c r="B14" s="31" t="s">
        <v>24</v>
      </c>
      <c r="C14" s="90">
        <v>20157218460</v>
      </c>
      <c r="D14" s="90">
        <v>20350615442</v>
      </c>
      <c r="E14" s="81">
        <v>393806766.38000005</v>
      </c>
      <c r="F14" s="81">
        <v>397711897.44999993</v>
      </c>
      <c r="G14" s="81">
        <v>443980847.65000004</v>
      </c>
      <c r="H14" s="81">
        <v>407885404.46000004</v>
      </c>
      <c r="I14" s="81">
        <v>391093143.94999993</v>
      </c>
      <c r="J14" s="81">
        <v>546349687.83000004</v>
      </c>
      <c r="K14" s="81">
        <v>580781048.69000006</v>
      </c>
      <c r="L14" s="81">
        <v>494972149.25</v>
      </c>
      <c r="M14" s="81">
        <v>502933015.76999998</v>
      </c>
      <c r="N14" s="81">
        <v>595558117.26999998</v>
      </c>
      <c r="O14" s="81">
        <v>542305059.18000007</v>
      </c>
      <c r="P14" s="81">
        <v>767021471.32999992</v>
      </c>
      <c r="Q14" s="81">
        <f t="shared" si="2"/>
        <v>6064398609.21</v>
      </c>
      <c r="R14" s="4"/>
      <c r="S14" s="33"/>
      <c r="T14" s="33"/>
      <c r="U14" s="17"/>
    </row>
    <row r="15" spans="1:21" s="32" customFormat="1" x14ac:dyDescent="0.25">
      <c r="B15" s="31" t="s">
        <v>25</v>
      </c>
      <c r="C15" s="90">
        <v>2412116417</v>
      </c>
      <c r="D15" s="90">
        <v>2412116417</v>
      </c>
      <c r="E15" s="32">
        <v>0</v>
      </c>
      <c r="P15" s="81"/>
      <c r="Q15" s="81">
        <f t="shared" si="2"/>
        <v>0</v>
      </c>
      <c r="R15" s="4"/>
      <c r="S15" s="84"/>
    </row>
    <row r="16" spans="1:21" s="32" customFormat="1" x14ac:dyDescent="0.25">
      <c r="B16" s="31" t="s">
        <v>26</v>
      </c>
      <c r="C16" s="90">
        <v>85207393735</v>
      </c>
      <c r="D16" s="90">
        <v>99753402727.179993</v>
      </c>
      <c r="E16" s="81">
        <v>9475722601.3899937</v>
      </c>
      <c r="F16" s="81">
        <v>5876529795.3500004</v>
      </c>
      <c r="G16" s="81">
        <v>7104389725.420001</v>
      </c>
      <c r="H16" s="81">
        <v>6073830440.4599991</v>
      </c>
      <c r="I16" s="81">
        <v>2429913678.3599992</v>
      </c>
      <c r="J16" s="81">
        <v>9038186855.4800014</v>
      </c>
      <c r="K16" s="81">
        <v>4164440157.1499996</v>
      </c>
      <c r="L16" s="81">
        <v>6918906462.8099985</v>
      </c>
      <c r="M16" s="81">
        <v>10876615347.529997</v>
      </c>
      <c r="N16" s="81">
        <v>7758226044.6800003</v>
      </c>
      <c r="O16" s="81">
        <v>7971904310.0500011</v>
      </c>
      <c r="P16" s="74">
        <v>9536115585.3700047</v>
      </c>
      <c r="Q16" s="74">
        <f t="shared" si="2"/>
        <v>87224781004.050018</v>
      </c>
      <c r="R16" s="4"/>
      <c r="S16" s="97"/>
    </row>
    <row r="17" spans="1:26" s="32" customFormat="1" x14ac:dyDescent="0.25">
      <c r="B17" s="31" t="s">
        <v>27</v>
      </c>
      <c r="C17" s="90">
        <v>5000000</v>
      </c>
      <c r="D17" s="90">
        <v>5000000</v>
      </c>
      <c r="E17" s="81">
        <v>96300</v>
      </c>
      <c r="F17" s="81">
        <v>125700</v>
      </c>
      <c r="G17" s="81">
        <v>169400</v>
      </c>
      <c r="H17" s="81">
        <v>492484</v>
      </c>
      <c r="I17" s="81">
        <v>777300</v>
      </c>
      <c r="J17" s="81">
        <v>487900</v>
      </c>
      <c r="K17" s="81">
        <v>1473800</v>
      </c>
      <c r="L17" s="81">
        <v>574300</v>
      </c>
      <c r="M17" s="81">
        <v>889000</v>
      </c>
      <c r="N17" s="74">
        <v>1121234</v>
      </c>
      <c r="O17" s="74">
        <v>687890</v>
      </c>
      <c r="P17" s="74">
        <v>711872.5</v>
      </c>
      <c r="Q17" s="74">
        <f>(SUM(E17:P17))</f>
        <v>7607180.5</v>
      </c>
      <c r="R17" s="4"/>
    </row>
    <row r="18" spans="1:26" x14ac:dyDescent="0.25">
      <c r="B18" s="31" t="s">
        <v>28</v>
      </c>
      <c r="C18" s="90">
        <v>2156570254</v>
      </c>
      <c r="D18" s="90">
        <v>2156570254</v>
      </c>
      <c r="E18" s="81">
        <v>0</v>
      </c>
      <c r="F18" s="81">
        <v>88954.34</v>
      </c>
      <c r="G18" s="81">
        <v>78434.09</v>
      </c>
      <c r="H18" s="81"/>
      <c r="I18" s="81">
        <v>8163.47</v>
      </c>
      <c r="J18" s="81"/>
      <c r="K18" s="81">
        <v>112039.53</v>
      </c>
      <c r="L18" s="81"/>
      <c r="M18" s="74"/>
      <c r="N18" s="74">
        <v>70743.55</v>
      </c>
      <c r="O18" s="74">
        <v>28000</v>
      </c>
      <c r="P18" s="74"/>
      <c r="Q18" s="74">
        <f>(SUM(E18:P18))</f>
        <v>386334.98</v>
      </c>
      <c r="R18" s="28"/>
      <c r="S18" s="28"/>
      <c r="T18" s="28"/>
      <c r="U18" s="28"/>
      <c r="V18" s="28"/>
      <c r="W18" s="28"/>
      <c r="X18" s="28"/>
      <c r="Y18" s="28"/>
      <c r="Z18" s="28"/>
    </row>
    <row r="19" spans="1:26" x14ac:dyDescent="0.25">
      <c r="B19" s="21" t="s">
        <v>29</v>
      </c>
      <c r="C19" s="83">
        <f t="shared" ref="C19:Q19" si="3">C20</f>
        <v>11913533890</v>
      </c>
      <c r="D19" s="83">
        <f t="shared" si="3"/>
        <v>10679082334.599998</v>
      </c>
      <c r="E19" s="83">
        <f t="shared" si="3"/>
        <v>145990233.87</v>
      </c>
      <c r="F19" s="83">
        <f t="shared" si="3"/>
        <v>44603550.060000002</v>
      </c>
      <c r="G19" s="83">
        <f t="shared" si="3"/>
        <v>311909165.96000004</v>
      </c>
      <c r="H19" s="83">
        <f t="shared" si="3"/>
        <v>453723841.71000004</v>
      </c>
      <c r="I19" s="83">
        <f t="shared" si="3"/>
        <v>323730290.68000001</v>
      </c>
      <c r="J19" s="83">
        <f t="shared" si="3"/>
        <v>148411895.65000001</v>
      </c>
      <c r="K19" s="83">
        <f t="shared" si="3"/>
        <v>390087934.06</v>
      </c>
      <c r="L19" s="83">
        <f t="shared" si="3"/>
        <v>84863322</v>
      </c>
      <c r="M19" s="83">
        <f t="shared" si="3"/>
        <v>932323247.93999994</v>
      </c>
      <c r="N19" s="83">
        <f t="shared" si="3"/>
        <v>958776077.6500001</v>
      </c>
      <c r="O19" s="83">
        <f t="shared" si="3"/>
        <v>1165624171.02</v>
      </c>
      <c r="P19" s="83">
        <f t="shared" si="3"/>
        <v>426479663.56</v>
      </c>
      <c r="Q19" s="83">
        <f t="shared" si="3"/>
        <v>5386523394.1600008</v>
      </c>
      <c r="R19" s="28"/>
      <c r="S19" s="28"/>
      <c r="T19" s="28"/>
      <c r="U19" s="28"/>
      <c r="V19" s="28"/>
      <c r="W19" s="28"/>
      <c r="X19" s="28"/>
      <c r="Y19" s="28"/>
      <c r="Z19" s="28"/>
    </row>
    <row r="20" spans="1:26" x14ac:dyDescent="0.25">
      <c r="B20" s="31" t="s">
        <v>31</v>
      </c>
      <c r="C20" s="90">
        <v>11913533890</v>
      </c>
      <c r="D20" s="90">
        <v>10679082334.599998</v>
      </c>
      <c r="E20" s="81">
        <v>145990233.87</v>
      </c>
      <c r="F20" s="90">
        <v>44603550.060000002</v>
      </c>
      <c r="G20" s="81">
        <v>311909165.96000004</v>
      </c>
      <c r="H20" s="90">
        <v>453723841.71000004</v>
      </c>
      <c r="I20" s="81">
        <v>323730290.68000001</v>
      </c>
      <c r="J20" s="90">
        <v>148411895.65000001</v>
      </c>
      <c r="K20" s="81">
        <v>390087934.06</v>
      </c>
      <c r="L20" s="90">
        <v>84863322</v>
      </c>
      <c r="M20" s="81">
        <v>932323247.93999994</v>
      </c>
      <c r="N20" s="90">
        <v>958776077.6500001</v>
      </c>
      <c r="O20" s="81">
        <v>1165624171.02</v>
      </c>
      <c r="P20" s="90">
        <v>426479663.56</v>
      </c>
      <c r="Q20" s="81">
        <f>(SUM(E20:P20))</f>
        <v>5386523394.1600008</v>
      </c>
      <c r="R20" s="4"/>
      <c r="S20" s="4"/>
      <c r="T20" s="4"/>
    </row>
    <row r="21" spans="1:26" x14ac:dyDescent="0.25">
      <c r="B21" s="94" t="s">
        <v>33</v>
      </c>
      <c r="C21" s="93">
        <f t="shared" ref="C21:Q21" si="4">C22+C31</f>
        <v>122275026084</v>
      </c>
      <c r="D21" s="93">
        <f t="shared" si="4"/>
        <v>146253895854.55011</v>
      </c>
      <c r="E21" s="92">
        <f>E22+E31</f>
        <v>4547170587.1000071</v>
      </c>
      <c r="F21" s="92">
        <f t="shared" si="4"/>
        <v>5671311014.8500051</v>
      </c>
      <c r="G21" s="92">
        <f t="shared" si="4"/>
        <v>6634842405.4699984</v>
      </c>
      <c r="H21" s="92">
        <f t="shared" si="4"/>
        <v>6327766432.1199827</v>
      </c>
      <c r="I21" s="92">
        <f t="shared" si="4"/>
        <v>6177373547.359992</v>
      </c>
      <c r="J21" s="92">
        <f t="shared" si="4"/>
        <v>7188063256.0999851</v>
      </c>
      <c r="K21" s="92">
        <f t="shared" si="4"/>
        <v>7508516903.7299938</v>
      </c>
      <c r="L21" s="92">
        <f t="shared" si="4"/>
        <v>6696330757.4600191</v>
      </c>
      <c r="M21" s="92">
        <f t="shared" si="4"/>
        <v>7877305506.5100145</v>
      </c>
      <c r="N21" s="92">
        <f t="shared" si="4"/>
        <v>7545955942.6599932</v>
      </c>
      <c r="O21" s="92">
        <f t="shared" si="4"/>
        <v>8317678085.9799795</v>
      </c>
      <c r="P21" s="92">
        <f t="shared" si="4"/>
        <v>13923555102.620033</v>
      </c>
      <c r="Q21" s="92">
        <f t="shared" si="4"/>
        <v>88415869541.960007</v>
      </c>
      <c r="R21" s="4"/>
      <c r="S21" s="4"/>
      <c r="T21" s="4"/>
    </row>
    <row r="22" spans="1:26" x14ac:dyDescent="0.25">
      <c r="A22" s="30"/>
      <c r="B22" s="19" t="s">
        <v>34</v>
      </c>
      <c r="C22" s="83">
        <f>C23+C25+C24+C29+C30</f>
        <v>93496036689</v>
      </c>
      <c r="D22" s="83">
        <f>D23+D25+D24+D29+D30</f>
        <v>112260293898.0201</v>
      </c>
      <c r="E22" s="83">
        <f t="shared" ref="E22:Q22" si="5">E23+E25+E24+E29+E30</f>
        <v>4374371988.4400072</v>
      </c>
      <c r="F22" s="83">
        <f t="shared" si="5"/>
        <v>5393899349.6900053</v>
      </c>
      <c r="G22" s="83">
        <f t="shared" si="5"/>
        <v>6261819633.3399982</v>
      </c>
      <c r="H22" s="83">
        <f t="shared" si="5"/>
        <v>5293939044.3799829</v>
      </c>
      <c r="I22" s="83">
        <f t="shared" si="5"/>
        <v>5717569776.439992</v>
      </c>
      <c r="J22" s="83">
        <f t="shared" si="5"/>
        <v>6107217882.9499846</v>
      </c>
      <c r="K22" s="83">
        <f t="shared" si="5"/>
        <v>6903045455.8999939</v>
      </c>
      <c r="L22" s="83">
        <f t="shared" si="5"/>
        <v>6223697995.4400187</v>
      </c>
      <c r="M22" s="83">
        <f t="shared" si="5"/>
        <v>6644501936.1800146</v>
      </c>
      <c r="N22" s="83">
        <f t="shared" si="5"/>
        <v>6632265438.6599932</v>
      </c>
      <c r="O22" s="83">
        <f t="shared" si="5"/>
        <v>7424479141.8699799</v>
      </c>
      <c r="P22" s="83">
        <f t="shared" si="5"/>
        <v>11495064861.840033</v>
      </c>
      <c r="Q22" s="83">
        <f t="shared" si="5"/>
        <v>78471872505.130005</v>
      </c>
      <c r="R22" s="4"/>
      <c r="S22" s="4"/>
      <c r="T22" s="4"/>
    </row>
    <row r="23" spans="1:26" x14ac:dyDescent="0.25">
      <c r="B23" s="26" t="s">
        <v>35</v>
      </c>
      <c r="C23" s="90">
        <v>91056733378</v>
      </c>
      <c r="D23" s="90">
        <v>108454730286.3801</v>
      </c>
      <c r="E23" s="81">
        <v>4366212498.140007</v>
      </c>
      <c r="F23" s="81">
        <v>5383727374.2000055</v>
      </c>
      <c r="G23" s="81">
        <v>6240333236.6699982</v>
      </c>
      <c r="H23" s="81">
        <v>5251887350.9499826</v>
      </c>
      <c r="I23" s="81">
        <v>5697131521.9499922</v>
      </c>
      <c r="J23" s="81">
        <v>6093943579.0199842</v>
      </c>
      <c r="K23" s="81">
        <v>6872154652.7499943</v>
      </c>
      <c r="L23" s="81">
        <v>6201902788.0500183</v>
      </c>
      <c r="M23" s="81">
        <v>6624375327.5600147</v>
      </c>
      <c r="N23" s="81">
        <v>6613254456.7099934</v>
      </c>
      <c r="O23" s="81">
        <v>7401977745.0399799</v>
      </c>
      <c r="P23" s="81">
        <v>11440202685.940031</v>
      </c>
      <c r="Q23" s="81">
        <f t="shared" ref="Q23:Q30" si="6">SUM(E23:P23)</f>
        <v>78187103216.979996</v>
      </c>
      <c r="R23" s="96"/>
      <c r="S23" s="4"/>
      <c r="T23" s="4"/>
    </row>
    <row r="24" spans="1:26" x14ac:dyDescent="0.25">
      <c r="B24" s="26" t="s">
        <v>94</v>
      </c>
      <c r="C24" s="90">
        <v>1551339667</v>
      </c>
      <c r="D24" s="90">
        <v>1550939667</v>
      </c>
      <c r="E24" s="81">
        <v>0</v>
      </c>
      <c r="F24" s="81">
        <v>0</v>
      </c>
      <c r="G24" s="81">
        <v>0</v>
      </c>
      <c r="H24" s="81">
        <v>0</v>
      </c>
      <c r="I24" s="81">
        <v>0</v>
      </c>
      <c r="J24" s="81">
        <v>0</v>
      </c>
      <c r="K24" s="81">
        <v>0</v>
      </c>
      <c r="L24" s="81">
        <v>0</v>
      </c>
      <c r="M24" s="81">
        <v>0</v>
      </c>
      <c r="N24" s="81"/>
      <c r="O24" s="81"/>
      <c r="P24" s="81"/>
      <c r="Q24" s="81">
        <f t="shared" si="6"/>
        <v>0</v>
      </c>
      <c r="R24" s="4" t="s">
        <v>101</v>
      </c>
      <c r="S24" s="4"/>
      <c r="T24" s="4"/>
    </row>
    <row r="25" spans="1:26" x14ac:dyDescent="0.25">
      <c r="B25" s="26" t="s">
        <v>76</v>
      </c>
      <c r="C25" s="90">
        <v>30682659</v>
      </c>
      <c r="D25" s="90">
        <v>30682659</v>
      </c>
      <c r="E25" s="81">
        <v>0</v>
      </c>
      <c r="F25" s="81">
        <v>0</v>
      </c>
      <c r="G25" s="81">
        <v>0</v>
      </c>
      <c r="H25" s="81">
        <v>0</v>
      </c>
      <c r="I25" s="81">
        <v>0</v>
      </c>
      <c r="J25" s="81">
        <v>0</v>
      </c>
      <c r="K25" s="81">
        <v>0</v>
      </c>
      <c r="L25" s="81">
        <v>0</v>
      </c>
      <c r="M25" s="81">
        <v>0</v>
      </c>
      <c r="N25" s="81"/>
      <c r="O25" s="81"/>
      <c r="P25" s="81"/>
      <c r="Q25" s="81">
        <f t="shared" si="6"/>
        <v>0</v>
      </c>
      <c r="R25" s="4"/>
      <c r="S25" s="4"/>
      <c r="T25" s="4"/>
    </row>
    <row r="26" spans="1:26" s="28" customFormat="1" x14ac:dyDescent="0.25">
      <c r="B26" s="29" t="s">
        <v>38</v>
      </c>
      <c r="C26" s="90">
        <v>7258576</v>
      </c>
      <c r="D26" s="90">
        <v>7258576</v>
      </c>
      <c r="E26" s="81">
        <v>0</v>
      </c>
      <c r="F26" s="81">
        <v>0</v>
      </c>
      <c r="G26" s="81">
        <v>0</v>
      </c>
      <c r="H26" s="81">
        <v>0</v>
      </c>
      <c r="I26" s="81">
        <v>0</v>
      </c>
      <c r="J26" s="81">
        <v>0</v>
      </c>
      <c r="K26" s="81">
        <v>0</v>
      </c>
      <c r="L26" s="81">
        <v>0</v>
      </c>
      <c r="M26" s="81">
        <v>0</v>
      </c>
      <c r="N26" s="81"/>
      <c r="O26" s="81"/>
      <c r="P26" s="81"/>
      <c r="Q26" s="81">
        <f t="shared" si="6"/>
        <v>0</v>
      </c>
      <c r="R26" s="4"/>
      <c r="S26" s="4"/>
      <c r="T26" s="4"/>
      <c r="U26" s="4"/>
      <c r="V26" s="4"/>
      <c r="W26" s="4"/>
      <c r="X26" s="4"/>
      <c r="Y26" s="4"/>
    </row>
    <row r="27" spans="1:26" s="28" customFormat="1" x14ac:dyDescent="0.25">
      <c r="B27" s="29" t="s">
        <v>39</v>
      </c>
      <c r="C27" s="90">
        <v>23424083</v>
      </c>
      <c r="D27" s="90">
        <v>23424083</v>
      </c>
      <c r="E27" s="81">
        <v>0</v>
      </c>
      <c r="F27" s="81">
        <v>0</v>
      </c>
      <c r="G27" s="81">
        <v>0</v>
      </c>
      <c r="H27" s="81">
        <v>0</v>
      </c>
      <c r="I27" s="81">
        <v>0</v>
      </c>
      <c r="J27" s="81">
        <v>0</v>
      </c>
      <c r="K27" s="81">
        <v>0</v>
      </c>
      <c r="L27" s="81">
        <v>0</v>
      </c>
      <c r="M27" s="81">
        <v>0</v>
      </c>
      <c r="N27" s="81"/>
      <c r="O27" s="81"/>
      <c r="P27" s="81"/>
      <c r="Q27" s="81">
        <f t="shared" si="6"/>
        <v>0</v>
      </c>
      <c r="R27" s="4"/>
      <c r="S27" s="4"/>
      <c r="T27" s="4"/>
      <c r="U27" s="4"/>
      <c r="V27" s="4"/>
      <c r="W27" s="4"/>
      <c r="X27" s="4"/>
      <c r="Y27" s="4"/>
    </row>
    <row r="28" spans="1:26" s="28" customFormat="1" x14ac:dyDescent="0.25">
      <c r="B28" s="29" t="s">
        <v>40</v>
      </c>
      <c r="C28" s="90">
        <v>0</v>
      </c>
      <c r="D28" s="90">
        <v>0</v>
      </c>
      <c r="E28" s="81">
        <v>0</v>
      </c>
      <c r="F28" s="81">
        <v>0</v>
      </c>
      <c r="G28" s="81">
        <v>0</v>
      </c>
      <c r="H28" s="81">
        <v>0</v>
      </c>
      <c r="I28" s="81">
        <v>0</v>
      </c>
      <c r="J28" s="81">
        <v>0</v>
      </c>
      <c r="K28" s="81">
        <v>0</v>
      </c>
      <c r="L28" s="81">
        <v>0</v>
      </c>
      <c r="M28" s="81">
        <v>0</v>
      </c>
      <c r="N28" s="81"/>
      <c r="O28" s="81"/>
      <c r="P28" s="81"/>
      <c r="Q28" s="81">
        <f t="shared" si="6"/>
        <v>0</v>
      </c>
      <c r="R28" s="4"/>
      <c r="S28" s="4"/>
      <c r="T28" s="4"/>
      <c r="U28" s="4"/>
      <c r="V28" s="4"/>
      <c r="W28" s="4"/>
      <c r="X28" s="4"/>
      <c r="Y28" s="4"/>
    </row>
    <row r="29" spans="1:26" x14ac:dyDescent="0.25">
      <c r="B29" s="26" t="s">
        <v>41</v>
      </c>
      <c r="C29" s="90">
        <v>814550855</v>
      </c>
      <c r="D29" s="90">
        <v>2192040480.2199998</v>
      </c>
      <c r="E29" s="81">
        <v>8159490.2999999998</v>
      </c>
      <c r="F29" s="81">
        <v>10171975.489999998</v>
      </c>
      <c r="G29" s="81">
        <v>21480581.800000004</v>
      </c>
      <c r="H29" s="81">
        <v>42041693.429999992</v>
      </c>
      <c r="I29" s="81">
        <v>20434811.34</v>
      </c>
      <c r="J29" s="81">
        <v>13274303.93</v>
      </c>
      <c r="K29" s="81">
        <v>30890803.149999999</v>
      </c>
      <c r="L29" s="81">
        <v>21795207.390000001</v>
      </c>
      <c r="M29" s="81">
        <v>20126608.620000001</v>
      </c>
      <c r="N29" s="81">
        <v>18976769.950000003</v>
      </c>
      <c r="O29" s="81">
        <v>22501396.830000002</v>
      </c>
      <c r="P29" s="81">
        <v>54689227.619999997</v>
      </c>
      <c r="Q29" s="81">
        <f t="shared" si="6"/>
        <v>284542869.84999996</v>
      </c>
      <c r="R29" s="4"/>
      <c r="S29" s="4"/>
      <c r="T29" s="4"/>
    </row>
    <row r="30" spans="1:26" x14ac:dyDescent="0.25">
      <c r="B30" s="26" t="s">
        <v>42</v>
      </c>
      <c r="C30" s="90">
        <v>42730130</v>
      </c>
      <c r="D30" s="90">
        <v>31900805.420000002</v>
      </c>
      <c r="E30" s="81">
        <v>0</v>
      </c>
      <c r="F30" s="81"/>
      <c r="G30" s="81">
        <v>5814.87</v>
      </c>
      <c r="H30" s="81">
        <v>10000</v>
      </c>
      <c r="I30" s="81">
        <v>3443.15</v>
      </c>
      <c r="J30" s="81"/>
      <c r="K30" s="81">
        <v>0</v>
      </c>
      <c r="L30" s="81"/>
      <c r="M30" s="81">
        <v>0</v>
      </c>
      <c r="N30" s="81">
        <v>34212</v>
      </c>
      <c r="O30" s="81"/>
      <c r="P30" s="81">
        <v>172948.28</v>
      </c>
      <c r="Q30" s="81">
        <f t="shared" si="6"/>
        <v>226418.3</v>
      </c>
      <c r="R30" s="4"/>
      <c r="S30" s="4"/>
      <c r="T30" s="4"/>
    </row>
    <row r="31" spans="1:26" x14ac:dyDescent="0.25">
      <c r="B31" s="19" t="s">
        <v>43</v>
      </c>
      <c r="C31" s="83">
        <f>SUM(C32:C37)</f>
        <v>28778989395</v>
      </c>
      <c r="D31" s="83">
        <f>SUM(D32:D37)</f>
        <v>33993601956.530014</v>
      </c>
      <c r="E31" s="102">
        <f>SUM(E32:E37)</f>
        <v>172798598.66</v>
      </c>
      <c r="F31" s="102">
        <f t="shared" ref="F31:Q31" si="7">SUM(F32:F37)</f>
        <v>277411665.15999997</v>
      </c>
      <c r="G31" s="102">
        <f t="shared" si="7"/>
        <v>373022772.12999994</v>
      </c>
      <c r="H31" s="102">
        <f t="shared" si="7"/>
        <v>1033827387.7399999</v>
      </c>
      <c r="I31" s="102">
        <f t="shared" si="7"/>
        <v>459803770.92000002</v>
      </c>
      <c r="J31" s="102">
        <f t="shared" si="7"/>
        <v>1080845373.1500001</v>
      </c>
      <c r="K31" s="102">
        <f t="shared" si="7"/>
        <v>605471447.82999992</v>
      </c>
      <c r="L31" s="102">
        <f t="shared" si="7"/>
        <v>472632762.0200001</v>
      </c>
      <c r="M31" s="102">
        <f t="shared" si="7"/>
        <v>1232803570.3300002</v>
      </c>
      <c r="N31" s="102">
        <f t="shared" si="7"/>
        <v>913690503.99999976</v>
      </c>
      <c r="O31" s="102">
        <f t="shared" si="7"/>
        <v>893198944.11000001</v>
      </c>
      <c r="P31" s="102">
        <f t="shared" si="7"/>
        <v>2428490240.7799997</v>
      </c>
      <c r="Q31" s="105">
        <f t="shared" si="7"/>
        <v>9943997036.829998</v>
      </c>
      <c r="R31" s="4"/>
      <c r="S31" s="4"/>
      <c r="T31" s="4"/>
    </row>
    <row r="32" spans="1:26" x14ac:dyDescent="0.25">
      <c r="B32" s="3" t="s">
        <v>44</v>
      </c>
      <c r="C32" s="90">
        <v>17210921062</v>
      </c>
      <c r="D32" s="90">
        <v>22029399430.930008</v>
      </c>
      <c r="E32" s="104">
        <v>147844498.59999999</v>
      </c>
      <c r="F32" s="104">
        <v>194323119.70999998</v>
      </c>
      <c r="G32" s="104">
        <v>327044074.49999988</v>
      </c>
      <c r="H32" s="104">
        <v>952324550.58999991</v>
      </c>
      <c r="I32" s="104">
        <v>243530252.11999995</v>
      </c>
      <c r="J32" s="104">
        <v>712610736.41999996</v>
      </c>
      <c r="K32" s="104">
        <v>453340776.06999993</v>
      </c>
      <c r="L32" s="104">
        <v>344190095.66000009</v>
      </c>
      <c r="M32" s="104">
        <v>1025707050.3900001</v>
      </c>
      <c r="N32" s="107">
        <v>768884908.38999975</v>
      </c>
      <c r="O32" s="107">
        <v>605372861.4000001</v>
      </c>
      <c r="P32" s="107">
        <v>1828515505.1999998</v>
      </c>
      <c r="Q32" s="104">
        <f>(SUM(E32:P32))</f>
        <v>7603688429.0499983</v>
      </c>
      <c r="R32" s="4"/>
      <c r="S32" s="4"/>
      <c r="T32" s="4"/>
    </row>
    <row r="33" spans="2:20" x14ac:dyDescent="0.25">
      <c r="B33" s="3" t="s">
        <v>45</v>
      </c>
      <c r="C33" s="90">
        <v>7137202747</v>
      </c>
      <c r="D33" s="90">
        <v>7019784391.3500042</v>
      </c>
      <c r="E33" s="104">
        <v>23918826.18</v>
      </c>
      <c r="F33" s="104">
        <v>70602214.989999995</v>
      </c>
      <c r="G33" s="104">
        <v>43796668.99000001</v>
      </c>
      <c r="H33" s="104">
        <v>79238578.790000021</v>
      </c>
      <c r="I33" s="104">
        <v>123646725.53000002</v>
      </c>
      <c r="J33" s="104">
        <v>368166326.73000002</v>
      </c>
      <c r="K33" s="104">
        <v>149593783.41999996</v>
      </c>
      <c r="L33" s="104">
        <v>127878928.61</v>
      </c>
      <c r="M33" s="104">
        <v>198686722.40000001</v>
      </c>
      <c r="N33" s="107">
        <v>143108045.41999996</v>
      </c>
      <c r="O33" s="107">
        <v>274030566.64999998</v>
      </c>
      <c r="P33" s="107">
        <v>558664389.46999991</v>
      </c>
      <c r="Q33" s="104">
        <f t="shared" ref="Q33:Q37" si="8">(SUM(E33:P33))</f>
        <v>2161331777.1799998</v>
      </c>
      <c r="R33" s="4"/>
      <c r="S33" s="4"/>
      <c r="T33" s="4"/>
    </row>
    <row r="34" spans="2:20" x14ac:dyDescent="0.25">
      <c r="B34" s="3" t="s">
        <v>46</v>
      </c>
      <c r="C34" s="90">
        <v>29213827</v>
      </c>
      <c r="D34" s="90">
        <v>3303461.4399999995</v>
      </c>
      <c r="E34" s="104">
        <v>0</v>
      </c>
      <c r="F34" s="104">
        <v>0</v>
      </c>
      <c r="G34" s="104">
        <v>0</v>
      </c>
      <c r="H34" s="104">
        <v>0</v>
      </c>
      <c r="I34" s="104">
        <v>0</v>
      </c>
      <c r="J34" s="104">
        <v>0</v>
      </c>
      <c r="K34" s="104">
        <v>847999.44</v>
      </c>
      <c r="L34" s="104">
        <v>0</v>
      </c>
      <c r="M34" s="104">
        <v>723600</v>
      </c>
      <c r="N34" s="107">
        <v>0</v>
      </c>
      <c r="O34" s="107">
        <v>240000</v>
      </c>
      <c r="P34" s="107">
        <v>878800</v>
      </c>
      <c r="Q34" s="104">
        <f t="shared" si="8"/>
        <v>2690399.44</v>
      </c>
      <c r="R34" s="4"/>
      <c r="S34" s="4"/>
      <c r="T34" s="4"/>
    </row>
    <row r="35" spans="2:20" x14ac:dyDescent="0.25">
      <c r="B35" s="3" t="s">
        <v>47</v>
      </c>
      <c r="C35" s="90">
        <v>316250400</v>
      </c>
      <c r="D35" s="90">
        <v>391309565.81</v>
      </c>
      <c r="E35" s="104">
        <v>472135.66</v>
      </c>
      <c r="F35" s="104">
        <v>1042813.75</v>
      </c>
      <c r="G35" s="104">
        <v>1362050.23</v>
      </c>
      <c r="H35" s="104">
        <v>1292619.02</v>
      </c>
      <c r="I35" s="104">
        <v>91603258.170000002</v>
      </c>
      <c r="J35" s="104">
        <v>68309.999999999942</v>
      </c>
      <c r="K35" s="104">
        <v>1362734.23</v>
      </c>
      <c r="L35" s="104">
        <v>99680</v>
      </c>
      <c r="M35" s="104">
        <v>6883722.2199999997</v>
      </c>
      <c r="N35" s="103">
        <v>850000</v>
      </c>
      <c r="O35" s="103">
        <v>3025937.66</v>
      </c>
      <c r="P35" s="103">
        <v>5011546.1100000003</v>
      </c>
      <c r="Q35" s="104">
        <f t="shared" si="8"/>
        <v>113074807.05</v>
      </c>
      <c r="R35" s="4"/>
      <c r="S35" s="4"/>
      <c r="T35" s="4"/>
    </row>
    <row r="36" spans="2:20" x14ac:dyDescent="0.25">
      <c r="B36" s="3" t="s">
        <v>48</v>
      </c>
      <c r="C36" s="90">
        <v>4070159091</v>
      </c>
      <c r="D36" s="90">
        <v>4534562839</v>
      </c>
      <c r="E36" s="104">
        <v>563138.22</v>
      </c>
      <c r="F36" s="104">
        <v>11443516.710000001</v>
      </c>
      <c r="G36" s="104">
        <v>819978.41</v>
      </c>
      <c r="H36" s="104">
        <v>971639.34</v>
      </c>
      <c r="I36" s="104">
        <v>1023535.1</v>
      </c>
      <c r="J36" s="104"/>
      <c r="K36" s="104">
        <v>326154.67</v>
      </c>
      <c r="L36" s="104">
        <v>464057.75</v>
      </c>
      <c r="M36" s="104">
        <v>802475.32</v>
      </c>
      <c r="N36" s="103">
        <v>847550.19</v>
      </c>
      <c r="O36" s="103">
        <v>10529578.4</v>
      </c>
      <c r="P36" s="103">
        <v>35420000</v>
      </c>
      <c r="Q36" s="104">
        <f t="shared" si="8"/>
        <v>63211624.109999999</v>
      </c>
      <c r="R36" s="96"/>
      <c r="S36" s="4"/>
      <c r="T36" s="4"/>
    </row>
    <row r="37" spans="2:20" x14ac:dyDescent="0.25">
      <c r="B37" s="3" t="s">
        <v>49</v>
      </c>
      <c r="C37" s="90">
        <v>15242268</v>
      </c>
      <c r="D37" s="90">
        <v>15242268</v>
      </c>
      <c r="E37" s="103">
        <v>0</v>
      </c>
      <c r="F37" s="103"/>
      <c r="G37" s="103"/>
      <c r="H37" s="103"/>
      <c r="I37" s="103"/>
      <c r="J37" s="103"/>
      <c r="K37" s="103"/>
      <c r="L37" s="103"/>
      <c r="M37" s="103"/>
      <c r="N37" s="103"/>
      <c r="O37" s="103"/>
      <c r="P37" s="103"/>
      <c r="Q37" s="104">
        <f t="shared" si="8"/>
        <v>0</v>
      </c>
      <c r="R37" s="4"/>
      <c r="S37" s="4"/>
      <c r="T37" s="4"/>
    </row>
    <row r="38" spans="2:20" ht="17.25" customHeight="1" x14ac:dyDescent="0.25">
      <c r="B38" s="94" t="s">
        <v>51</v>
      </c>
      <c r="C38" s="95"/>
      <c r="D38" s="95"/>
      <c r="E38" s="92"/>
      <c r="F38" s="92"/>
      <c r="G38" s="92"/>
      <c r="H38" s="92"/>
      <c r="I38" s="92"/>
      <c r="J38" s="92"/>
      <c r="K38" s="92"/>
      <c r="L38" s="92"/>
      <c r="M38" s="92"/>
      <c r="N38" s="92"/>
      <c r="O38" s="92"/>
      <c r="P38" s="92"/>
      <c r="Q38" s="91"/>
      <c r="R38" s="4"/>
      <c r="S38" s="4"/>
      <c r="T38" s="4"/>
    </row>
    <row r="39" spans="2:20" ht="17.25" customHeight="1" x14ac:dyDescent="0.25">
      <c r="B39" s="25" t="s">
        <v>52</v>
      </c>
      <c r="C39" s="79">
        <f t="shared" ref="C39:P39" si="9">C12-C22</f>
        <v>18332949783</v>
      </c>
      <c r="D39" s="79">
        <f t="shared" si="9"/>
        <v>14719956475.169907</v>
      </c>
      <c r="E39" s="79">
        <f t="shared" si="9"/>
        <v>5632554930.7399874</v>
      </c>
      <c r="F39" s="79">
        <f t="shared" si="9"/>
        <v>1025515767.5099955</v>
      </c>
      <c r="G39" s="79">
        <f t="shared" si="9"/>
        <v>1399468998.9200029</v>
      </c>
      <c r="H39" s="79">
        <f t="shared" si="9"/>
        <v>1299101779.8400164</v>
      </c>
      <c r="I39" s="79">
        <f t="shared" si="9"/>
        <v>-2777562023.9999928</v>
      </c>
      <c r="J39" s="79">
        <f t="shared" si="9"/>
        <v>3624807046.6800165</v>
      </c>
      <c r="K39" s="79">
        <f>K12-K22</f>
        <v>-2039234046.7099943</v>
      </c>
      <c r="L39" s="79">
        <f t="shared" si="9"/>
        <v>1300512860.6999798</v>
      </c>
      <c r="M39" s="79">
        <f t="shared" si="9"/>
        <v>4864655853.4699831</v>
      </c>
      <c r="N39" s="79">
        <f t="shared" si="9"/>
        <v>1724079534.5600071</v>
      </c>
      <c r="O39" s="79">
        <f t="shared" si="9"/>
        <v>1101070295.7600212</v>
      </c>
      <c r="P39" s="79">
        <f t="shared" si="9"/>
        <v>-1191215932.640028</v>
      </c>
      <c r="Q39" s="79">
        <f>Q12-Q22</f>
        <v>15963755064.830002</v>
      </c>
      <c r="R39" s="4"/>
      <c r="S39" s="4"/>
      <c r="T39" s="4"/>
    </row>
    <row r="40" spans="2:20" x14ac:dyDescent="0.25">
      <c r="B40" s="25" t="s">
        <v>53</v>
      </c>
      <c r="C40" s="79">
        <f t="shared" ref="C40:P40" si="10">C19-C31</f>
        <v>-16865455505</v>
      </c>
      <c r="D40" s="79">
        <f t="shared" si="10"/>
        <v>-23314519621.930016</v>
      </c>
      <c r="E40" s="79">
        <f t="shared" si="10"/>
        <v>-26808364.789999992</v>
      </c>
      <c r="F40" s="79">
        <f t="shared" si="10"/>
        <v>-232808115.09999996</v>
      </c>
      <c r="G40" s="79">
        <f t="shared" si="10"/>
        <v>-61113606.169999897</v>
      </c>
      <c r="H40" s="79">
        <f t="shared" si="10"/>
        <v>-580103546.02999985</v>
      </c>
      <c r="I40" s="79">
        <f t="shared" si="10"/>
        <v>-136073480.24000001</v>
      </c>
      <c r="J40" s="79">
        <f t="shared" si="10"/>
        <v>-932433477.50000012</v>
      </c>
      <c r="K40" s="79">
        <f t="shared" si="10"/>
        <v>-215383513.76999992</v>
      </c>
      <c r="L40" s="79">
        <f>L19-L31</f>
        <v>-387769440.0200001</v>
      </c>
      <c r="M40" s="79">
        <f t="shared" si="10"/>
        <v>-300480322.39000022</v>
      </c>
      <c r="N40" s="79">
        <f t="shared" si="10"/>
        <v>45085573.650000334</v>
      </c>
      <c r="O40" s="79">
        <f t="shared" si="10"/>
        <v>272425226.90999997</v>
      </c>
      <c r="P40" s="79">
        <f t="shared" si="10"/>
        <v>-2002010577.2199998</v>
      </c>
      <c r="Q40" s="79">
        <f>Q19-Q31</f>
        <v>-4557473642.6699972</v>
      </c>
      <c r="R40" s="4"/>
      <c r="S40" s="4"/>
      <c r="T40" s="4"/>
    </row>
    <row r="41" spans="2:20" x14ac:dyDescent="0.25">
      <c r="B41" s="25" t="s">
        <v>54</v>
      </c>
      <c r="C41" s="79">
        <f t="shared" ref="C41:Q41" si="11">(C12+C19)-(C22+C31)</f>
        <v>1467494278</v>
      </c>
      <c r="D41" s="79">
        <f t="shared" si="11"/>
        <v>-8594563146.7601013</v>
      </c>
      <c r="E41" s="79">
        <f t="shared" si="11"/>
        <v>5605746565.9499884</v>
      </c>
      <c r="F41" s="79">
        <f t="shared" si="11"/>
        <v>792707652.40999603</v>
      </c>
      <c r="G41" s="79">
        <f t="shared" si="11"/>
        <v>1338355392.7500029</v>
      </c>
      <c r="H41" s="79">
        <f t="shared" si="11"/>
        <v>718998233.81001663</v>
      </c>
      <c r="I41" s="79">
        <f t="shared" si="11"/>
        <v>-2913635504.2399931</v>
      </c>
      <c r="J41" s="79">
        <f t="shared" si="11"/>
        <v>2692373569.1800156</v>
      </c>
      <c r="K41" s="79">
        <f t="shared" si="11"/>
        <v>-2254617560.4799938</v>
      </c>
      <c r="L41" s="79">
        <f t="shared" si="11"/>
        <v>912743420.67997932</v>
      </c>
      <c r="M41" s="79">
        <f t="shared" si="11"/>
        <v>4564175531.0799837</v>
      </c>
      <c r="N41" s="79">
        <f t="shared" si="11"/>
        <v>1769165108.2100077</v>
      </c>
      <c r="O41" s="79">
        <f t="shared" si="11"/>
        <v>1373495522.670022</v>
      </c>
      <c r="P41" s="79">
        <f t="shared" si="11"/>
        <v>-3193226509.8600292</v>
      </c>
      <c r="Q41" s="79">
        <f t="shared" si="11"/>
        <v>11406281422.160004</v>
      </c>
      <c r="R41" s="4"/>
      <c r="S41" s="4"/>
      <c r="T41" s="4"/>
    </row>
    <row r="42" spans="2:20" x14ac:dyDescent="0.25">
      <c r="B42" s="25" t="s">
        <v>55</v>
      </c>
      <c r="C42" s="79">
        <f t="shared" ref="C42:P42" si="12">C41+C25</f>
        <v>1498176937</v>
      </c>
      <c r="D42" s="79">
        <f t="shared" si="12"/>
        <v>-8563880487.7601013</v>
      </c>
      <c r="E42" s="79">
        <f t="shared" si="12"/>
        <v>5605746565.9499884</v>
      </c>
      <c r="F42" s="79">
        <f t="shared" si="12"/>
        <v>792707652.40999603</v>
      </c>
      <c r="G42" s="79">
        <f t="shared" si="12"/>
        <v>1338355392.7500029</v>
      </c>
      <c r="H42" s="79">
        <f t="shared" si="12"/>
        <v>718998233.81001663</v>
      </c>
      <c r="I42" s="79">
        <f t="shared" si="12"/>
        <v>-2913635504.2399931</v>
      </c>
      <c r="J42" s="79">
        <f t="shared" si="12"/>
        <v>2692373569.1800156</v>
      </c>
      <c r="K42" s="79">
        <f t="shared" si="12"/>
        <v>-2254617560.4799938</v>
      </c>
      <c r="L42" s="79">
        <f t="shared" si="12"/>
        <v>912743420.67997932</v>
      </c>
      <c r="M42" s="79">
        <f t="shared" si="12"/>
        <v>4564175531.0799837</v>
      </c>
      <c r="N42" s="79">
        <f t="shared" si="12"/>
        <v>1769165108.2100077</v>
      </c>
      <c r="O42" s="79">
        <f t="shared" si="12"/>
        <v>1373495522.670022</v>
      </c>
      <c r="P42" s="79">
        <f t="shared" si="12"/>
        <v>-3193226509.8600292</v>
      </c>
      <c r="Q42" s="79">
        <f>Q41+Q25</f>
        <v>11406281422.160004</v>
      </c>
      <c r="R42" s="4"/>
      <c r="S42" s="4"/>
      <c r="T42" s="4"/>
    </row>
    <row r="43" spans="2:20" ht="17.25" customHeight="1" x14ac:dyDescent="0.25">
      <c r="B43" s="94" t="s">
        <v>56</v>
      </c>
      <c r="C43" s="93">
        <f t="shared" ref="C43:P43" si="13">C44-C47</f>
        <v>-1467494278</v>
      </c>
      <c r="D43" s="93">
        <f t="shared" si="13"/>
        <v>9035830613.7600002</v>
      </c>
      <c r="E43" s="101">
        <f>E44-E47</f>
        <v>0</v>
      </c>
      <c r="F43" s="101">
        <f t="shared" si="13"/>
        <v>0</v>
      </c>
      <c r="G43" s="101">
        <f>G44-G47</f>
        <v>2434557.0699999998</v>
      </c>
      <c r="H43" s="101">
        <f t="shared" si="13"/>
        <v>0</v>
      </c>
      <c r="I43" s="92">
        <f>I44-I47</f>
        <v>-3902954.45</v>
      </c>
      <c r="J43" s="101">
        <f t="shared" si="13"/>
        <v>0</v>
      </c>
      <c r="K43" s="101">
        <f>K44-K47</f>
        <v>28417218</v>
      </c>
      <c r="L43" s="101">
        <f t="shared" si="13"/>
        <v>28831100</v>
      </c>
      <c r="M43" s="101">
        <f>M44-M47</f>
        <v>29160000</v>
      </c>
      <c r="N43" s="101">
        <f t="shared" si="13"/>
        <v>29160000</v>
      </c>
      <c r="O43" s="101">
        <f t="shared" si="13"/>
        <v>29165000</v>
      </c>
      <c r="P43" s="101">
        <f t="shared" si="13"/>
        <v>329534930.60000002</v>
      </c>
      <c r="Q43" s="101">
        <f>Q44-Q47</f>
        <v>472799851.22000003</v>
      </c>
      <c r="R43" s="4"/>
      <c r="S43" s="4"/>
      <c r="T43" s="4"/>
    </row>
    <row r="44" spans="2:20" x14ac:dyDescent="0.25">
      <c r="B44" s="21" t="s">
        <v>57</v>
      </c>
      <c r="C44" s="83">
        <f>SUM(C45:C46)</f>
        <v>1000000000</v>
      </c>
      <c r="D44" s="83">
        <f>SUM(D45:D46)</f>
        <v>11130371390.76</v>
      </c>
      <c r="E44" s="83">
        <f>SUM(E45:E46)</f>
        <v>0</v>
      </c>
      <c r="F44" s="83">
        <f t="shared" ref="F44:Q44" si="14">SUM(F45:F46)</f>
        <v>0</v>
      </c>
      <c r="G44" s="83">
        <f>SUM(G45:G46)</f>
        <v>2434557.0699999998</v>
      </c>
      <c r="H44" s="83">
        <f>SUM(H45:H46)</f>
        <v>0</v>
      </c>
      <c r="I44" s="83">
        <f t="shared" si="14"/>
        <v>0</v>
      </c>
      <c r="J44" s="83">
        <f t="shared" si="14"/>
        <v>0</v>
      </c>
      <c r="K44" s="83">
        <f t="shared" si="14"/>
        <v>29160000</v>
      </c>
      <c r="L44" s="83">
        <f t="shared" si="14"/>
        <v>29160000</v>
      </c>
      <c r="M44" s="83">
        <f t="shared" si="14"/>
        <v>29160000</v>
      </c>
      <c r="N44" s="83">
        <f t="shared" si="14"/>
        <v>29160000</v>
      </c>
      <c r="O44" s="83">
        <f t="shared" si="14"/>
        <v>29165000</v>
      </c>
      <c r="P44" s="83">
        <f t="shared" si="14"/>
        <v>329534930.60000002</v>
      </c>
      <c r="Q44" s="76">
        <f t="shared" si="14"/>
        <v>477774487.67000002</v>
      </c>
      <c r="R44" s="4"/>
      <c r="S44" s="4"/>
      <c r="T44" s="4"/>
    </row>
    <row r="45" spans="2:20" x14ac:dyDescent="0.25">
      <c r="B45" s="20" t="s">
        <v>58</v>
      </c>
      <c r="C45" s="90">
        <v>1000000000</v>
      </c>
      <c r="D45" s="90">
        <v>9642871390.7600002</v>
      </c>
      <c r="E45" s="81">
        <v>0</v>
      </c>
      <c r="F45" s="81">
        <v>0</v>
      </c>
      <c r="G45" s="81">
        <v>2434557.0699999998</v>
      </c>
      <c r="H45" s="81">
        <v>0</v>
      </c>
      <c r="I45" s="81">
        <v>0</v>
      </c>
      <c r="J45" s="81">
        <v>0</v>
      </c>
      <c r="K45" s="81">
        <v>29160000</v>
      </c>
      <c r="L45" s="81">
        <v>29160000</v>
      </c>
      <c r="M45" s="81">
        <v>29160000</v>
      </c>
      <c r="N45" s="81">
        <v>29160000</v>
      </c>
      <c r="O45" s="81">
        <v>29165000</v>
      </c>
      <c r="P45" s="81">
        <v>329534930.60000002</v>
      </c>
      <c r="Q45" s="74">
        <f>(SUM(E45:P45))</f>
        <v>477774487.67000002</v>
      </c>
      <c r="R45" s="4"/>
      <c r="S45" s="4"/>
      <c r="T45" s="4"/>
    </row>
    <row r="46" spans="2:20" x14ac:dyDescent="0.25">
      <c r="B46" s="20" t="s">
        <v>59</v>
      </c>
      <c r="C46" s="75">
        <v>0</v>
      </c>
      <c r="D46" s="90">
        <v>1487500000</v>
      </c>
      <c r="E46" s="81"/>
      <c r="F46" s="81"/>
      <c r="G46" s="81"/>
      <c r="H46" s="81"/>
      <c r="I46" s="81"/>
      <c r="J46" s="75"/>
      <c r="K46" s="75"/>
      <c r="L46" s="75"/>
      <c r="M46" s="75"/>
      <c r="N46" s="75"/>
      <c r="O46" s="75"/>
      <c r="P46" s="75">
        <v>0</v>
      </c>
      <c r="Q46" s="74">
        <f>(SUM(E46:P46))</f>
        <v>0</v>
      </c>
      <c r="R46" s="4"/>
      <c r="S46" s="4"/>
      <c r="T46" s="4"/>
    </row>
    <row r="47" spans="2:20" x14ac:dyDescent="0.25">
      <c r="B47" s="19" t="s">
        <v>60</v>
      </c>
      <c r="C47" s="83">
        <f>SUM(C48:C50)</f>
        <v>2467494278</v>
      </c>
      <c r="D47" s="83">
        <f>SUM(D48:D50)</f>
        <v>2094540777</v>
      </c>
      <c r="E47" s="99">
        <f t="shared" ref="E47:P47" si="15">SUM(E48:E50)</f>
        <v>0</v>
      </c>
      <c r="F47" s="99">
        <f>SUM(F48:F50)</f>
        <v>0</v>
      </c>
      <c r="G47" s="99">
        <f>SUM(G48:G50)</f>
        <v>0</v>
      </c>
      <c r="H47" s="99">
        <f t="shared" si="15"/>
        <v>0</v>
      </c>
      <c r="I47" s="83">
        <f>SUM(I48:I50)</f>
        <v>3902954.45</v>
      </c>
      <c r="J47" s="83">
        <f t="shared" si="15"/>
        <v>0</v>
      </c>
      <c r="K47" s="83">
        <f t="shared" si="15"/>
        <v>742782</v>
      </c>
      <c r="L47" s="83">
        <f t="shared" si="15"/>
        <v>328900</v>
      </c>
      <c r="M47" s="83">
        <f t="shared" si="15"/>
        <v>0</v>
      </c>
      <c r="N47" s="83">
        <f t="shared" si="15"/>
        <v>0</v>
      </c>
      <c r="O47" s="83">
        <f t="shared" si="15"/>
        <v>0</v>
      </c>
      <c r="P47" s="83">
        <f t="shared" si="15"/>
        <v>0</v>
      </c>
      <c r="Q47" s="83">
        <f>SUM(Q48:Q50)</f>
        <v>4974636.45</v>
      </c>
      <c r="R47" s="4"/>
      <c r="S47" s="4"/>
      <c r="T47" s="4"/>
    </row>
    <row r="48" spans="2:20" x14ac:dyDescent="0.25">
      <c r="B48" s="18" t="s">
        <v>61</v>
      </c>
      <c r="C48" s="81">
        <v>1000000000</v>
      </c>
      <c r="D48" s="81">
        <v>600000000</v>
      </c>
      <c r="E48" s="81">
        <v>0</v>
      </c>
      <c r="F48" s="81">
        <v>0</v>
      </c>
      <c r="G48" s="81">
        <v>0</v>
      </c>
      <c r="H48" s="81">
        <v>0</v>
      </c>
      <c r="I48" s="81">
        <v>0</v>
      </c>
      <c r="J48" s="81">
        <v>0</v>
      </c>
      <c r="K48" s="81">
        <v>0</v>
      </c>
      <c r="L48" s="81">
        <v>0</v>
      </c>
      <c r="M48" s="81">
        <v>0</v>
      </c>
      <c r="N48" s="81">
        <v>0</v>
      </c>
      <c r="O48" s="81">
        <v>0</v>
      </c>
      <c r="P48" s="81"/>
      <c r="Q48" s="74">
        <f>SUM(E48:P48)</f>
        <v>0</v>
      </c>
      <c r="R48" s="4"/>
      <c r="S48" s="4"/>
      <c r="T48" s="4"/>
    </row>
    <row r="49" spans="2:20" x14ac:dyDescent="0.25">
      <c r="B49" s="18" t="s">
        <v>62</v>
      </c>
      <c r="C49" s="81">
        <v>1466994278</v>
      </c>
      <c r="D49" s="81">
        <v>1494040777</v>
      </c>
      <c r="E49" s="100">
        <v>0</v>
      </c>
      <c r="F49" s="100"/>
      <c r="G49" s="100">
        <v>0</v>
      </c>
      <c r="H49" s="100">
        <v>0</v>
      </c>
      <c r="I49" s="81">
        <v>3902954.45</v>
      </c>
      <c r="J49" s="81">
        <v>0</v>
      </c>
      <c r="K49" s="81">
        <v>742782</v>
      </c>
      <c r="L49" s="81">
        <v>328900</v>
      </c>
      <c r="M49" s="81">
        <v>0</v>
      </c>
      <c r="N49" s="81"/>
      <c r="O49" s="81"/>
      <c r="P49" s="81"/>
      <c r="Q49" s="74">
        <f>SUM(E49:P49)</f>
        <v>4974636.45</v>
      </c>
      <c r="R49" s="4"/>
      <c r="S49" s="4"/>
      <c r="T49" s="4"/>
    </row>
    <row r="50" spans="2:20" ht="15.75" thickBot="1" x14ac:dyDescent="0.3">
      <c r="B50" s="49" t="s">
        <v>63</v>
      </c>
      <c r="C50" s="89">
        <v>500000</v>
      </c>
      <c r="D50" s="89">
        <v>500000</v>
      </c>
      <c r="E50" s="89">
        <v>0</v>
      </c>
      <c r="F50" s="89">
        <v>0</v>
      </c>
      <c r="G50" s="89">
        <v>0</v>
      </c>
      <c r="H50" s="89">
        <v>0</v>
      </c>
      <c r="I50" s="89">
        <v>0</v>
      </c>
      <c r="J50" s="89">
        <v>0</v>
      </c>
      <c r="K50" s="89">
        <v>0</v>
      </c>
      <c r="L50" s="89">
        <v>0</v>
      </c>
      <c r="M50" s="89">
        <v>0</v>
      </c>
      <c r="N50" s="89">
        <v>0</v>
      </c>
      <c r="O50" s="89">
        <v>0</v>
      </c>
      <c r="P50" s="89"/>
      <c r="Q50" s="88">
        <f>SUM(E50:P50)</f>
        <v>0</v>
      </c>
      <c r="R50" s="4"/>
      <c r="S50" s="4"/>
      <c r="T50" s="4"/>
    </row>
    <row r="51" spans="2:20" x14ac:dyDescent="0.25">
      <c r="B51" s="14"/>
      <c r="C51" s="70"/>
      <c r="D51" s="70"/>
      <c r="E51" s="56"/>
      <c r="F51" s="56"/>
      <c r="G51" s="56"/>
      <c r="H51" s="56"/>
      <c r="I51" s="56"/>
      <c r="J51" s="56"/>
      <c r="K51" s="56"/>
      <c r="L51" s="56"/>
      <c r="M51" s="56"/>
      <c r="N51" s="56"/>
      <c r="O51" s="56"/>
      <c r="P51" s="56"/>
      <c r="Q51" s="4"/>
      <c r="R51" s="4"/>
      <c r="S51" s="4"/>
      <c r="T51" s="4"/>
    </row>
    <row r="52" spans="2:20" x14ac:dyDescent="0.25">
      <c r="B52" s="149" t="s">
        <v>102</v>
      </c>
      <c r="C52" s="149"/>
      <c r="D52" s="149"/>
      <c r="E52" s="14"/>
      <c r="F52" s="14"/>
      <c r="G52" s="14"/>
      <c r="H52" s="14"/>
      <c r="I52" s="14"/>
      <c r="J52" s="14"/>
      <c r="K52" s="14"/>
      <c r="L52" s="14"/>
      <c r="M52" s="14"/>
      <c r="N52" s="14"/>
      <c r="O52" s="14"/>
      <c r="P52" s="4"/>
      <c r="Q52" s="4"/>
      <c r="R52" s="4"/>
      <c r="S52" s="4"/>
      <c r="T52" s="4"/>
    </row>
    <row r="53" spans="2:20" x14ac:dyDescent="0.25">
      <c r="B53" s="14" t="s">
        <v>65</v>
      </c>
      <c r="C53" s="9"/>
      <c r="D53" s="13"/>
      <c r="E53" s="13"/>
      <c r="F53" s="13"/>
      <c r="G53" s="13"/>
      <c r="H53" s="13"/>
      <c r="I53" s="13"/>
      <c r="J53" s="13"/>
      <c r="K53" s="13"/>
      <c r="L53" s="13"/>
      <c r="M53" s="13"/>
      <c r="N53" s="13"/>
      <c r="O53" s="13"/>
      <c r="P53" s="11"/>
      <c r="Q53" s="4"/>
      <c r="R53" s="4"/>
      <c r="S53" s="4"/>
      <c r="T53" s="4"/>
    </row>
    <row r="54" spans="2:20" x14ac:dyDescent="0.25">
      <c r="B54" s="10"/>
      <c r="C54" s="9"/>
      <c r="D54" s="12"/>
      <c r="E54" s="12"/>
      <c r="F54" s="12"/>
      <c r="G54" s="12"/>
      <c r="H54" s="12"/>
      <c r="I54" s="12"/>
      <c r="J54" s="12"/>
      <c r="K54" s="12"/>
      <c r="L54" s="12"/>
      <c r="M54" s="12"/>
      <c r="N54" s="12"/>
      <c r="O54" s="12"/>
      <c r="P54" s="4"/>
      <c r="Q54" s="4"/>
      <c r="R54" s="4"/>
      <c r="S54" s="4"/>
      <c r="T54" s="4"/>
    </row>
    <row r="55" spans="2:20" x14ac:dyDescent="0.25">
      <c r="B55" s="10"/>
      <c r="C55" s="9"/>
      <c r="D55" s="8"/>
      <c r="E55" s="8"/>
      <c r="F55" s="8"/>
      <c r="G55" s="8"/>
      <c r="H55" s="8"/>
      <c r="I55" s="8"/>
      <c r="J55" s="8"/>
      <c r="K55" s="8"/>
      <c r="L55" s="8"/>
      <c r="M55" s="8"/>
      <c r="N55" s="8"/>
      <c r="O55" s="8"/>
      <c r="P55" s="4"/>
      <c r="Q55" s="4"/>
      <c r="R55" s="4"/>
      <c r="S55" s="4"/>
      <c r="T55" s="4"/>
    </row>
    <row r="56" spans="2:20" x14ac:dyDescent="0.25">
      <c r="B56" s="10"/>
      <c r="C56" s="9"/>
      <c r="D56" s="11"/>
      <c r="E56" s="11"/>
      <c r="F56" s="11"/>
      <c r="G56" s="11"/>
      <c r="H56" s="11"/>
      <c r="I56" s="11"/>
      <c r="J56" s="11"/>
      <c r="K56" s="11"/>
      <c r="L56" s="11"/>
      <c r="M56" s="11"/>
      <c r="N56" s="11"/>
      <c r="O56" s="11"/>
      <c r="P56" s="4"/>
      <c r="Q56" s="4"/>
    </row>
    <row r="57" spans="2:20" x14ac:dyDescent="0.25">
      <c r="B57" s="10"/>
      <c r="C57" s="9"/>
      <c r="D57" s="8"/>
      <c r="E57" s="8"/>
      <c r="F57" s="8"/>
      <c r="G57" s="8"/>
      <c r="H57" s="8"/>
      <c r="I57" s="8"/>
      <c r="J57" s="8"/>
      <c r="K57" s="8"/>
      <c r="L57" s="8"/>
      <c r="M57" s="8"/>
      <c r="N57" s="8"/>
      <c r="O57" s="8"/>
      <c r="P57" s="4"/>
      <c r="Q57" s="4"/>
    </row>
    <row r="58" spans="2:20" x14ac:dyDescent="0.25">
      <c r="P58" s="4"/>
      <c r="Q58" s="4"/>
    </row>
    <row r="59" spans="2:20" x14ac:dyDescent="0.25">
      <c r="P59" s="4"/>
    </row>
    <row r="60" spans="2:20" x14ac:dyDescent="0.25">
      <c r="P60" s="4"/>
    </row>
    <row r="61" spans="2:20" x14ac:dyDescent="0.25">
      <c r="C61" s="4"/>
      <c r="D61" s="7"/>
      <c r="E61" s="7"/>
      <c r="F61" s="7"/>
      <c r="G61" s="7"/>
      <c r="H61" s="7"/>
      <c r="I61" s="7"/>
      <c r="J61" s="7"/>
      <c r="K61" s="7"/>
      <c r="L61" s="7"/>
      <c r="M61" s="7"/>
      <c r="N61" s="7"/>
      <c r="O61" s="7"/>
      <c r="P61" s="4"/>
    </row>
    <row r="62" spans="2:20" x14ac:dyDescent="0.25">
      <c r="C62" s="4"/>
      <c r="P62" s="4"/>
    </row>
    <row r="63" spans="2:20" x14ac:dyDescent="0.25">
      <c r="C63" s="4"/>
      <c r="P63" s="4"/>
    </row>
    <row r="64" spans="2:20" x14ac:dyDescent="0.25">
      <c r="C64" s="4"/>
      <c r="P64" s="4"/>
    </row>
  </sheetData>
  <mergeCells count="5">
    <mergeCell ref="B3:P3"/>
    <mergeCell ref="B4:P4"/>
    <mergeCell ref="A5:Q5"/>
    <mergeCell ref="B6:P6"/>
    <mergeCell ref="B52:D52"/>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6A56-CBCF-430D-978E-4BF62C4FE956}">
  <sheetPr codeName="Hoja9"/>
  <dimension ref="A1:Z65"/>
  <sheetViews>
    <sheetView showGridLines="0" zoomScale="90" zoomScaleNormal="90" workbookViewId="0">
      <selection activeCell="B9" sqref="B9"/>
    </sheetView>
  </sheetViews>
  <sheetFormatPr defaultColWidth="11.42578125" defaultRowHeight="15" x14ac:dyDescent="0.25"/>
  <cols>
    <col min="1" max="1" width="24.42578125" style="4" customWidth="1"/>
    <col min="2" max="2" width="83.42578125" style="4" customWidth="1"/>
    <col min="3" max="4" width="14.85546875" style="6" customWidth="1"/>
    <col min="5" max="9" width="14.85546875" style="4" customWidth="1"/>
    <col min="10" max="10" width="16.5703125" style="4" customWidth="1"/>
    <col min="11" max="11" width="16.42578125" style="4" customWidth="1"/>
    <col min="12" max="12" width="16.5703125" style="4" customWidth="1"/>
    <col min="13" max="16" width="14.85546875" style="4" customWidth="1"/>
    <col min="17" max="17" width="17.5703125" style="5" customWidth="1"/>
    <col min="18" max="18" width="21.85546875" style="5" customWidth="1"/>
    <col min="19" max="20" width="14.85546875" style="5" bestFit="1" customWidth="1"/>
    <col min="21" max="21" width="12.7109375" style="5" bestFit="1" customWidth="1"/>
    <col min="22" max="16384" width="11.42578125" style="4"/>
  </cols>
  <sheetData>
    <row r="1" spans="1:21" x14ac:dyDescent="0.25">
      <c r="B1" s="46"/>
    </row>
    <row r="3" spans="1:21" ht="28.5" x14ac:dyDescent="0.25">
      <c r="A3" s="44"/>
      <c r="B3" s="141" t="s">
        <v>0</v>
      </c>
      <c r="C3" s="142"/>
      <c r="D3" s="142"/>
      <c r="E3" s="142"/>
      <c r="F3" s="142"/>
      <c r="G3" s="142"/>
      <c r="H3" s="142"/>
      <c r="I3" s="142"/>
      <c r="J3" s="142"/>
      <c r="K3" s="142"/>
      <c r="L3" s="142"/>
      <c r="M3" s="142"/>
      <c r="N3" s="142"/>
      <c r="O3" s="142"/>
      <c r="P3" s="142"/>
      <c r="Q3" s="142"/>
    </row>
    <row r="4" spans="1:21" ht="21" x14ac:dyDescent="0.25">
      <c r="A4" s="44"/>
      <c r="B4" s="143" t="s">
        <v>1</v>
      </c>
      <c r="C4" s="144"/>
      <c r="D4" s="144"/>
      <c r="E4" s="144"/>
      <c r="F4" s="144"/>
      <c r="G4" s="144"/>
      <c r="H4" s="144"/>
      <c r="I4" s="144"/>
      <c r="J4" s="144"/>
      <c r="K4" s="144"/>
      <c r="L4" s="144"/>
      <c r="M4" s="144"/>
      <c r="N4" s="144"/>
      <c r="O4" s="144"/>
      <c r="P4" s="144"/>
      <c r="Q4" s="144"/>
    </row>
    <row r="5" spans="1:21" ht="15.75" customHeight="1" x14ac:dyDescent="0.25">
      <c r="A5" s="145" t="s">
        <v>2</v>
      </c>
      <c r="B5" s="146"/>
      <c r="C5" s="146"/>
      <c r="D5" s="146"/>
      <c r="E5" s="146"/>
      <c r="F5" s="146"/>
      <c r="G5" s="146"/>
      <c r="H5" s="146"/>
      <c r="I5" s="146"/>
      <c r="J5" s="146"/>
      <c r="K5" s="146"/>
      <c r="L5" s="146"/>
      <c r="M5" s="146"/>
      <c r="N5" s="146"/>
      <c r="O5" s="146"/>
      <c r="P5" s="146"/>
      <c r="Q5" s="146"/>
      <c r="R5" s="146"/>
    </row>
    <row r="6" spans="1:21" x14ac:dyDescent="0.25">
      <c r="A6" s="44"/>
      <c r="B6" s="147"/>
      <c r="C6" s="148"/>
      <c r="D6" s="148"/>
      <c r="E6" s="148"/>
      <c r="F6" s="148"/>
      <c r="G6" s="148"/>
      <c r="H6" s="148"/>
      <c r="I6" s="148"/>
      <c r="J6" s="148"/>
      <c r="K6" s="148"/>
      <c r="L6" s="148"/>
      <c r="M6" s="148"/>
      <c r="N6" s="148"/>
      <c r="O6" s="148"/>
      <c r="P6" s="148"/>
      <c r="Q6" s="148"/>
    </row>
    <row r="7" spans="1:21" x14ac:dyDescent="0.25">
      <c r="A7" s="44"/>
      <c r="B7" s="48"/>
      <c r="C7" s="48"/>
      <c r="D7" s="48"/>
      <c r="E7" s="48"/>
      <c r="F7" s="48"/>
      <c r="G7" s="48"/>
      <c r="H7" s="48"/>
      <c r="I7" s="48"/>
      <c r="J7" s="48"/>
      <c r="K7" s="48"/>
      <c r="L7" s="48"/>
      <c r="M7" s="48"/>
      <c r="N7" s="48"/>
      <c r="O7" s="48"/>
      <c r="P7" s="48"/>
      <c r="Q7" s="48"/>
    </row>
    <row r="8" spans="1:21" x14ac:dyDescent="0.25">
      <c r="A8" s="44"/>
      <c r="B8" s="17"/>
      <c r="C8" s="43"/>
      <c r="D8" s="43"/>
      <c r="Q8" s="47" t="s">
        <v>4</v>
      </c>
    </row>
    <row r="9" spans="1:21"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21" x14ac:dyDescent="0.25">
      <c r="B10" s="36"/>
      <c r="C10" s="35"/>
      <c r="D10" s="35"/>
      <c r="E10" s="34"/>
      <c r="F10" s="34"/>
      <c r="G10" s="34"/>
      <c r="H10" s="34"/>
      <c r="I10" s="34"/>
      <c r="J10" s="34"/>
      <c r="K10" s="34"/>
      <c r="L10" s="34"/>
      <c r="M10" s="34"/>
      <c r="N10" s="34"/>
      <c r="O10" s="34"/>
      <c r="P10" s="34"/>
      <c r="Q10" s="34"/>
      <c r="R10" s="4"/>
      <c r="S10" s="4"/>
      <c r="T10" s="4"/>
      <c r="U10" s="4"/>
    </row>
    <row r="11" spans="1:21" ht="17.25" customHeight="1" x14ac:dyDescent="0.25">
      <c r="B11" s="94" t="s">
        <v>104</v>
      </c>
      <c r="C11" s="93">
        <f t="shared" ref="C11:P11" si="0">C12+C19</f>
        <v>144222495183</v>
      </c>
      <c r="D11" s="93">
        <f t="shared" ref="D11" si="1">D12+D19</f>
        <v>154036261852.79001</v>
      </c>
      <c r="E11" s="92">
        <f t="shared" si="0"/>
        <v>8480478242.1000004</v>
      </c>
      <c r="F11" s="92">
        <f t="shared" si="0"/>
        <v>12436816568.879999</v>
      </c>
      <c r="G11" s="92">
        <f t="shared" si="0"/>
        <v>7950826268.4099989</v>
      </c>
      <c r="H11" s="92">
        <f t="shared" si="0"/>
        <v>9111136199.8500004</v>
      </c>
      <c r="I11" s="92">
        <f t="shared" si="0"/>
        <v>8249352531.5500011</v>
      </c>
      <c r="J11" s="92">
        <f t="shared" si="0"/>
        <v>8857840607.3999996</v>
      </c>
      <c r="K11" s="92">
        <f t="shared" si="0"/>
        <v>7674510749.0200014</v>
      </c>
      <c r="L11" s="92">
        <f t="shared" si="0"/>
        <v>9023244440.2699986</v>
      </c>
      <c r="M11" s="92">
        <f t="shared" si="0"/>
        <v>9135555359.0299988</v>
      </c>
      <c r="N11" s="92">
        <f t="shared" si="0"/>
        <v>9884252693.1799984</v>
      </c>
      <c r="O11" s="92">
        <f t="shared" si="0"/>
        <v>10165353339.899998</v>
      </c>
      <c r="P11" s="92">
        <f t="shared" si="0"/>
        <v>11718008189.16</v>
      </c>
      <c r="Q11" s="92">
        <f>+Q12+Q19</f>
        <v>112687375188.75</v>
      </c>
      <c r="R11" s="32"/>
      <c r="S11" s="4"/>
      <c r="T11" s="4"/>
      <c r="U11" s="4"/>
    </row>
    <row r="12" spans="1:21" x14ac:dyDescent="0.25">
      <c r="B12" s="21" t="s">
        <v>22</v>
      </c>
      <c r="C12" s="83">
        <f t="shared" ref="C12:Q12" si="2">SUM(C13:C18)</f>
        <v>133673167028</v>
      </c>
      <c r="D12" s="83">
        <f t="shared" ref="D12" si="3">SUM(D13:D18)</f>
        <v>140931113534.54001</v>
      </c>
      <c r="E12" s="83">
        <f t="shared" si="2"/>
        <v>8336175861.7000008</v>
      </c>
      <c r="F12" s="83">
        <f t="shared" si="2"/>
        <v>12084783224.969999</v>
      </c>
      <c r="G12" s="83">
        <f t="shared" si="2"/>
        <v>7349298318.1299992</v>
      </c>
      <c r="H12" s="83">
        <f t="shared" si="2"/>
        <v>8637343153.1100006</v>
      </c>
      <c r="I12" s="83">
        <f t="shared" si="2"/>
        <v>8043471743.500001</v>
      </c>
      <c r="J12" s="83">
        <f t="shared" si="2"/>
        <v>8326381490.0100002</v>
      </c>
      <c r="K12" s="83">
        <f t="shared" si="2"/>
        <v>7467013960.710001</v>
      </c>
      <c r="L12" s="83">
        <f t="shared" si="2"/>
        <v>8384455706.7699986</v>
      </c>
      <c r="M12" s="83">
        <f t="shared" si="2"/>
        <v>8858133423.3599987</v>
      </c>
      <c r="N12" s="83">
        <f t="shared" si="2"/>
        <v>7853848657.789999</v>
      </c>
      <c r="O12" s="83">
        <f t="shared" si="2"/>
        <v>9120398675.869997</v>
      </c>
      <c r="P12" s="83">
        <f t="shared" si="2"/>
        <v>8286034328.9599991</v>
      </c>
      <c r="Q12" s="83">
        <f t="shared" si="2"/>
        <v>102747338544.88</v>
      </c>
      <c r="R12" s="32"/>
      <c r="S12" s="16"/>
      <c r="T12" s="16"/>
      <c r="U12" s="4"/>
    </row>
    <row r="13" spans="1:21" x14ac:dyDescent="0.25">
      <c r="B13" s="31" t="s">
        <v>23</v>
      </c>
      <c r="C13" s="90">
        <v>2065544412</v>
      </c>
      <c r="D13" s="90">
        <v>2074044412</v>
      </c>
      <c r="E13" s="81">
        <v>197301343.94999999</v>
      </c>
      <c r="F13" s="81">
        <v>29220492.640000001</v>
      </c>
      <c r="G13" s="81">
        <v>115910192.64</v>
      </c>
      <c r="H13" s="81">
        <v>115277637.87</v>
      </c>
      <c r="I13" s="81">
        <v>115433193.15000001</v>
      </c>
      <c r="J13" s="81">
        <v>173808647.25999999</v>
      </c>
      <c r="K13" s="81">
        <v>129264456.39</v>
      </c>
      <c r="L13" s="81">
        <v>122275333.50999999</v>
      </c>
      <c r="M13" s="81">
        <v>161922410.30000001</v>
      </c>
      <c r="N13" s="81">
        <v>117854989.75999999</v>
      </c>
      <c r="O13" s="81">
        <v>116187531.20999999</v>
      </c>
      <c r="P13" s="81">
        <v>0</v>
      </c>
      <c r="Q13" s="81">
        <f>SUM(E13:P13)</f>
        <v>1394456228.6800001</v>
      </c>
      <c r="R13" s="106"/>
      <c r="S13" s="17"/>
      <c r="T13" s="17"/>
      <c r="U13" s="4"/>
    </row>
    <row r="14" spans="1:21" x14ac:dyDescent="0.25">
      <c r="B14" s="31" t="s">
        <v>24</v>
      </c>
      <c r="C14" s="90">
        <v>26777225257</v>
      </c>
      <c r="D14" s="90">
        <v>27421356498.77</v>
      </c>
      <c r="E14" s="81">
        <v>501793701.29000014</v>
      </c>
      <c r="F14" s="81">
        <v>752695022.09000015</v>
      </c>
      <c r="G14" s="81">
        <v>674295191.36000001</v>
      </c>
      <c r="H14" s="81">
        <v>605169135.26999998</v>
      </c>
      <c r="I14" s="81">
        <v>582232172.87000012</v>
      </c>
      <c r="J14" s="81">
        <v>942687075.16999996</v>
      </c>
      <c r="K14" s="81">
        <v>736893040.23000002</v>
      </c>
      <c r="L14" s="81">
        <v>690564305.3499999</v>
      </c>
      <c r="M14" s="81">
        <v>698276455.62999988</v>
      </c>
      <c r="N14" s="81">
        <v>701799180.1700002</v>
      </c>
      <c r="O14" s="81">
        <v>641370609.41000009</v>
      </c>
      <c r="P14" s="81">
        <v>1156378727.6799996</v>
      </c>
      <c r="Q14" s="81">
        <f t="shared" ref="Q14:Q18" si="4">SUM(E14:P14)</f>
        <v>8684154616.5200005</v>
      </c>
      <c r="R14" s="4"/>
      <c r="S14" s="33"/>
      <c r="T14" s="33"/>
      <c r="U14" s="17"/>
    </row>
    <row r="15" spans="1:21" s="32" customFormat="1" x14ac:dyDescent="0.25">
      <c r="B15" s="31" t="s">
        <v>25</v>
      </c>
      <c r="C15" s="90">
        <v>1793321854</v>
      </c>
      <c r="D15" s="90">
        <v>1793321854</v>
      </c>
      <c r="E15" s="81">
        <v>0</v>
      </c>
      <c r="F15" s="81"/>
      <c r="G15" s="81"/>
      <c r="H15" s="81">
        <v>2300</v>
      </c>
      <c r="I15" s="81"/>
      <c r="J15" s="81"/>
      <c r="K15" s="81"/>
      <c r="L15" s="81"/>
      <c r="M15" s="81"/>
      <c r="N15" s="81"/>
      <c r="O15" s="81"/>
      <c r="P15" s="81"/>
      <c r="Q15" s="81">
        <f t="shared" si="4"/>
        <v>2300</v>
      </c>
      <c r="R15" s="4"/>
      <c r="S15" s="84"/>
    </row>
    <row r="16" spans="1:21" s="32" customFormat="1" x14ac:dyDescent="0.25">
      <c r="B16" s="31" t="s">
        <v>26</v>
      </c>
      <c r="C16" s="90">
        <v>100466366714</v>
      </c>
      <c r="D16" s="90">
        <v>107071594067.77</v>
      </c>
      <c r="E16" s="81">
        <v>7634439086.4400005</v>
      </c>
      <c r="F16" s="81">
        <v>11154664267.27</v>
      </c>
      <c r="G16" s="81">
        <v>6532231262.2999992</v>
      </c>
      <c r="H16" s="81">
        <v>7904430924.1300001</v>
      </c>
      <c r="I16" s="81">
        <v>7340646369.1500006</v>
      </c>
      <c r="J16" s="81">
        <v>7207876090.5</v>
      </c>
      <c r="K16" s="81">
        <v>6597663473.4800014</v>
      </c>
      <c r="L16" s="81">
        <v>7558567783.2599993</v>
      </c>
      <c r="M16" s="81">
        <v>7980923382.3800001</v>
      </c>
      <c r="N16" s="81">
        <v>6967799107.6999989</v>
      </c>
      <c r="O16" s="81">
        <v>8361032842.4699984</v>
      </c>
      <c r="P16" s="81">
        <v>7118739257.8000002</v>
      </c>
      <c r="Q16" s="81">
        <f t="shared" si="4"/>
        <v>92359013846.880005</v>
      </c>
      <c r="R16" s="4"/>
      <c r="S16" s="97"/>
    </row>
    <row r="17" spans="1:26" s="32" customFormat="1" x14ac:dyDescent="0.25">
      <c r="B17" s="31" t="s">
        <v>27</v>
      </c>
      <c r="C17" s="90">
        <v>3000000</v>
      </c>
      <c r="D17" s="90">
        <v>3000000</v>
      </c>
      <c r="E17" s="81">
        <v>270650</v>
      </c>
      <c r="F17" s="81">
        <v>1143271.5</v>
      </c>
      <c r="G17" s="81">
        <v>879200</v>
      </c>
      <c r="H17" s="81">
        <v>554723.47</v>
      </c>
      <c r="I17" s="81">
        <v>791932.5</v>
      </c>
      <c r="J17" s="81">
        <v>904515</v>
      </c>
      <c r="K17" s="81">
        <v>942560</v>
      </c>
      <c r="L17" s="81">
        <v>832152.5</v>
      </c>
      <c r="M17" s="81">
        <v>1224530</v>
      </c>
      <c r="N17" s="81">
        <v>807138.13</v>
      </c>
      <c r="O17" s="81">
        <v>1139660.97</v>
      </c>
      <c r="P17" s="81">
        <v>767772.5</v>
      </c>
      <c r="Q17" s="81">
        <f t="shared" si="4"/>
        <v>10258106.57</v>
      </c>
      <c r="R17" s="4"/>
    </row>
    <row r="18" spans="1:26" x14ac:dyDescent="0.25">
      <c r="B18" s="31" t="s">
        <v>28</v>
      </c>
      <c r="C18" s="90">
        <v>2567708791</v>
      </c>
      <c r="D18" s="90">
        <v>2567796702</v>
      </c>
      <c r="E18" s="81">
        <v>2371080.0199999996</v>
      </c>
      <c r="F18" s="81">
        <v>147060171.47</v>
      </c>
      <c r="G18" s="81">
        <v>25982471.830000002</v>
      </c>
      <c r="H18" s="81">
        <v>11908432.369999999</v>
      </c>
      <c r="I18" s="81">
        <v>4368075.83</v>
      </c>
      <c r="J18" s="81">
        <v>1105162.0799999998</v>
      </c>
      <c r="K18" s="81">
        <v>2250430.61</v>
      </c>
      <c r="L18" s="81">
        <v>12216132.150000002</v>
      </c>
      <c r="M18" s="81">
        <v>15786645.049999999</v>
      </c>
      <c r="N18" s="81">
        <v>65588242.030000001</v>
      </c>
      <c r="O18" s="81">
        <v>668031.81000000006</v>
      </c>
      <c r="P18" s="81">
        <v>10148570.979999999</v>
      </c>
      <c r="Q18" s="81">
        <f t="shared" si="4"/>
        <v>299453446.23000008</v>
      </c>
      <c r="R18" s="28"/>
      <c r="S18" s="28"/>
      <c r="T18" s="28"/>
      <c r="U18" s="28"/>
      <c r="V18" s="28"/>
      <c r="W18" s="28"/>
      <c r="X18" s="28"/>
      <c r="Y18" s="28"/>
      <c r="Z18" s="28"/>
    </row>
    <row r="19" spans="1:26" x14ac:dyDescent="0.25">
      <c r="B19" s="21" t="s">
        <v>29</v>
      </c>
      <c r="C19" s="83">
        <f t="shared" ref="C19:P19" si="5">C21</f>
        <v>10549328155</v>
      </c>
      <c r="D19" s="83">
        <f t="shared" si="5"/>
        <v>13105148318.25</v>
      </c>
      <c r="E19" s="83">
        <f t="shared" si="5"/>
        <v>144302380.40000001</v>
      </c>
      <c r="F19" s="83">
        <f t="shared" si="5"/>
        <v>352033343.91000003</v>
      </c>
      <c r="G19" s="83">
        <f t="shared" si="5"/>
        <v>601527950.27999997</v>
      </c>
      <c r="H19" s="83">
        <f t="shared" si="5"/>
        <v>473793046.74000001</v>
      </c>
      <c r="I19" s="83">
        <f t="shared" si="5"/>
        <v>205880788.05000001</v>
      </c>
      <c r="J19" s="83">
        <f t="shared" si="5"/>
        <v>531459117.39000005</v>
      </c>
      <c r="K19" s="83">
        <f t="shared" si="5"/>
        <v>207496788.31</v>
      </c>
      <c r="L19" s="83">
        <f t="shared" si="5"/>
        <v>638788733.5</v>
      </c>
      <c r="M19" s="83">
        <f t="shared" si="5"/>
        <v>277421935.66999996</v>
      </c>
      <c r="N19" s="83">
        <f t="shared" si="5"/>
        <v>2030404035.3900001</v>
      </c>
      <c r="O19" s="83">
        <f t="shared" si="5"/>
        <v>1044954664.03</v>
      </c>
      <c r="P19" s="83">
        <f t="shared" si="5"/>
        <v>3431973860.2000003</v>
      </c>
      <c r="Q19" s="83">
        <f>SUM(Q20:Q22)</f>
        <v>9940036643.8700008</v>
      </c>
      <c r="R19" s="28"/>
      <c r="S19" s="28"/>
      <c r="T19" s="28"/>
      <c r="U19" s="28"/>
      <c r="V19" s="28"/>
      <c r="W19" s="28"/>
      <c r="X19" s="28"/>
      <c r="Y19" s="28"/>
      <c r="Z19" s="28"/>
    </row>
    <row r="20" spans="1:26" x14ac:dyDescent="0.25">
      <c r="B20" s="31" t="s">
        <v>105</v>
      </c>
      <c r="C20" s="110">
        <v>0</v>
      </c>
      <c r="D20" s="110"/>
      <c r="E20" s="110">
        <v>0</v>
      </c>
      <c r="F20" s="110">
        <v>0</v>
      </c>
      <c r="G20" s="110">
        <v>0</v>
      </c>
      <c r="H20" s="110">
        <v>0</v>
      </c>
      <c r="I20" s="110">
        <v>0</v>
      </c>
      <c r="J20" s="110">
        <v>0</v>
      </c>
      <c r="K20" s="110">
        <v>0</v>
      </c>
      <c r="L20" s="110">
        <v>0</v>
      </c>
      <c r="M20" s="110">
        <v>0</v>
      </c>
      <c r="N20" s="110">
        <v>0</v>
      </c>
      <c r="O20" s="110">
        <v>0</v>
      </c>
      <c r="P20" s="110">
        <v>0</v>
      </c>
      <c r="Q20" s="81">
        <f>(SUM(E20:P20))</f>
        <v>0</v>
      </c>
      <c r="R20" s="28"/>
      <c r="S20" s="28"/>
      <c r="T20" s="28"/>
      <c r="U20" s="28"/>
      <c r="V20" s="28"/>
      <c r="W20" s="28"/>
      <c r="X20" s="28"/>
      <c r="Y20" s="28"/>
      <c r="Z20" s="28"/>
    </row>
    <row r="21" spans="1:26" x14ac:dyDescent="0.25">
      <c r="B21" s="31" t="s">
        <v>31</v>
      </c>
      <c r="C21" s="90">
        <v>10549328155</v>
      </c>
      <c r="D21" s="90">
        <v>13105148318.25</v>
      </c>
      <c r="E21" s="81">
        <v>144302380.40000001</v>
      </c>
      <c r="F21" s="81">
        <v>352033343.91000003</v>
      </c>
      <c r="G21" s="81">
        <v>601527950.27999997</v>
      </c>
      <c r="H21" s="81">
        <v>473793046.74000001</v>
      </c>
      <c r="I21" s="81">
        <v>205880788.05000001</v>
      </c>
      <c r="J21" s="81">
        <v>531459117.39000005</v>
      </c>
      <c r="K21" s="81">
        <v>207496788.31</v>
      </c>
      <c r="L21" s="81">
        <v>638788733.5</v>
      </c>
      <c r="M21" s="81">
        <v>277421935.66999996</v>
      </c>
      <c r="N21" s="81">
        <v>2030404035.3900001</v>
      </c>
      <c r="O21" s="81">
        <v>1044954664.03</v>
      </c>
      <c r="P21" s="90">
        <v>3431973860.2000003</v>
      </c>
      <c r="Q21" s="81">
        <f>(SUM(E21:P21))</f>
        <v>9940036643.8700008</v>
      </c>
      <c r="R21" s="4"/>
      <c r="S21" s="4"/>
      <c r="T21" s="4"/>
      <c r="U21" s="4"/>
    </row>
    <row r="22" spans="1:26" x14ac:dyDescent="0.25">
      <c r="B22" s="31" t="s">
        <v>106</v>
      </c>
      <c r="C22" s="90">
        <v>0</v>
      </c>
      <c r="D22" s="90"/>
      <c r="E22" s="81">
        <v>0</v>
      </c>
      <c r="F22" s="90">
        <v>0</v>
      </c>
      <c r="G22" s="81">
        <v>0</v>
      </c>
      <c r="H22" s="90">
        <v>0</v>
      </c>
      <c r="I22" s="81">
        <v>0</v>
      </c>
      <c r="J22" s="90">
        <v>0</v>
      </c>
      <c r="K22" s="81">
        <v>0</v>
      </c>
      <c r="L22" s="90">
        <v>0</v>
      </c>
      <c r="M22" s="81">
        <v>0</v>
      </c>
      <c r="N22" s="90">
        <v>0</v>
      </c>
      <c r="O22" s="81">
        <v>0</v>
      </c>
      <c r="P22" s="90">
        <v>0</v>
      </c>
      <c r="Q22" s="81">
        <f>(SUM(E22:P22))</f>
        <v>0</v>
      </c>
      <c r="R22" s="4"/>
      <c r="S22" s="4"/>
      <c r="T22" s="4"/>
      <c r="U22" s="4"/>
    </row>
    <row r="23" spans="1:26" x14ac:dyDescent="0.25">
      <c r="B23" s="94" t="s">
        <v>33</v>
      </c>
      <c r="C23" s="93">
        <f t="shared" ref="C23:Q23" si="6">C24+C32</f>
        <v>142703367995</v>
      </c>
      <c r="D23" s="93">
        <f t="shared" ref="D23" si="7">D24+D32</f>
        <v>162579634107.41998</v>
      </c>
      <c r="E23" s="92">
        <f t="shared" si="6"/>
        <v>5692803913.079999</v>
      </c>
      <c r="F23" s="92">
        <f t="shared" si="6"/>
        <v>6891906945.4400024</v>
      </c>
      <c r="G23" s="92">
        <f t="shared" si="6"/>
        <v>8576751256.210001</v>
      </c>
      <c r="H23" s="92">
        <f t="shared" si="6"/>
        <v>7559733019.4900017</v>
      </c>
      <c r="I23" s="92">
        <f t="shared" si="6"/>
        <v>7962270426.1299992</v>
      </c>
      <c r="J23" s="92">
        <f t="shared" si="6"/>
        <v>8120496136.6499977</v>
      </c>
      <c r="K23" s="92">
        <f t="shared" ref="K23" si="8">K24+K32</f>
        <v>7700075924.54</v>
      </c>
      <c r="L23" s="92">
        <f t="shared" si="6"/>
        <v>8374818232.9699993</v>
      </c>
      <c r="M23" s="92">
        <f t="shared" si="6"/>
        <v>8128452756.1099987</v>
      </c>
      <c r="N23" s="92">
        <f t="shared" si="6"/>
        <v>9027016784.7099991</v>
      </c>
      <c r="O23" s="92">
        <f t="shared" si="6"/>
        <v>13321344761.669998</v>
      </c>
      <c r="P23" s="92">
        <f t="shared" si="6"/>
        <v>12876933071.209999</v>
      </c>
      <c r="Q23" s="92">
        <f t="shared" si="6"/>
        <v>104232603228.20999</v>
      </c>
      <c r="R23" s="4"/>
      <c r="S23" s="4"/>
      <c r="T23" s="4"/>
      <c r="U23" s="4"/>
    </row>
    <row r="24" spans="1:26" x14ac:dyDescent="0.25">
      <c r="A24" s="30"/>
      <c r="B24" s="19" t="s">
        <v>34</v>
      </c>
      <c r="C24" s="83">
        <f t="shared" ref="C24:Q24" si="9">C25+C27+C26+C30+C31</f>
        <v>123615757870</v>
      </c>
      <c r="D24" s="83">
        <f t="shared" ref="D24" si="10">D25+D27+D26+D30+D31</f>
        <v>136333683599.64</v>
      </c>
      <c r="E24" s="83">
        <f t="shared" si="9"/>
        <v>5670373263.6199989</v>
      </c>
      <c r="F24" s="83">
        <f t="shared" si="9"/>
        <v>6673653533.0800028</v>
      </c>
      <c r="G24" s="83">
        <f t="shared" si="9"/>
        <v>7692231918.7200012</v>
      </c>
      <c r="H24" s="83">
        <f t="shared" si="9"/>
        <v>7114423419.380002</v>
      </c>
      <c r="I24" s="83">
        <f t="shared" si="9"/>
        <v>7026739469.3999996</v>
      </c>
      <c r="J24" s="83">
        <f t="shared" si="9"/>
        <v>7518113462.5899973</v>
      </c>
      <c r="K24" s="83">
        <f t="shared" ref="K24" si="11">K25+K27+K26+K30+K31</f>
        <v>7010530770.0600004</v>
      </c>
      <c r="L24" s="83">
        <f t="shared" si="9"/>
        <v>7339172503.8499994</v>
      </c>
      <c r="M24" s="83">
        <f t="shared" si="9"/>
        <v>7851539178.8699989</v>
      </c>
      <c r="N24" s="83">
        <f t="shared" si="9"/>
        <v>7473912444.0199995</v>
      </c>
      <c r="O24" s="83">
        <f t="shared" si="9"/>
        <v>12202997285.319998</v>
      </c>
      <c r="P24" s="83">
        <f t="shared" si="9"/>
        <v>10018660273.57</v>
      </c>
      <c r="Q24" s="83">
        <f t="shared" si="9"/>
        <v>93592347522.479996</v>
      </c>
      <c r="R24" s="4"/>
      <c r="S24" s="4"/>
      <c r="T24" s="4"/>
      <c r="U24" s="4"/>
    </row>
    <row r="25" spans="1:26" x14ac:dyDescent="0.25">
      <c r="B25" s="26" t="s">
        <v>35</v>
      </c>
      <c r="C25" s="90">
        <v>120424435585</v>
      </c>
      <c r="D25" s="90">
        <v>132998774810.87</v>
      </c>
      <c r="E25" s="81">
        <v>5664856910.6299992</v>
      </c>
      <c r="F25" s="81">
        <v>6632037586.3600025</v>
      </c>
      <c r="G25" s="81">
        <v>7662555916.3200016</v>
      </c>
      <c r="H25" s="81">
        <v>7074636695.6600018</v>
      </c>
      <c r="I25" s="81">
        <v>6994701689.3799992</v>
      </c>
      <c r="J25" s="81">
        <v>7489075493.3899975</v>
      </c>
      <c r="K25" s="81">
        <v>6961695472.5600004</v>
      </c>
      <c r="L25" s="81">
        <v>7285875504.8499994</v>
      </c>
      <c r="M25" s="81">
        <v>7812385853.3899994</v>
      </c>
      <c r="N25" s="81">
        <v>7436399049.5299997</v>
      </c>
      <c r="O25" s="81">
        <v>12145142488.329998</v>
      </c>
      <c r="P25" s="81">
        <v>9895169769.8999996</v>
      </c>
      <c r="Q25" s="81">
        <f t="shared" ref="Q25:Q31" si="12">SUM(E25:P25)</f>
        <v>93054532430.300003</v>
      </c>
      <c r="R25" s="96"/>
      <c r="S25" s="4"/>
      <c r="T25" s="4"/>
      <c r="U25" s="4"/>
    </row>
    <row r="26" spans="1:26" x14ac:dyDescent="0.25">
      <c r="B26" s="26" t="s">
        <v>94</v>
      </c>
      <c r="C26" s="90">
        <v>1882276469</v>
      </c>
      <c r="D26" s="90">
        <v>1874566069</v>
      </c>
      <c r="E26" s="81">
        <v>0</v>
      </c>
      <c r="F26" s="81">
        <v>0</v>
      </c>
      <c r="G26" s="81">
        <v>0</v>
      </c>
      <c r="H26" s="81">
        <v>0</v>
      </c>
      <c r="I26" s="81">
        <v>0</v>
      </c>
      <c r="J26" s="81">
        <v>0</v>
      </c>
      <c r="K26" s="81">
        <v>0</v>
      </c>
      <c r="L26" s="81">
        <v>0</v>
      </c>
      <c r="M26" s="81">
        <v>0</v>
      </c>
      <c r="N26" s="81">
        <v>0</v>
      </c>
      <c r="O26" s="81">
        <v>0</v>
      </c>
      <c r="P26" s="81">
        <v>0</v>
      </c>
      <c r="Q26" s="81">
        <f t="shared" si="12"/>
        <v>0</v>
      </c>
      <c r="R26" s="4"/>
      <c r="S26" s="4"/>
      <c r="T26" s="4"/>
      <c r="U26" s="4"/>
    </row>
    <row r="27" spans="1:26" x14ac:dyDescent="0.25">
      <c r="B27" s="26" t="s">
        <v>76</v>
      </c>
      <c r="C27" s="90">
        <v>27043834</v>
      </c>
      <c r="D27" s="90">
        <v>27043834</v>
      </c>
      <c r="E27" s="81">
        <v>0</v>
      </c>
      <c r="F27" s="81">
        <v>0</v>
      </c>
      <c r="G27" s="81">
        <v>0</v>
      </c>
      <c r="H27" s="81">
        <v>0</v>
      </c>
      <c r="I27" s="81">
        <v>0</v>
      </c>
      <c r="J27" s="81">
        <v>0</v>
      </c>
      <c r="K27" s="81">
        <v>0</v>
      </c>
      <c r="L27" s="81">
        <v>0</v>
      </c>
      <c r="M27" s="81">
        <v>0</v>
      </c>
      <c r="N27" s="81">
        <v>0</v>
      </c>
      <c r="O27" s="81">
        <v>0</v>
      </c>
      <c r="P27" s="81">
        <v>0</v>
      </c>
      <c r="Q27" s="81">
        <f t="shared" si="12"/>
        <v>0</v>
      </c>
      <c r="R27" s="4"/>
      <c r="S27" s="4"/>
      <c r="T27" s="4"/>
      <c r="U27" s="4"/>
    </row>
    <row r="28" spans="1:26" s="28" customFormat="1" x14ac:dyDescent="0.25">
      <c r="B28" s="29" t="s">
        <v>38</v>
      </c>
      <c r="C28" s="90">
        <v>43834</v>
      </c>
      <c r="D28" s="90">
        <v>43834</v>
      </c>
      <c r="E28" s="81">
        <v>0</v>
      </c>
      <c r="F28" s="81">
        <v>0</v>
      </c>
      <c r="G28" s="81">
        <v>0</v>
      </c>
      <c r="H28" s="81">
        <v>0</v>
      </c>
      <c r="I28" s="81">
        <v>0</v>
      </c>
      <c r="J28" s="81">
        <v>0</v>
      </c>
      <c r="K28" s="81">
        <v>0</v>
      </c>
      <c r="L28" s="81">
        <v>0</v>
      </c>
      <c r="M28" s="81">
        <v>0</v>
      </c>
      <c r="N28" s="81">
        <v>0</v>
      </c>
      <c r="O28" s="81">
        <v>0</v>
      </c>
      <c r="P28" s="81">
        <v>0</v>
      </c>
      <c r="Q28" s="81">
        <f t="shared" si="12"/>
        <v>0</v>
      </c>
      <c r="R28" s="4"/>
      <c r="S28" s="4"/>
      <c r="T28" s="4"/>
      <c r="U28" s="4"/>
      <c r="V28" s="4"/>
      <c r="W28" s="4"/>
      <c r="X28" s="4"/>
      <c r="Y28" s="4"/>
    </row>
    <row r="29" spans="1:26" s="28" customFormat="1" x14ac:dyDescent="0.25">
      <c r="B29" s="29" t="s">
        <v>39</v>
      </c>
      <c r="C29" s="90">
        <v>27000000</v>
      </c>
      <c r="D29" s="90">
        <v>27000000</v>
      </c>
      <c r="E29" s="81">
        <v>0</v>
      </c>
      <c r="F29" s="81">
        <v>0</v>
      </c>
      <c r="G29" s="81">
        <v>0</v>
      </c>
      <c r="H29" s="81">
        <v>0</v>
      </c>
      <c r="I29" s="81">
        <v>0</v>
      </c>
      <c r="J29" s="81">
        <v>0</v>
      </c>
      <c r="K29" s="81">
        <v>0</v>
      </c>
      <c r="L29" s="81">
        <v>0</v>
      </c>
      <c r="M29" s="81">
        <v>0</v>
      </c>
      <c r="N29" s="81">
        <v>0</v>
      </c>
      <c r="O29" s="81">
        <v>0</v>
      </c>
      <c r="P29" s="81">
        <v>0</v>
      </c>
      <c r="Q29" s="81">
        <f t="shared" si="12"/>
        <v>0</v>
      </c>
      <c r="R29" s="4"/>
      <c r="S29" s="4"/>
      <c r="T29" s="4"/>
      <c r="U29" s="4"/>
      <c r="V29" s="4"/>
      <c r="W29" s="4"/>
      <c r="X29" s="4"/>
      <c r="Y29" s="4"/>
    </row>
    <row r="30" spans="1:26" x14ac:dyDescent="0.25">
      <c r="B30" s="26" t="s">
        <v>41</v>
      </c>
      <c r="C30" s="90">
        <v>1056625252</v>
      </c>
      <c r="D30" s="90">
        <v>1244262085.77</v>
      </c>
      <c r="E30" s="81">
        <v>5516352.9900000002</v>
      </c>
      <c r="F30" s="81">
        <v>41615946.719999999</v>
      </c>
      <c r="G30" s="81">
        <v>29676002.400000002</v>
      </c>
      <c r="H30" s="81">
        <v>39786723.719999999</v>
      </c>
      <c r="I30" s="81">
        <v>32037780.02</v>
      </c>
      <c r="J30" s="81">
        <v>29037969.199999999</v>
      </c>
      <c r="K30" s="81">
        <v>48835297.500000007</v>
      </c>
      <c r="L30" s="81">
        <v>53296999</v>
      </c>
      <c r="M30" s="81">
        <v>39153325.480000004</v>
      </c>
      <c r="N30" s="81">
        <v>37513394.489999995</v>
      </c>
      <c r="O30" s="81">
        <v>57704796.990000002</v>
      </c>
      <c r="P30" s="81">
        <v>123314343.21999998</v>
      </c>
      <c r="Q30" s="81">
        <f t="shared" si="12"/>
        <v>537488931.73000002</v>
      </c>
      <c r="R30" s="4"/>
      <c r="S30" s="4"/>
      <c r="T30" s="4"/>
      <c r="U30" s="4"/>
    </row>
    <row r="31" spans="1:26" x14ac:dyDescent="0.25">
      <c r="B31" s="26" t="s">
        <v>42</v>
      </c>
      <c r="C31" s="90">
        <v>225376730</v>
      </c>
      <c r="D31" s="90">
        <v>189036800</v>
      </c>
      <c r="E31" s="81">
        <v>0</v>
      </c>
      <c r="F31" s="81">
        <v>0</v>
      </c>
      <c r="G31" s="81"/>
      <c r="H31" s="81"/>
      <c r="I31" s="81">
        <v>0</v>
      </c>
      <c r="J31" s="81">
        <v>0</v>
      </c>
      <c r="K31" s="81">
        <v>0</v>
      </c>
      <c r="L31" s="81">
        <v>0</v>
      </c>
      <c r="M31" s="81"/>
      <c r="N31" s="81"/>
      <c r="O31" s="81">
        <v>150000</v>
      </c>
      <c r="P31" s="81">
        <v>176160.45</v>
      </c>
      <c r="Q31" s="81">
        <f t="shared" si="12"/>
        <v>326160.45</v>
      </c>
      <c r="R31" s="4"/>
      <c r="S31" s="4"/>
      <c r="T31" s="4"/>
      <c r="U31" s="4"/>
    </row>
    <row r="32" spans="1:26" x14ac:dyDescent="0.25">
      <c r="B32" s="19" t="s">
        <v>43</v>
      </c>
      <c r="C32" s="83">
        <f>SUM(C33:C38)</f>
        <v>19087610125</v>
      </c>
      <c r="D32" s="83">
        <f>SUM(D33:D38)</f>
        <v>26245950507.779995</v>
      </c>
      <c r="E32" s="102">
        <f>SUM(E33:E38)</f>
        <v>22430649.460000001</v>
      </c>
      <c r="F32" s="102">
        <f t="shared" ref="F32:O32" si="13">SUM(F33:F38)</f>
        <v>218253412.36000001</v>
      </c>
      <c r="G32" s="102">
        <f>SUM(G33:G38)</f>
        <v>884519337.48999989</v>
      </c>
      <c r="H32" s="102">
        <f t="shared" si="13"/>
        <v>445309600.11000001</v>
      </c>
      <c r="I32" s="102">
        <f t="shared" si="13"/>
        <v>935530956.7299999</v>
      </c>
      <c r="J32" s="102">
        <f t="shared" si="13"/>
        <v>602382674.06000006</v>
      </c>
      <c r="K32" s="102">
        <f t="shared" si="13"/>
        <v>689545154.4799999</v>
      </c>
      <c r="L32" s="102">
        <f t="shared" si="13"/>
        <v>1035645729.1200004</v>
      </c>
      <c r="M32" s="102">
        <f t="shared" si="13"/>
        <v>276913577.24000007</v>
      </c>
      <c r="N32" s="102">
        <f t="shared" si="13"/>
        <v>1553104340.6900003</v>
      </c>
      <c r="O32" s="102">
        <f t="shared" si="13"/>
        <v>1118347476.3499999</v>
      </c>
      <c r="P32" s="102">
        <f t="shared" ref="P32:Q32" si="14">SUM(P33:P38)</f>
        <v>2858272797.6399999</v>
      </c>
      <c r="Q32" s="105">
        <f t="shared" si="14"/>
        <v>10640255705.730001</v>
      </c>
      <c r="R32" s="4"/>
      <c r="S32" s="4"/>
      <c r="T32" s="4"/>
      <c r="U32" s="4"/>
    </row>
    <row r="33" spans="2:21" x14ac:dyDescent="0.25">
      <c r="B33" s="3" t="s">
        <v>44</v>
      </c>
      <c r="C33" s="90">
        <v>6176680683</v>
      </c>
      <c r="D33" s="90">
        <v>11139034091.569998</v>
      </c>
      <c r="E33" s="81">
        <v>50756.74</v>
      </c>
      <c r="F33" s="81">
        <v>5078027.3600000003</v>
      </c>
      <c r="G33" s="81">
        <v>702183766.46999991</v>
      </c>
      <c r="H33" s="81">
        <v>345406401.88</v>
      </c>
      <c r="I33" s="81">
        <v>543570364.13</v>
      </c>
      <c r="J33" s="81">
        <v>206137179.09999999</v>
      </c>
      <c r="K33" s="81">
        <v>451738282.35000002</v>
      </c>
      <c r="L33" s="81">
        <v>817612621.49000037</v>
      </c>
      <c r="M33" s="81">
        <v>114468584.05999997</v>
      </c>
      <c r="N33" s="81">
        <v>1175478667.4200001</v>
      </c>
      <c r="O33" s="81">
        <v>725154535.77999985</v>
      </c>
      <c r="P33" s="81">
        <v>2114228949.98</v>
      </c>
      <c r="Q33" s="104">
        <f>(SUM(E33:P33))</f>
        <v>7201108136.7600002</v>
      </c>
      <c r="R33" s="4"/>
      <c r="S33" s="4"/>
      <c r="T33" s="4"/>
      <c r="U33" s="4"/>
    </row>
    <row r="34" spans="2:21" x14ac:dyDescent="0.25">
      <c r="B34" s="3" t="s">
        <v>45</v>
      </c>
      <c r="C34" s="90">
        <v>10934109140</v>
      </c>
      <c r="D34" s="90">
        <v>12925372994.02</v>
      </c>
      <c r="E34" s="81">
        <v>22089101.700000003</v>
      </c>
      <c r="F34" s="81">
        <v>212383323.19</v>
      </c>
      <c r="G34" s="81">
        <v>180603356.78999999</v>
      </c>
      <c r="H34" s="81">
        <v>99436003.540000007</v>
      </c>
      <c r="I34" s="81">
        <v>390325827.91999996</v>
      </c>
      <c r="J34" s="81">
        <v>355435761.96000004</v>
      </c>
      <c r="K34" s="81">
        <v>235619540.44</v>
      </c>
      <c r="L34" s="81">
        <v>210301263.99000001</v>
      </c>
      <c r="M34" s="81">
        <v>154877605.77000004</v>
      </c>
      <c r="N34" s="81">
        <v>375228983.37000006</v>
      </c>
      <c r="O34" s="81">
        <v>326754437.83000004</v>
      </c>
      <c r="P34" s="81">
        <v>672261826.03000009</v>
      </c>
      <c r="Q34" s="104">
        <f t="shared" ref="Q34:Q39" si="15">(SUM(E34:P34))</f>
        <v>3235317032.5300002</v>
      </c>
      <c r="R34" s="4"/>
      <c r="S34" s="4"/>
      <c r="T34" s="4"/>
      <c r="U34" s="4"/>
    </row>
    <row r="35" spans="2:21" x14ac:dyDescent="0.25">
      <c r="B35" s="3" t="s">
        <v>46</v>
      </c>
      <c r="C35" s="90">
        <v>65902327</v>
      </c>
      <c r="D35" s="90">
        <v>77068789.189999998</v>
      </c>
      <c r="E35" s="81">
        <v>0</v>
      </c>
      <c r="F35" s="81">
        <v>0</v>
      </c>
      <c r="G35" s="81">
        <v>967600</v>
      </c>
      <c r="H35" s="81">
        <v>0</v>
      </c>
      <c r="I35" s="81">
        <v>994150</v>
      </c>
      <c r="J35" s="81">
        <v>54958.5</v>
      </c>
      <c r="K35" s="81">
        <v>947232.02</v>
      </c>
      <c r="L35" s="81">
        <v>245440</v>
      </c>
      <c r="M35" s="81">
        <v>206038.62</v>
      </c>
      <c r="N35" s="81">
        <v>0</v>
      </c>
      <c r="O35" s="81">
        <v>729830</v>
      </c>
      <c r="P35" s="81">
        <v>621090.64</v>
      </c>
      <c r="Q35" s="104">
        <f t="shared" si="15"/>
        <v>4766339.78</v>
      </c>
      <c r="R35" s="4"/>
      <c r="S35" s="4"/>
      <c r="T35" s="4"/>
      <c r="U35" s="4"/>
    </row>
    <row r="36" spans="2:21" x14ac:dyDescent="0.25">
      <c r="B36" s="3" t="s">
        <v>47</v>
      </c>
      <c r="C36" s="90">
        <v>167822420</v>
      </c>
      <c r="D36" s="90">
        <v>182940000</v>
      </c>
      <c r="E36" s="81">
        <v>0</v>
      </c>
      <c r="F36" s="81">
        <v>0</v>
      </c>
      <c r="G36" s="81"/>
      <c r="H36" s="81">
        <v>0</v>
      </c>
      <c r="I36" s="81">
        <v>0</v>
      </c>
      <c r="J36" s="81"/>
      <c r="K36" s="81">
        <v>0</v>
      </c>
      <c r="L36" s="81">
        <v>0</v>
      </c>
      <c r="M36" s="81">
        <v>0</v>
      </c>
      <c r="N36" s="81">
        <v>38000</v>
      </c>
      <c r="O36" s="81">
        <v>0</v>
      </c>
      <c r="P36" s="81">
        <v>700</v>
      </c>
      <c r="Q36" s="81">
        <f t="shared" si="15"/>
        <v>38700</v>
      </c>
      <c r="R36" s="4"/>
      <c r="S36" s="4"/>
      <c r="T36" s="4"/>
      <c r="U36" s="4"/>
    </row>
    <row r="37" spans="2:21" x14ac:dyDescent="0.25">
      <c r="B37" s="3" t="s">
        <v>48</v>
      </c>
      <c r="C37" s="90">
        <v>1742947577</v>
      </c>
      <c r="D37" s="90">
        <v>1921386655</v>
      </c>
      <c r="E37" s="81">
        <v>290791.02</v>
      </c>
      <c r="F37" s="81">
        <v>792061.81</v>
      </c>
      <c r="G37" s="81">
        <v>764614.23</v>
      </c>
      <c r="H37" s="81">
        <v>467194.69</v>
      </c>
      <c r="I37" s="81">
        <v>640614.68000000005</v>
      </c>
      <c r="J37" s="81">
        <v>40754774.5</v>
      </c>
      <c r="K37" s="81">
        <v>1240099.67</v>
      </c>
      <c r="L37" s="81">
        <v>7486403.6399999997</v>
      </c>
      <c r="M37" s="81">
        <v>7361348.79</v>
      </c>
      <c r="N37" s="81">
        <v>2358689.9</v>
      </c>
      <c r="O37" s="81">
        <v>65708672.740000002</v>
      </c>
      <c r="P37" s="81">
        <v>71160230.989999995</v>
      </c>
      <c r="Q37" s="81">
        <f t="shared" si="15"/>
        <v>199025496.66</v>
      </c>
      <c r="R37" s="96"/>
      <c r="S37" s="4"/>
      <c r="T37" s="4"/>
      <c r="U37" s="4"/>
    </row>
    <row r="38" spans="2:21" x14ac:dyDescent="0.25">
      <c r="B38" s="3" t="s">
        <v>49</v>
      </c>
      <c r="C38" s="90">
        <v>147978</v>
      </c>
      <c r="D38" s="90">
        <v>147978</v>
      </c>
      <c r="E38" s="81">
        <v>0</v>
      </c>
      <c r="F38" s="81">
        <v>0</v>
      </c>
      <c r="G38" s="81">
        <v>0</v>
      </c>
      <c r="H38" s="81">
        <v>0</v>
      </c>
      <c r="I38" s="81">
        <v>0</v>
      </c>
      <c r="J38" s="81">
        <v>0</v>
      </c>
      <c r="K38" s="81">
        <v>0</v>
      </c>
      <c r="L38" s="81">
        <v>0</v>
      </c>
      <c r="M38" s="81">
        <v>0</v>
      </c>
      <c r="N38" s="81">
        <v>0</v>
      </c>
      <c r="O38" s="81">
        <v>0</v>
      </c>
      <c r="P38" s="81">
        <v>0</v>
      </c>
      <c r="Q38" s="81">
        <f t="shared" si="15"/>
        <v>0</v>
      </c>
      <c r="R38" s="4"/>
      <c r="S38" s="4"/>
      <c r="T38" s="4"/>
      <c r="U38" s="4"/>
    </row>
    <row r="39" spans="2:21" ht="17.25" customHeight="1" x14ac:dyDescent="0.25">
      <c r="B39" s="94" t="s">
        <v>51</v>
      </c>
      <c r="C39" s="95"/>
      <c r="D39" s="95"/>
      <c r="E39" s="92">
        <v>0</v>
      </c>
      <c r="F39" s="92">
        <v>0</v>
      </c>
      <c r="G39" s="92">
        <v>0</v>
      </c>
      <c r="H39" s="92">
        <v>0</v>
      </c>
      <c r="I39" s="92">
        <v>0</v>
      </c>
      <c r="J39" s="92">
        <v>0</v>
      </c>
      <c r="K39" s="92">
        <v>0</v>
      </c>
      <c r="L39" s="92">
        <v>0</v>
      </c>
      <c r="M39" s="92">
        <v>0</v>
      </c>
      <c r="N39" s="92">
        <v>0</v>
      </c>
      <c r="O39" s="92">
        <v>0</v>
      </c>
      <c r="P39" s="92">
        <v>0</v>
      </c>
      <c r="Q39" s="91">
        <f t="shared" si="15"/>
        <v>0</v>
      </c>
      <c r="R39" s="4"/>
      <c r="S39" s="4"/>
      <c r="T39" s="4"/>
      <c r="U39" s="4"/>
    </row>
    <row r="40" spans="2:21" ht="17.25" customHeight="1" x14ac:dyDescent="0.25">
      <c r="B40" s="25" t="s">
        <v>52</v>
      </c>
      <c r="C40" s="79">
        <f t="shared" ref="C40:Q40" si="16">C12-C24</f>
        <v>10057409158</v>
      </c>
      <c r="D40" s="79">
        <f t="shared" ref="D40" si="17">D12-D24</f>
        <v>4597429934.9000092</v>
      </c>
      <c r="E40" s="79">
        <f t="shared" si="16"/>
        <v>2665802598.0800018</v>
      </c>
      <c r="F40" s="79">
        <f t="shared" si="16"/>
        <v>5411129691.8899965</v>
      </c>
      <c r="G40" s="79">
        <f t="shared" si="16"/>
        <v>-342933600.59000206</v>
      </c>
      <c r="H40" s="79">
        <f t="shared" si="16"/>
        <v>1522919733.7299986</v>
      </c>
      <c r="I40" s="79">
        <f t="shared" si="16"/>
        <v>1016732274.1000013</v>
      </c>
      <c r="J40" s="79">
        <f t="shared" si="16"/>
        <v>808268027.42000294</v>
      </c>
      <c r="K40" s="79">
        <f t="shared" si="16"/>
        <v>456483190.65000057</v>
      </c>
      <c r="L40" s="79">
        <f t="shared" si="16"/>
        <v>1045283202.9199991</v>
      </c>
      <c r="M40" s="79">
        <f t="shared" si="16"/>
        <v>1006594244.4899998</v>
      </c>
      <c r="N40" s="79">
        <f t="shared" si="16"/>
        <v>379936213.7699995</v>
      </c>
      <c r="O40" s="79">
        <f t="shared" si="16"/>
        <v>-3082598609.4500008</v>
      </c>
      <c r="P40" s="79">
        <f t="shared" si="16"/>
        <v>-1732625944.6100006</v>
      </c>
      <c r="Q40" s="79">
        <f t="shared" si="16"/>
        <v>9154991022.4000092</v>
      </c>
      <c r="R40" s="4"/>
      <c r="S40" s="4"/>
      <c r="T40" s="4"/>
      <c r="U40" s="4"/>
    </row>
    <row r="41" spans="2:21" x14ac:dyDescent="0.25">
      <c r="B41" s="25" t="s">
        <v>53</v>
      </c>
      <c r="C41" s="79">
        <f t="shared" ref="C41:Q41" si="18">C19-C32</f>
        <v>-8538281970</v>
      </c>
      <c r="D41" s="79">
        <f t="shared" ref="D41" si="19">D19-D32</f>
        <v>-13140802189.529995</v>
      </c>
      <c r="E41" s="79">
        <f t="shared" si="18"/>
        <v>121871730.94</v>
      </c>
      <c r="F41" s="79">
        <f t="shared" si="18"/>
        <v>133779931.55000001</v>
      </c>
      <c r="G41" s="79">
        <f t="shared" si="18"/>
        <v>-282991387.20999992</v>
      </c>
      <c r="H41" s="79">
        <f t="shared" si="18"/>
        <v>28483446.629999995</v>
      </c>
      <c r="I41" s="79">
        <f t="shared" si="18"/>
        <v>-729650168.67999983</v>
      </c>
      <c r="J41" s="79">
        <f t="shared" si="18"/>
        <v>-70923556.670000017</v>
      </c>
      <c r="K41" s="79">
        <f t="shared" si="18"/>
        <v>-482048366.1699999</v>
      </c>
      <c r="L41" s="79">
        <f t="shared" si="18"/>
        <v>-396856995.62000036</v>
      </c>
      <c r="M41" s="79">
        <f t="shared" si="18"/>
        <v>508358.42999988794</v>
      </c>
      <c r="N41" s="79">
        <f t="shared" si="18"/>
        <v>477299694.69999981</v>
      </c>
      <c r="O41" s="79">
        <f t="shared" si="18"/>
        <v>-73392812.319999933</v>
      </c>
      <c r="P41" s="79">
        <f t="shared" si="18"/>
        <v>573701062.56000042</v>
      </c>
      <c r="Q41" s="79">
        <f t="shared" si="18"/>
        <v>-700219061.86000061</v>
      </c>
      <c r="R41" s="4"/>
      <c r="S41" s="4"/>
      <c r="T41" s="4"/>
      <c r="U41" s="4"/>
    </row>
    <row r="42" spans="2:21" x14ac:dyDescent="0.25">
      <c r="B42" s="25" t="s">
        <v>54</v>
      </c>
      <c r="C42" s="79">
        <f t="shared" ref="C42:Q42" si="20">(C12+C19)-(C24+C32)</f>
        <v>1519127188</v>
      </c>
      <c r="D42" s="79">
        <f t="shared" ref="D42" si="21">(D12+D19)-(D24+D32)</f>
        <v>-8543372254.6299744</v>
      </c>
      <c r="E42" s="79">
        <f t="shared" si="20"/>
        <v>2787674329.0200014</v>
      </c>
      <c r="F42" s="79">
        <f t="shared" si="20"/>
        <v>5544909623.4399967</v>
      </c>
      <c r="G42" s="79">
        <f t="shared" si="20"/>
        <v>-625924987.8000021</v>
      </c>
      <c r="H42" s="79">
        <f t="shared" si="20"/>
        <v>1551403180.3599987</v>
      </c>
      <c r="I42" s="79">
        <f t="shared" si="20"/>
        <v>287082105.42000198</v>
      </c>
      <c r="J42" s="79">
        <f t="shared" si="20"/>
        <v>737344470.75000191</v>
      </c>
      <c r="K42" s="79">
        <f t="shared" si="20"/>
        <v>-25565175.51999855</v>
      </c>
      <c r="L42" s="79">
        <f t="shared" si="20"/>
        <v>648426207.29999924</v>
      </c>
      <c r="M42" s="79">
        <f t="shared" si="20"/>
        <v>1007102602.9200001</v>
      </c>
      <c r="N42" s="79">
        <f t="shared" si="20"/>
        <v>857235908.46999931</v>
      </c>
      <c r="O42" s="79">
        <f t="shared" si="20"/>
        <v>-3155991421.7700005</v>
      </c>
      <c r="P42" s="79">
        <f t="shared" si="20"/>
        <v>-1158924882.0499992</v>
      </c>
      <c r="Q42" s="79">
        <f t="shared" si="20"/>
        <v>8454771960.5400085</v>
      </c>
      <c r="R42" s="4"/>
      <c r="S42" s="4"/>
      <c r="T42" s="4"/>
      <c r="U42" s="4"/>
    </row>
    <row r="43" spans="2:21" x14ac:dyDescent="0.25">
      <c r="B43" s="25" t="s">
        <v>55</v>
      </c>
      <c r="C43" s="79">
        <f t="shared" ref="C43:Q43" si="22">C42+C27</f>
        <v>1546171022</v>
      </c>
      <c r="D43" s="79">
        <f t="shared" ref="D43" si="23">D42+D27</f>
        <v>-8516328420.6299744</v>
      </c>
      <c r="E43" s="79">
        <f t="shared" si="22"/>
        <v>2787674329.0200014</v>
      </c>
      <c r="F43" s="79">
        <f t="shared" si="22"/>
        <v>5544909623.4399967</v>
      </c>
      <c r="G43" s="79">
        <f t="shared" si="22"/>
        <v>-625924987.8000021</v>
      </c>
      <c r="H43" s="79">
        <f t="shared" si="22"/>
        <v>1551403180.3599987</v>
      </c>
      <c r="I43" s="79">
        <f t="shared" si="22"/>
        <v>287082105.42000198</v>
      </c>
      <c r="J43" s="79">
        <f t="shared" si="22"/>
        <v>737344470.75000191</v>
      </c>
      <c r="K43" s="79">
        <f t="shared" si="22"/>
        <v>-25565175.51999855</v>
      </c>
      <c r="L43" s="79">
        <f t="shared" si="22"/>
        <v>648426207.29999924</v>
      </c>
      <c r="M43" s="79">
        <f t="shared" si="22"/>
        <v>1007102602.9200001</v>
      </c>
      <c r="N43" s="79">
        <f t="shared" si="22"/>
        <v>857235908.46999931</v>
      </c>
      <c r="O43" s="79">
        <f t="shared" si="22"/>
        <v>-3155991421.7700005</v>
      </c>
      <c r="P43" s="79">
        <f t="shared" si="22"/>
        <v>-1158924882.0499992</v>
      </c>
      <c r="Q43" s="79">
        <f t="shared" si="22"/>
        <v>8454771960.5400085</v>
      </c>
      <c r="R43" s="4"/>
      <c r="S43" s="4"/>
      <c r="T43" s="4"/>
      <c r="U43" s="4"/>
    </row>
    <row r="44" spans="2:21" ht="17.25" customHeight="1" x14ac:dyDescent="0.25">
      <c r="B44" s="94" t="s">
        <v>56</v>
      </c>
      <c r="C44" s="93">
        <f t="shared" ref="C44:P44" si="24">C45-C49</f>
        <v>-1519127188</v>
      </c>
      <c r="D44" s="93">
        <f t="shared" ref="D44" si="25">D45-D49</f>
        <v>8543372254.630002</v>
      </c>
      <c r="E44" s="101">
        <f>E45-E49</f>
        <v>29160000</v>
      </c>
      <c r="F44" s="101">
        <f t="shared" si="24"/>
        <v>29160000</v>
      </c>
      <c r="G44" s="101">
        <f>G45-G49</f>
        <v>29160000</v>
      </c>
      <c r="H44" s="101">
        <f t="shared" si="24"/>
        <v>0</v>
      </c>
      <c r="I44" s="92">
        <f>I45-I49</f>
        <v>0</v>
      </c>
      <c r="J44" s="101">
        <f t="shared" si="24"/>
        <v>0</v>
      </c>
      <c r="K44" s="101">
        <f>K45-K49</f>
        <v>0</v>
      </c>
      <c r="L44" s="101">
        <f t="shared" si="24"/>
        <v>0</v>
      </c>
      <c r="M44" s="101">
        <f>M45-M49</f>
        <v>0</v>
      </c>
      <c r="N44" s="101">
        <f t="shared" si="24"/>
        <v>10000000</v>
      </c>
      <c r="O44" s="101">
        <f t="shared" si="24"/>
        <v>2797877.2</v>
      </c>
      <c r="P44" s="101">
        <f t="shared" si="24"/>
        <v>0</v>
      </c>
      <c r="Q44" s="101">
        <f>Q45-Q49</f>
        <v>100277877.2</v>
      </c>
      <c r="R44" s="4"/>
      <c r="S44" s="4"/>
      <c r="T44" s="4"/>
      <c r="U44" s="4"/>
    </row>
    <row r="45" spans="2:21" x14ac:dyDescent="0.25">
      <c r="B45" s="21" t="s">
        <v>57</v>
      </c>
      <c r="C45" s="83">
        <f>SUM(C46:C47)</f>
        <v>900000000</v>
      </c>
      <c r="D45" s="83">
        <f>SUM(D46:D47)</f>
        <v>11699999443.000002</v>
      </c>
      <c r="E45" s="83">
        <f>SUM(E46:E48)</f>
        <v>29160000</v>
      </c>
      <c r="F45" s="83">
        <f t="shared" ref="F45:P45" si="26">SUM(F46:F48)</f>
        <v>29160000</v>
      </c>
      <c r="G45" s="83">
        <f t="shared" si="26"/>
        <v>29160000</v>
      </c>
      <c r="H45" s="83">
        <f t="shared" si="26"/>
        <v>0</v>
      </c>
      <c r="I45" s="83">
        <f t="shared" si="26"/>
        <v>0</v>
      </c>
      <c r="J45" s="83">
        <f t="shared" si="26"/>
        <v>0</v>
      </c>
      <c r="K45" s="83">
        <f t="shared" si="26"/>
        <v>0</v>
      </c>
      <c r="L45" s="83">
        <f t="shared" si="26"/>
        <v>0</v>
      </c>
      <c r="M45" s="83">
        <f t="shared" si="26"/>
        <v>0</v>
      </c>
      <c r="N45" s="83">
        <f t="shared" si="26"/>
        <v>10000000</v>
      </c>
      <c r="O45" s="83">
        <f t="shared" si="26"/>
        <v>2797877.2</v>
      </c>
      <c r="P45" s="83">
        <f t="shared" si="26"/>
        <v>0</v>
      </c>
      <c r="Q45" s="76">
        <f>SUM(Q46:Q48)</f>
        <v>100277877.2</v>
      </c>
      <c r="R45" s="4"/>
      <c r="S45" s="4"/>
      <c r="T45" s="4"/>
      <c r="U45" s="4"/>
    </row>
    <row r="46" spans="2:21" x14ac:dyDescent="0.25">
      <c r="B46" s="20" t="s">
        <v>58</v>
      </c>
      <c r="C46" s="90">
        <v>900000000</v>
      </c>
      <c r="D46" s="90">
        <v>10358179183.170002</v>
      </c>
      <c r="E46" s="81">
        <v>29160000</v>
      </c>
      <c r="F46" s="81">
        <v>29160000</v>
      </c>
      <c r="G46" s="81">
        <v>29160000</v>
      </c>
      <c r="H46" s="81">
        <v>0</v>
      </c>
      <c r="I46" s="81">
        <v>0</v>
      </c>
      <c r="J46" s="81">
        <v>0</v>
      </c>
      <c r="K46" s="81">
        <v>0</v>
      </c>
      <c r="L46" s="81">
        <v>0</v>
      </c>
      <c r="M46" s="81">
        <v>0</v>
      </c>
      <c r="N46" s="81">
        <v>0</v>
      </c>
      <c r="O46" s="81">
        <v>0</v>
      </c>
      <c r="P46" s="81">
        <v>0</v>
      </c>
      <c r="Q46" s="74">
        <f>(SUM(E46:P46))</f>
        <v>87480000</v>
      </c>
      <c r="R46" s="4"/>
      <c r="S46" s="4"/>
      <c r="T46" s="4"/>
      <c r="U46" s="4"/>
    </row>
    <row r="47" spans="2:21" x14ac:dyDescent="0.25">
      <c r="B47" s="20" t="s">
        <v>59</v>
      </c>
      <c r="C47" s="75">
        <v>0</v>
      </c>
      <c r="D47" s="90">
        <v>1341820259.8299999</v>
      </c>
      <c r="E47" s="81">
        <v>0</v>
      </c>
      <c r="F47" s="81">
        <v>0</v>
      </c>
      <c r="G47" s="81">
        <v>0</v>
      </c>
      <c r="H47" s="81">
        <v>0</v>
      </c>
      <c r="I47" s="81">
        <v>0</v>
      </c>
      <c r="J47" s="81">
        <v>0</v>
      </c>
      <c r="K47" s="81">
        <v>0</v>
      </c>
      <c r="L47" s="81">
        <v>0</v>
      </c>
      <c r="M47" s="81">
        <v>0</v>
      </c>
      <c r="N47" s="81">
        <v>10000000</v>
      </c>
      <c r="O47" s="81">
        <v>2797877.2</v>
      </c>
      <c r="P47" s="75">
        <v>0</v>
      </c>
      <c r="Q47" s="74">
        <f>(SUM(E47:P47))</f>
        <v>12797877.199999999</v>
      </c>
      <c r="R47" s="4"/>
      <c r="S47" s="4"/>
      <c r="T47" s="4"/>
      <c r="U47" s="4"/>
    </row>
    <row r="48" spans="2:21" x14ac:dyDescent="0.25">
      <c r="B48" s="20" t="s">
        <v>107</v>
      </c>
      <c r="C48" s="75">
        <v>0</v>
      </c>
      <c r="D48" s="75"/>
      <c r="E48" s="81">
        <v>0</v>
      </c>
      <c r="F48" s="81">
        <v>0</v>
      </c>
      <c r="G48" s="81">
        <v>0</v>
      </c>
      <c r="H48" s="81">
        <v>0</v>
      </c>
      <c r="I48" s="81">
        <v>0</v>
      </c>
      <c r="J48" s="81">
        <v>0</v>
      </c>
      <c r="K48" s="81">
        <v>0</v>
      </c>
      <c r="L48" s="81">
        <v>0</v>
      </c>
      <c r="M48" s="75">
        <v>0</v>
      </c>
      <c r="N48" s="75">
        <v>0</v>
      </c>
      <c r="O48" s="75">
        <v>0</v>
      </c>
      <c r="P48" s="75">
        <v>0</v>
      </c>
      <c r="Q48" s="74">
        <f>(SUM(E48:P48))</f>
        <v>0</v>
      </c>
      <c r="R48" s="4"/>
      <c r="S48" s="4"/>
      <c r="T48" s="4"/>
      <c r="U48" s="4"/>
    </row>
    <row r="49" spans="2:21" x14ac:dyDescent="0.25">
      <c r="B49" s="19" t="s">
        <v>60</v>
      </c>
      <c r="C49" s="83">
        <f>SUM(C50:C52)</f>
        <v>2419127188</v>
      </c>
      <c r="D49" s="83">
        <f>SUM(D50:D52)</f>
        <v>3156627188.3699999</v>
      </c>
      <c r="E49" s="99">
        <f>SUM(E50:E52)</f>
        <v>0</v>
      </c>
      <c r="F49" s="99">
        <f>SUM(F50:F52)</f>
        <v>0</v>
      </c>
      <c r="G49" s="99">
        <f>SUM(G50:G52)</f>
        <v>0</v>
      </c>
      <c r="H49" s="99">
        <f t="shared" ref="H49:P49" si="27">SUM(H50:H52)</f>
        <v>0</v>
      </c>
      <c r="I49" s="83">
        <f>SUM(I50:I52)</f>
        <v>0</v>
      </c>
      <c r="J49" s="83">
        <f t="shared" si="27"/>
        <v>0</v>
      </c>
      <c r="K49" s="83">
        <f t="shared" si="27"/>
        <v>0</v>
      </c>
      <c r="L49" s="83">
        <f t="shared" si="27"/>
        <v>0</v>
      </c>
      <c r="M49" s="83">
        <f t="shared" si="27"/>
        <v>0</v>
      </c>
      <c r="N49" s="83">
        <f t="shared" si="27"/>
        <v>0</v>
      </c>
      <c r="O49" s="83">
        <f t="shared" si="27"/>
        <v>0</v>
      </c>
      <c r="P49" s="83">
        <f t="shared" si="27"/>
        <v>0</v>
      </c>
      <c r="Q49" s="83">
        <f>SUM(Q50:Q52)</f>
        <v>0</v>
      </c>
      <c r="R49" s="4"/>
      <c r="S49" s="4"/>
      <c r="T49" s="4"/>
      <c r="U49" s="4"/>
    </row>
    <row r="50" spans="2:21" x14ac:dyDescent="0.25">
      <c r="B50" s="18" t="s">
        <v>61</v>
      </c>
      <c r="C50" s="81">
        <v>900000000</v>
      </c>
      <c r="D50" s="81">
        <v>637500000</v>
      </c>
      <c r="E50" s="81">
        <v>0</v>
      </c>
      <c r="F50" s="81">
        <v>0</v>
      </c>
      <c r="G50" s="81">
        <v>0</v>
      </c>
      <c r="H50" s="81">
        <v>0</v>
      </c>
      <c r="I50" s="81">
        <v>0</v>
      </c>
      <c r="J50" s="81">
        <v>0</v>
      </c>
      <c r="K50" s="81">
        <v>0</v>
      </c>
      <c r="L50" s="81">
        <v>0</v>
      </c>
      <c r="M50" s="81">
        <v>0</v>
      </c>
      <c r="N50" s="81">
        <v>0</v>
      </c>
      <c r="O50" s="81">
        <v>0</v>
      </c>
      <c r="P50" s="81">
        <v>0</v>
      </c>
      <c r="Q50" s="74">
        <f>SUM(E50:P50)</f>
        <v>0</v>
      </c>
      <c r="R50" s="4"/>
      <c r="S50" s="4"/>
      <c r="T50" s="4"/>
      <c r="U50" s="4"/>
    </row>
    <row r="51" spans="2:21" x14ac:dyDescent="0.25">
      <c r="B51" s="18" t="s">
        <v>62</v>
      </c>
      <c r="C51" s="81">
        <v>1518627188</v>
      </c>
      <c r="D51" s="81">
        <v>2518627188.3699999</v>
      </c>
      <c r="E51" s="100">
        <v>0</v>
      </c>
      <c r="F51" s="100">
        <v>0</v>
      </c>
      <c r="G51" s="100">
        <v>0</v>
      </c>
      <c r="H51" s="100">
        <v>0</v>
      </c>
      <c r="I51" s="81">
        <v>0</v>
      </c>
      <c r="J51" s="81">
        <v>0</v>
      </c>
      <c r="K51" s="81">
        <v>0</v>
      </c>
      <c r="L51" s="81">
        <v>0</v>
      </c>
      <c r="M51" s="81">
        <v>0</v>
      </c>
      <c r="N51" s="81">
        <v>0</v>
      </c>
      <c r="O51" s="81">
        <v>0</v>
      </c>
      <c r="P51" s="81">
        <v>0</v>
      </c>
      <c r="Q51" s="74">
        <f>SUM(E51:P51)</f>
        <v>0</v>
      </c>
      <c r="R51" s="4"/>
      <c r="S51" s="4"/>
      <c r="T51" s="4"/>
      <c r="U51" s="4"/>
    </row>
    <row r="52" spans="2:21" ht="15.75" thickBot="1" x14ac:dyDescent="0.3">
      <c r="B52" s="49" t="s">
        <v>63</v>
      </c>
      <c r="C52" s="89">
        <v>500000</v>
      </c>
      <c r="D52" s="89">
        <v>500000</v>
      </c>
      <c r="E52" s="89">
        <v>0</v>
      </c>
      <c r="F52" s="89">
        <v>0</v>
      </c>
      <c r="G52" s="89">
        <v>0</v>
      </c>
      <c r="H52" s="89">
        <v>0</v>
      </c>
      <c r="I52" s="89">
        <v>0</v>
      </c>
      <c r="J52" s="89">
        <v>0</v>
      </c>
      <c r="K52" s="89">
        <v>0</v>
      </c>
      <c r="L52" s="89">
        <v>0</v>
      </c>
      <c r="M52" s="89">
        <v>0</v>
      </c>
      <c r="N52" s="89">
        <v>0</v>
      </c>
      <c r="O52" s="89">
        <v>0</v>
      </c>
      <c r="P52" s="89">
        <v>0</v>
      </c>
      <c r="Q52" s="88">
        <f>SUM(E52:P52)</f>
        <v>0</v>
      </c>
      <c r="R52" s="4"/>
      <c r="S52" s="4"/>
      <c r="T52" s="4"/>
      <c r="U52" s="4"/>
    </row>
    <row r="53" spans="2:21" x14ac:dyDescent="0.25">
      <c r="B53" s="14"/>
      <c r="C53" s="70"/>
      <c r="D53" s="70"/>
      <c r="E53" s="70"/>
      <c r="F53" s="56"/>
      <c r="G53" s="56"/>
      <c r="H53" s="56"/>
      <c r="I53" s="56"/>
      <c r="J53" s="56"/>
      <c r="K53" s="56"/>
      <c r="L53" s="56"/>
      <c r="M53" s="56"/>
      <c r="N53" s="56"/>
      <c r="O53" s="56"/>
      <c r="P53" s="56"/>
      <c r="Q53" s="56"/>
      <c r="R53" s="4"/>
      <c r="S53" s="4"/>
      <c r="T53" s="4"/>
      <c r="U53" s="4"/>
    </row>
    <row r="54" spans="2:21" x14ac:dyDescent="0.25">
      <c r="B54" s="54" t="s">
        <v>108</v>
      </c>
      <c r="C54" s="54"/>
      <c r="D54" s="54"/>
      <c r="E54" s="109"/>
      <c r="F54" s="14"/>
      <c r="G54" s="14"/>
      <c r="H54" s="14"/>
      <c r="I54" s="14"/>
      <c r="J54" s="14"/>
      <c r="K54" s="14"/>
      <c r="L54" s="14"/>
      <c r="M54" s="14"/>
      <c r="N54" s="14"/>
      <c r="O54" s="14"/>
      <c r="P54" s="14"/>
      <c r="Q54" s="4"/>
      <c r="R54" s="4"/>
      <c r="S54" s="4"/>
      <c r="T54" s="4"/>
      <c r="U54" s="4"/>
    </row>
    <row r="55" spans="2:21" x14ac:dyDescent="0.25">
      <c r="B55" s="149" t="s">
        <v>109</v>
      </c>
      <c r="C55" s="149"/>
      <c r="D55" s="149"/>
      <c r="E55" s="12"/>
      <c r="F55" s="12"/>
      <c r="G55" s="12"/>
      <c r="H55" s="12"/>
      <c r="I55" s="12"/>
      <c r="J55" s="12"/>
      <c r="K55" s="12"/>
      <c r="L55" s="12"/>
      <c r="M55" s="12"/>
      <c r="N55" s="12"/>
      <c r="O55" s="12"/>
      <c r="P55" s="12"/>
      <c r="Q55" s="4"/>
      <c r="R55" s="4"/>
      <c r="S55" s="4"/>
      <c r="T55" s="4"/>
      <c r="U55" s="4"/>
    </row>
    <row r="56" spans="2:21" x14ac:dyDescent="0.25">
      <c r="B56" s="108" t="s">
        <v>110</v>
      </c>
      <c r="C56" s="9"/>
      <c r="D56" s="9"/>
      <c r="E56" s="8"/>
      <c r="F56" s="8"/>
      <c r="G56" s="8"/>
      <c r="H56" s="8"/>
      <c r="I56" s="8"/>
      <c r="J56" s="8"/>
      <c r="K56" s="8"/>
      <c r="L56" s="8"/>
      <c r="M56" s="8"/>
      <c r="N56" s="8"/>
      <c r="O56" s="8"/>
      <c r="P56" s="8"/>
      <c r="Q56" s="111"/>
      <c r="R56" s="4"/>
      <c r="S56" s="4"/>
      <c r="T56" s="4"/>
      <c r="U56" s="4"/>
    </row>
    <row r="57" spans="2:21" ht="24" x14ac:dyDescent="0.25">
      <c r="B57" s="108" t="s">
        <v>111</v>
      </c>
      <c r="C57" s="9"/>
      <c r="D57" s="9"/>
      <c r="E57" s="11"/>
      <c r="F57" s="11"/>
      <c r="G57" s="11"/>
      <c r="H57" s="11"/>
      <c r="I57" s="11"/>
      <c r="J57" s="11"/>
      <c r="K57" s="11"/>
      <c r="L57" s="11"/>
      <c r="M57" s="11"/>
      <c r="N57" s="11"/>
      <c r="O57" s="11"/>
      <c r="P57" s="11"/>
      <c r="Q57" s="4"/>
      <c r="R57" s="4"/>
    </row>
    <row r="58" spans="2:21" ht="36" x14ac:dyDescent="0.25">
      <c r="B58" s="108" t="s">
        <v>112</v>
      </c>
      <c r="C58" s="9"/>
      <c r="D58" s="9"/>
      <c r="E58" s="8"/>
      <c r="F58" s="8"/>
      <c r="G58" s="8"/>
      <c r="H58" s="8"/>
      <c r="I58" s="8"/>
      <c r="J58" s="8"/>
      <c r="K58" s="8"/>
      <c r="L58" s="8"/>
      <c r="M58" s="8"/>
      <c r="N58" s="8"/>
      <c r="O58" s="8"/>
      <c r="P58" s="8"/>
      <c r="Q58" s="4"/>
      <c r="R58" s="4"/>
    </row>
    <row r="59" spans="2:21" x14ac:dyDescent="0.25">
      <c r="B59" s="108" t="s">
        <v>113</v>
      </c>
      <c r="Q59" s="4"/>
      <c r="R59" s="4"/>
    </row>
    <row r="60" spans="2:21" x14ac:dyDescent="0.25">
      <c r="Q60" s="4"/>
    </row>
    <row r="61" spans="2:21" x14ac:dyDescent="0.25">
      <c r="Q61" s="4"/>
    </row>
    <row r="62" spans="2:21" x14ac:dyDescent="0.25">
      <c r="C62" s="4"/>
      <c r="D62" s="4"/>
      <c r="E62" s="7"/>
      <c r="F62" s="7"/>
      <c r="G62" s="7"/>
      <c r="H62" s="7"/>
      <c r="I62" s="7"/>
      <c r="J62" s="7"/>
      <c r="K62" s="7"/>
      <c r="L62" s="7"/>
      <c r="M62" s="7"/>
      <c r="N62" s="7"/>
      <c r="O62" s="7"/>
      <c r="P62" s="7"/>
      <c r="Q62" s="4"/>
    </row>
    <row r="63" spans="2:21" x14ac:dyDescent="0.25">
      <c r="C63" s="4"/>
      <c r="D63" s="4"/>
      <c r="Q63" s="4"/>
    </row>
    <row r="64" spans="2:21" x14ac:dyDescent="0.25">
      <c r="C64" s="4"/>
      <c r="D64" s="4"/>
      <c r="Q64" s="4"/>
    </row>
    <row r="65" spans="3:17" x14ac:dyDescent="0.25">
      <c r="C65" s="4"/>
      <c r="D65" s="4"/>
      <c r="Q65" s="4"/>
    </row>
  </sheetData>
  <mergeCells count="5">
    <mergeCell ref="B3:Q3"/>
    <mergeCell ref="B4:Q4"/>
    <mergeCell ref="B6:Q6"/>
    <mergeCell ref="A5:R5"/>
    <mergeCell ref="B55:D55"/>
  </mergeCells>
  <pageMargins left="0.7" right="0.7" top="0.75" bottom="0.75" header="0.3" footer="0.3"/>
  <pageSetup orientation="portrait" horizontalDpi="4294967295" verticalDpi="4294967295" r:id="rId1"/>
  <ignoredErrors>
    <ignoredError sqref="Q46:Q48 Q50:Q52 Q25:Q38 Q13 C45 Q21 Q20 Q22 Q14:Q18 E32:F32 H32:O32"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9100588-ee89-45b2-81d6-a67d223ce91b">
      <UserInfo>
        <DisplayName>Paola I. Chaljub Then</DisplayName>
        <AccountId>107</AccountId>
        <AccountType/>
      </UserInfo>
      <UserInfo>
        <DisplayName>Rafael F. Jovine Z.</DisplayName>
        <AccountId>97</AccountId>
        <AccountType/>
      </UserInfo>
      <UserInfo>
        <DisplayName>Kevin Jose Rodriguez Acosta</DisplayName>
        <AccountId>9</AccountId>
        <AccountType/>
      </UserInfo>
      <UserInfo>
        <DisplayName>Juan E.  Portalatin G.</DisplayName>
        <AccountId>18</AccountId>
        <AccountType/>
      </UserInfo>
      <UserInfo>
        <DisplayName>Pablo J. Páez Solano</DisplayName>
        <AccountId>32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0B33FC-B103-4C3C-A89F-6F0B2C7D3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897A24-8A70-4D10-856D-B7F5F4C6BFF0}">
  <ds:schemaRefs>
    <ds:schemaRef ds:uri="f7c7372e-77c9-4c4a-9e9a-3e04be05905d"/>
    <ds:schemaRef ds:uri="09100588-ee89-45b2-81d6-a67d223ce91b"/>
    <ds:schemaRef ds:uri="http://purl.org/dc/term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DFA45B1A-A9C7-4E50-AE6E-16CF3C8CA9D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2017-02-22T19:21:28Z</dcterms:created>
  <dcterms:modified xsi:type="dcterms:W3CDTF">2026-04-23T14:08:33Z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