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dgprd.sharepoint.com/sites/DGF/Documentos compartidos/Estadísticas/2026/Marzo/Gastos/Administración Central/"/>
    </mc:Choice>
  </mc:AlternateContent>
  <xr:revisionPtr revIDLastSave="629" documentId="13_ncr:1_{82C72276-308D-42DE-84C2-3816251AB623}" xr6:coauthVersionLast="47" xr6:coauthVersionMax="47" xr10:uidLastSave="{46E380EB-8C4E-41FC-99A7-A2F3A542ADE1}"/>
  <bookViews>
    <workbookView xWindow="-120" yWindow="-120" windowWidth="29040" windowHeight="15720" tabRatio="724" firstSheet="22" activeTab="22" xr2:uid="{00000000-000D-0000-FFFF-FFFF00000000}"/>
  </bookViews>
  <sheets>
    <sheet name="2004" sheetId="3" r:id="rId1"/>
    <sheet name="2005" sheetId="4" r:id="rId2"/>
    <sheet name="2006" sheetId="5" r:id="rId3"/>
    <sheet name="2007" sheetId="6" r:id="rId4"/>
    <sheet name="2008" sheetId="7" r:id="rId5"/>
    <sheet name="2009" sheetId="8" r:id="rId6"/>
    <sheet name="2010" sheetId="9" r:id="rId7"/>
    <sheet name="2011" sheetId="10" r:id="rId8"/>
    <sheet name="2012" sheetId="11" r:id="rId9"/>
    <sheet name="2013" sheetId="12" r:id="rId10"/>
    <sheet name="2014" sheetId="13" r:id="rId11"/>
    <sheet name="2015" sheetId="14" r:id="rId12"/>
    <sheet name="2016" sheetId="15" r:id="rId13"/>
    <sheet name="2017" sheetId="28" r:id="rId14"/>
    <sheet name="2018" sheetId="21" r:id="rId15"/>
    <sheet name="2019" sheetId="19" r:id="rId16"/>
    <sheet name="2020" sheetId="24" r:id="rId17"/>
    <sheet name="2021" sheetId="27" r:id="rId18"/>
    <sheet name="2022" sheetId="30" r:id="rId19"/>
    <sheet name="2023" sheetId="32" r:id="rId20"/>
    <sheet name="2024" sheetId="31" r:id="rId21"/>
    <sheet name="2025" sheetId="33" r:id="rId22"/>
    <sheet name="2026" sheetId="35" r:id="rId23"/>
  </sheets>
  <definedNames>
    <definedName name="_xlnm._FilterDatabase" localSheetId="0" hidden="1">'2004'!#REF!</definedName>
    <definedName name="_xlnm._FilterDatabase" localSheetId="17" hidden="1">'2021'!$B$7:$Q$107</definedName>
    <definedName name="_xlnm._FilterDatabase" localSheetId="18" hidden="1">'2022'!$B$7:$Q$107</definedName>
    <definedName name="_xlnm._FilterDatabase" localSheetId="19" hidden="1">'2023'!$B$7:$Q$106</definedName>
    <definedName name="_xlnm._FilterDatabase" localSheetId="20" hidden="1">'2024'!$B$7:$Q$98</definedName>
    <definedName name="_xlnm._FilterDatabase" localSheetId="21" hidden="1">'2025'!$B$7:$Q$95</definedName>
    <definedName name="_xlnm._FilterDatabase" localSheetId="22" hidden="1">'2026'!$B$7:$Q$93</definedName>
    <definedName name="_xlnm.Print_Area" localSheetId="10">'2014'!$A$2:$Q$68</definedName>
    <definedName name="Z_AF49E408_A3AC_4348_9ACD_2FB0629489E1_.wvu.Rows" localSheetId="0" hidden="1">'2004'!$2:$2,'2004'!$12:$16,'2004'!#REF!,'2004'!#REF!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28" i="33" l="1"/>
  <c r="Q46" i="33"/>
  <c r="Q45" i="33"/>
  <c r="Q44" i="33"/>
  <c r="Q43" i="33"/>
  <c r="Q42" i="33"/>
  <c r="Q41" i="33"/>
  <c r="Q40" i="33"/>
  <c r="Q39" i="33"/>
  <c r="Q38" i="33"/>
  <c r="Q37" i="33"/>
  <c r="Q36" i="33"/>
  <c r="Q35" i="33"/>
  <c r="Q34" i="33"/>
  <c r="Q33" i="33"/>
  <c r="Q32" i="33"/>
  <c r="Q31" i="33"/>
  <c r="Q30" i="33"/>
  <c r="Q29" i="33"/>
  <c r="Q28" i="33"/>
  <c r="Q27" i="33"/>
  <c r="Q26" i="33"/>
  <c r="Q25" i="33"/>
  <c r="Q24" i="33"/>
  <c r="Q23" i="33"/>
  <c r="Q22" i="33"/>
  <c r="Q21" i="33"/>
  <c r="Q20" i="33"/>
  <c r="Q19" i="33"/>
  <c r="Q18" i="33"/>
  <c r="Q17" i="33"/>
  <c r="Q16" i="33"/>
  <c r="Q15" i="33"/>
  <c r="Q14" i="33"/>
  <c r="Q13" i="33"/>
  <c r="Q12" i="33"/>
  <c r="Q11" i="33"/>
  <c r="Q10" i="33"/>
  <c r="Q125" i="33"/>
  <c r="Q124" i="33"/>
  <c r="Q123" i="33"/>
  <c r="Q122" i="33"/>
  <c r="Q121" i="33"/>
  <c r="Q120" i="33"/>
  <c r="Q119" i="33"/>
  <c r="Q118" i="33"/>
  <c r="Q117" i="33"/>
  <c r="Q116" i="33"/>
  <c r="Q115" i="33"/>
  <c r="Q81" i="35"/>
  <c r="Q92" i="35"/>
  <c r="Q91" i="35"/>
  <c r="Q90" i="35"/>
  <c r="Q89" i="35"/>
  <c r="Q88" i="35"/>
  <c r="Q87" i="35"/>
  <c r="Q86" i="35"/>
  <c r="Q85" i="35"/>
  <c r="Q84" i="35"/>
  <c r="Q83" i="35"/>
  <c r="Q82" i="35"/>
  <c r="Q80" i="35"/>
  <c r="Q79" i="35"/>
  <c r="Q78" i="35"/>
  <c r="Q77" i="35"/>
  <c r="Q76" i="35"/>
  <c r="Q75" i="35"/>
  <c r="Q74" i="35"/>
  <c r="Q73" i="35"/>
  <c r="Q72" i="35"/>
  <c r="Q71" i="35"/>
  <c r="Q70" i="35"/>
  <c r="Q69" i="35"/>
  <c r="Q68" i="35"/>
  <c r="Q67" i="35"/>
  <c r="Q66" i="35"/>
  <c r="Q65" i="35"/>
  <c r="Q64" i="35"/>
  <c r="Q63" i="35"/>
  <c r="Q62" i="35"/>
  <c r="Q61" i="35"/>
  <c r="Q60" i="35"/>
  <c r="Q59" i="35"/>
  <c r="Q58" i="35"/>
  <c r="Q57" i="35"/>
  <c r="Q56" i="35"/>
  <c r="Q55" i="35"/>
  <c r="Q54" i="35"/>
  <c r="Q53" i="35"/>
  <c r="Q52" i="35"/>
  <c r="Q51" i="35"/>
  <c r="Q50" i="35"/>
  <c r="Q49" i="35"/>
  <c r="Q48" i="35"/>
  <c r="Q47" i="35"/>
  <c r="Q46" i="35"/>
  <c r="Q45" i="35"/>
  <c r="Q44" i="35"/>
  <c r="Q43" i="35"/>
  <c r="Q42" i="35"/>
  <c r="Q41" i="35"/>
  <c r="Q40" i="35"/>
  <c r="Q39" i="35"/>
  <c r="Q38" i="35"/>
  <c r="Q37" i="35"/>
  <c r="Q36" i="35"/>
  <c r="Q35" i="35"/>
  <c r="Q34" i="35"/>
  <c r="Q33" i="35"/>
  <c r="Q32" i="35"/>
  <c r="Q31" i="35"/>
  <c r="Q30" i="35"/>
  <c r="Q29" i="35"/>
  <c r="Q28" i="35"/>
  <c r="Q27" i="35"/>
  <c r="Q26" i="35"/>
  <c r="Q25" i="35"/>
  <c r="Q24" i="35"/>
  <c r="Q23" i="35"/>
  <c r="Q22" i="35"/>
  <c r="Q21" i="35"/>
  <c r="Q20" i="35"/>
  <c r="Q19" i="35"/>
  <c r="Q18" i="35"/>
  <c r="Q17" i="35"/>
  <c r="Q16" i="35"/>
  <c r="Q15" i="35"/>
  <c r="Q14" i="35"/>
  <c r="Q13" i="35"/>
  <c r="Q12" i="35"/>
  <c r="Q11" i="35"/>
  <c r="Q10" i="35"/>
  <c r="Q110" i="35" l="1"/>
  <c r="Q109" i="35"/>
  <c r="Q108" i="35"/>
  <c r="Q107" i="35"/>
  <c r="Q106" i="35"/>
  <c r="Q105" i="35"/>
  <c r="Q104" i="35"/>
  <c r="Q103" i="35"/>
  <c r="Q102" i="35"/>
  <c r="Q101" i="35"/>
  <c r="Q100" i="35"/>
  <c r="Q99" i="35"/>
  <c r="F111" i="35"/>
  <c r="G111" i="35"/>
  <c r="H111" i="35"/>
  <c r="I111" i="35"/>
  <c r="J111" i="35"/>
  <c r="K111" i="35"/>
  <c r="L111" i="35"/>
  <c r="M111" i="35"/>
  <c r="N111" i="35"/>
  <c r="O111" i="35"/>
  <c r="P111" i="35"/>
  <c r="D111" i="35"/>
  <c r="C111" i="35"/>
  <c r="G95" i="35"/>
  <c r="P93" i="35"/>
  <c r="O93" i="35"/>
  <c r="N93" i="35"/>
  <c r="M93" i="35"/>
  <c r="L93" i="35"/>
  <c r="K93" i="35"/>
  <c r="J93" i="35"/>
  <c r="I93" i="35"/>
  <c r="H93" i="35"/>
  <c r="G93" i="35"/>
  <c r="F93" i="35"/>
  <c r="E93" i="35"/>
  <c r="D93" i="35"/>
  <c r="C93" i="35"/>
  <c r="Q94" i="33"/>
  <c r="Q93" i="33"/>
  <c r="Q92" i="33"/>
  <c r="Q91" i="33"/>
  <c r="Q90" i="33"/>
  <c r="Q89" i="33"/>
  <c r="Q88" i="33"/>
  <c r="Q87" i="33"/>
  <c r="Q86" i="33"/>
  <c r="Q85" i="33"/>
  <c r="Q84" i="33"/>
  <c r="Q83" i="33"/>
  <c r="Q82" i="33"/>
  <c r="Q81" i="33"/>
  <c r="Q80" i="33"/>
  <c r="Q79" i="33"/>
  <c r="Q78" i="33"/>
  <c r="Q77" i="33"/>
  <c r="Q76" i="33"/>
  <c r="Q75" i="33"/>
  <c r="Q74" i="33"/>
  <c r="Q73" i="33"/>
  <c r="Q72" i="33"/>
  <c r="Q71" i="33"/>
  <c r="Q70" i="33"/>
  <c r="Q69" i="33"/>
  <c r="Q68" i="33"/>
  <c r="Q67" i="33"/>
  <c r="Q66" i="33"/>
  <c r="Q65" i="33"/>
  <c r="Q64" i="33"/>
  <c r="Q63" i="33"/>
  <c r="Q62" i="33"/>
  <c r="Q61" i="33"/>
  <c r="Q60" i="33"/>
  <c r="Q59" i="33"/>
  <c r="Q58" i="33"/>
  <c r="Q57" i="33"/>
  <c r="Q56" i="33"/>
  <c r="Q55" i="33"/>
  <c r="Q54" i="33"/>
  <c r="Q53" i="33"/>
  <c r="Q52" i="33"/>
  <c r="Q51" i="33"/>
  <c r="Q50" i="33"/>
  <c r="Q49" i="33"/>
  <c r="Q48" i="33"/>
  <c r="Q47" i="33"/>
  <c r="C107" i="27"/>
  <c r="O64" i="19"/>
  <c r="N64" i="19"/>
  <c r="M64" i="19"/>
  <c r="L64" i="19"/>
  <c r="K64" i="19"/>
  <c r="J64" i="19"/>
  <c r="I64" i="19"/>
  <c r="H64" i="19"/>
  <c r="G64" i="19"/>
  <c r="F64" i="19"/>
  <c r="E64" i="19"/>
  <c r="P64" i="19"/>
  <c r="D113" i="35" l="1"/>
  <c r="C113" i="35"/>
  <c r="H113" i="35"/>
  <c r="I113" i="35"/>
  <c r="J113" i="35"/>
  <c r="Q93" i="35"/>
  <c r="K113" i="35"/>
  <c r="L113" i="35"/>
  <c r="M113" i="35"/>
  <c r="F113" i="35"/>
  <c r="N113" i="35"/>
  <c r="G113" i="35"/>
  <c r="O113" i="35"/>
  <c r="Q97" i="35"/>
  <c r="Q98" i="35"/>
  <c r="D49" i="28"/>
  <c r="C49" i="28"/>
  <c r="P49" i="28"/>
  <c r="O49" i="28"/>
  <c r="N49" i="28"/>
  <c r="M49" i="28"/>
  <c r="L49" i="28"/>
  <c r="K49" i="28"/>
  <c r="J49" i="28"/>
  <c r="I49" i="28"/>
  <c r="H49" i="28"/>
  <c r="G49" i="28"/>
  <c r="F49" i="28"/>
  <c r="E49" i="28"/>
  <c r="Q48" i="28"/>
  <c r="Q47" i="28"/>
  <c r="Q46" i="28"/>
  <c r="Q45" i="28"/>
  <c r="Q44" i="28"/>
  <c r="Q43" i="28"/>
  <c r="Q42" i="28"/>
  <c r="Q41" i="28"/>
  <c r="Q40" i="28"/>
  <c r="Q39" i="28"/>
  <c r="Q38" i="28"/>
  <c r="Q37" i="28"/>
  <c r="Q36" i="28"/>
  <c r="Q35" i="28"/>
  <c r="Q34" i="28"/>
  <c r="Q33" i="28"/>
  <c r="Q32" i="28"/>
  <c r="Q31" i="28"/>
  <c r="Q30" i="28"/>
  <c r="Q29" i="28"/>
  <c r="Q28" i="28"/>
  <c r="Q27" i="28"/>
  <c r="Q26" i="28"/>
  <c r="Q25" i="28"/>
  <c r="Q23" i="28"/>
  <c r="Q22" i="28"/>
  <c r="Q21" i="28"/>
  <c r="Q20" i="28"/>
  <c r="Q19" i="28"/>
  <c r="Q18" i="28"/>
  <c r="Q17" i="28"/>
  <c r="Q16" i="28"/>
  <c r="Q15" i="28"/>
  <c r="Q14" i="28"/>
  <c r="Q13" i="28"/>
  <c r="Q12" i="28"/>
  <c r="Q11" i="28"/>
  <c r="Q10" i="28"/>
  <c r="Q9" i="28"/>
  <c r="E111" i="35" l="1"/>
  <c r="Q96" i="35"/>
  <c r="Q49" i="28"/>
  <c r="AQ49" i="28" s="1"/>
  <c r="C95" i="33"/>
  <c r="D95" i="33"/>
  <c r="E95" i="33"/>
  <c r="F95" i="33"/>
  <c r="G95" i="33"/>
  <c r="H95" i="33"/>
  <c r="I95" i="33"/>
  <c r="J95" i="33"/>
  <c r="K95" i="33"/>
  <c r="L95" i="33"/>
  <c r="M95" i="33"/>
  <c r="N95" i="33"/>
  <c r="O95" i="33"/>
  <c r="P95" i="33"/>
  <c r="G97" i="33"/>
  <c r="D126" i="33"/>
  <c r="Q98" i="33"/>
  <c r="Q99" i="33"/>
  <c r="Q100" i="33"/>
  <c r="Q101" i="33"/>
  <c r="Q102" i="33"/>
  <c r="Q103" i="33"/>
  <c r="Q104" i="33"/>
  <c r="Q105" i="33"/>
  <c r="Q106" i="33"/>
  <c r="Q107" i="33"/>
  <c r="Q108" i="33"/>
  <c r="Q109" i="33"/>
  <c r="Q110" i="33"/>
  <c r="Q111" i="33"/>
  <c r="Q112" i="33"/>
  <c r="Q113" i="33"/>
  <c r="Q114" i="33"/>
  <c r="C126" i="33"/>
  <c r="E126" i="33"/>
  <c r="F126" i="33"/>
  <c r="G126" i="33"/>
  <c r="H126" i="33"/>
  <c r="I126" i="33"/>
  <c r="J126" i="33"/>
  <c r="K126" i="33"/>
  <c r="L126" i="33"/>
  <c r="M126" i="33"/>
  <c r="N126" i="33"/>
  <c r="O126" i="33"/>
  <c r="Q111" i="35" l="1"/>
  <c r="Q113" i="35" s="1"/>
  <c r="E113" i="35"/>
  <c r="M128" i="33"/>
  <c r="O128" i="33"/>
  <c r="L128" i="33"/>
  <c r="D128" i="33"/>
  <c r="G128" i="33"/>
  <c r="J128" i="33"/>
  <c r="I128" i="33"/>
  <c r="P126" i="33"/>
  <c r="H128" i="33"/>
  <c r="Q95" i="33"/>
  <c r="Q126" i="33"/>
  <c r="K128" i="33"/>
  <c r="C128" i="33"/>
  <c r="N128" i="33"/>
  <c r="F128" i="33"/>
  <c r="E128" i="33"/>
  <c r="O98" i="31"/>
  <c r="M98" i="31"/>
  <c r="K98" i="31"/>
  <c r="I98" i="31"/>
  <c r="H98" i="31"/>
  <c r="F98" i="31"/>
  <c r="Q126" i="31"/>
  <c r="Q124" i="31"/>
  <c r="Q122" i="31"/>
  <c r="Q120" i="31"/>
  <c r="Q118" i="31"/>
  <c r="Q116" i="31"/>
  <c r="Q114" i="31"/>
  <c r="Q112" i="31"/>
  <c r="Q110" i="31"/>
  <c r="Q108" i="31"/>
  <c r="Q106" i="31"/>
  <c r="Q104" i="31"/>
  <c r="Q102" i="31"/>
  <c r="N126" i="31"/>
  <c r="M126" i="31"/>
  <c r="L126" i="31"/>
  <c r="K126" i="31"/>
  <c r="J126" i="31"/>
  <c r="I126" i="31"/>
  <c r="H126" i="31"/>
  <c r="G126" i="31"/>
  <c r="D126" i="31"/>
  <c r="Q97" i="31"/>
  <c r="Q96" i="31"/>
  <c r="Q95" i="31"/>
  <c r="Q94" i="31"/>
  <c r="Q93" i="31"/>
  <c r="Q92" i="31"/>
  <c r="Q91" i="31"/>
  <c r="Q90" i="31"/>
  <c r="Q89" i="31"/>
  <c r="Q88" i="31"/>
  <c r="Q86" i="31"/>
  <c r="Q83" i="31"/>
  <c r="Q80" i="31"/>
  <c r="Q78" i="31"/>
  <c r="Q75" i="31"/>
  <c r="Q128" i="33" l="1"/>
  <c r="Q81" i="31"/>
  <c r="Q85" i="31"/>
  <c r="Q76" i="31"/>
  <c r="Q77" i="31"/>
  <c r="Q79" i="31"/>
  <c r="Q73" i="31"/>
  <c r="Q74" i="31"/>
  <c r="Q82" i="31"/>
  <c r="Q84" i="31"/>
  <c r="Q87" i="31"/>
  <c r="Q70" i="31"/>
  <c r="Q72" i="31"/>
  <c r="Q53" i="31"/>
  <c r="Q60" i="31"/>
  <c r="P98" i="31"/>
  <c r="Q69" i="31"/>
  <c r="Q56" i="31"/>
  <c r="Q58" i="31"/>
  <c r="Q59" i="31"/>
  <c r="Q61" i="31"/>
  <c r="Q64" i="31"/>
  <c r="Q65" i="31"/>
  <c r="Q50" i="31"/>
  <c r="Q67" i="31"/>
  <c r="Q71" i="31"/>
  <c r="Q51" i="31"/>
  <c r="Q54" i="31"/>
  <c r="Q47" i="31"/>
  <c r="Q68" i="31"/>
  <c r="Q57" i="31"/>
  <c r="Q63" i="31"/>
  <c r="Q62" i="31"/>
  <c r="Q66" i="31"/>
  <c r="Q49" i="31"/>
  <c r="Q52" i="31"/>
  <c r="Q55" i="31"/>
  <c r="Q46" i="31"/>
  <c r="N98" i="31"/>
  <c r="Q32" i="31"/>
  <c r="Q35" i="31"/>
  <c r="Q31" i="31"/>
  <c r="Q39" i="31"/>
  <c r="Q11" i="31"/>
  <c r="Q13" i="31"/>
  <c r="Q15" i="31"/>
  <c r="Q17" i="31"/>
  <c r="Q19" i="31"/>
  <c r="Q21" i="31"/>
  <c r="Q23" i="31"/>
  <c r="Q25" i="31"/>
  <c r="Q26" i="31"/>
  <c r="Q27" i="31"/>
  <c r="Q29" i="31"/>
  <c r="Q28" i="31"/>
  <c r="Q103" i="31"/>
  <c r="Q107" i="31"/>
  <c r="Q109" i="31"/>
  <c r="Q115" i="31"/>
  <c r="Q117" i="31"/>
  <c r="Q123" i="31"/>
  <c r="Q105" i="31"/>
  <c r="Q113" i="31"/>
  <c r="Q121" i="31"/>
  <c r="Q111" i="31"/>
  <c r="Q125" i="31"/>
  <c r="E126" i="31"/>
  <c r="Q101" i="31"/>
  <c r="Q33" i="31"/>
  <c r="Q34" i="31"/>
  <c r="Q36" i="31"/>
  <c r="Q37" i="31"/>
  <c r="Q40" i="31"/>
  <c r="Q30" i="31"/>
  <c r="Q16" i="31"/>
  <c r="Q18" i="31"/>
  <c r="Q20" i="31"/>
  <c r="Q22" i="31"/>
  <c r="Q24" i="31"/>
  <c r="Q38" i="31"/>
  <c r="Q44" i="31"/>
  <c r="Q45" i="31"/>
  <c r="Q12" i="31"/>
  <c r="Q43" i="31"/>
  <c r="Q48" i="31"/>
  <c r="Q42" i="31"/>
  <c r="Q14" i="31"/>
  <c r="Q41" i="31"/>
  <c r="J98" i="31"/>
  <c r="L98" i="31"/>
  <c r="G98" i="31"/>
  <c r="Q10" i="31"/>
  <c r="E98" i="31"/>
  <c r="D98" i="31"/>
  <c r="D128" i="31" s="1"/>
  <c r="F126" i="31"/>
  <c r="C109" i="31" l="1"/>
  <c r="C108" i="31" s="1"/>
  <c r="C112" i="31"/>
  <c r="C115" i="31"/>
  <c r="C103" i="31"/>
  <c r="C102" i="31" s="1"/>
  <c r="P126" i="31"/>
  <c r="P128" i="31" s="1"/>
  <c r="Q98" i="31"/>
  <c r="Q106" i="32"/>
  <c r="Q134" i="32"/>
  <c r="P133" i="32"/>
  <c r="O133" i="32"/>
  <c r="N133" i="32"/>
  <c r="M133" i="32"/>
  <c r="L133" i="32"/>
  <c r="K133" i="32"/>
  <c r="K132" i="32" s="1"/>
  <c r="K131" i="32" s="1"/>
  <c r="J133" i="32"/>
  <c r="I133" i="32"/>
  <c r="H133" i="32"/>
  <c r="G133" i="32"/>
  <c r="F133" i="32"/>
  <c r="E133" i="32"/>
  <c r="D133" i="32"/>
  <c r="C133" i="32"/>
  <c r="C132" i="32" s="1"/>
  <c r="C131" i="32" s="1"/>
  <c r="C109" i="32" s="1"/>
  <c r="C135" i="32" s="1"/>
  <c r="P132" i="32"/>
  <c r="P131" i="32" s="1"/>
  <c r="O132" i="32"/>
  <c r="N132" i="32"/>
  <c r="M132" i="32"/>
  <c r="L132" i="32"/>
  <c r="L131" i="32" s="1"/>
  <c r="J132" i="32"/>
  <c r="J131" i="32" s="1"/>
  <c r="H132" i="32"/>
  <c r="G132" i="32"/>
  <c r="F132" i="32"/>
  <c r="E132" i="32"/>
  <c r="D132" i="32"/>
  <c r="D131" i="32" s="1"/>
  <c r="O131" i="32"/>
  <c r="N131" i="32"/>
  <c r="M131" i="32"/>
  <c r="G131" i="32"/>
  <c r="F131" i="32"/>
  <c r="E131" i="32"/>
  <c r="Q130" i="32"/>
  <c r="P129" i="32"/>
  <c r="O129" i="32"/>
  <c r="N129" i="32"/>
  <c r="M129" i="32"/>
  <c r="L129" i="32"/>
  <c r="K129" i="32"/>
  <c r="J129" i="32"/>
  <c r="I129" i="32"/>
  <c r="H129" i="32"/>
  <c r="G129" i="32"/>
  <c r="F129" i="32"/>
  <c r="E129" i="32"/>
  <c r="D129" i="32"/>
  <c r="F128" i="32"/>
  <c r="F127" i="32" s="1"/>
  <c r="D128" i="32"/>
  <c r="D127" i="32" s="1"/>
  <c r="P127" i="32"/>
  <c r="O127" i="32"/>
  <c r="N127" i="32"/>
  <c r="M127" i="32"/>
  <c r="L127" i="32"/>
  <c r="K127" i="32"/>
  <c r="J127" i="32"/>
  <c r="I127" i="32"/>
  <c r="H127" i="32"/>
  <c r="G127" i="32"/>
  <c r="E127" i="32"/>
  <c r="Q126" i="32"/>
  <c r="Q125" i="32"/>
  <c r="P124" i="32"/>
  <c r="O124" i="32"/>
  <c r="N124" i="32"/>
  <c r="M124" i="32"/>
  <c r="L124" i="32"/>
  <c r="K124" i="32"/>
  <c r="J124" i="32"/>
  <c r="I124" i="32"/>
  <c r="H124" i="32"/>
  <c r="G124" i="32"/>
  <c r="F124" i="32"/>
  <c r="E124" i="32"/>
  <c r="D124" i="32"/>
  <c r="Q123" i="32"/>
  <c r="Q122" i="32"/>
  <c r="P121" i="32"/>
  <c r="O121" i="32"/>
  <c r="N121" i="32"/>
  <c r="M121" i="32"/>
  <c r="L121" i="32"/>
  <c r="K121" i="32"/>
  <c r="J121" i="32"/>
  <c r="I121" i="32"/>
  <c r="H121" i="32"/>
  <c r="G121" i="32"/>
  <c r="F121" i="32"/>
  <c r="E121" i="32"/>
  <c r="D121" i="32"/>
  <c r="Q120" i="32"/>
  <c r="Q119" i="32"/>
  <c r="P118" i="32"/>
  <c r="P117" i="32" s="1"/>
  <c r="P116" i="32" s="1"/>
  <c r="O118" i="32"/>
  <c r="N118" i="32"/>
  <c r="M118" i="32"/>
  <c r="L118" i="32"/>
  <c r="L117" i="32" s="1"/>
  <c r="L116" i="32" s="1"/>
  <c r="K118" i="32"/>
  <c r="K117" i="32" s="1"/>
  <c r="K116" i="32" s="1"/>
  <c r="J118" i="32"/>
  <c r="J117" i="32" s="1"/>
  <c r="J116" i="32" s="1"/>
  <c r="I118" i="32"/>
  <c r="H118" i="32"/>
  <c r="H117" i="32" s="1"/>
  <c r="H116" i="32" s="1"/>
  <c r="G118" i="32"/>
  <c r="F118" i="32"/>
  <c r="E118" i="32"/>
  <c r="D118" i="32"/>
  <c r="D117" i="32" s="1"/>
  <c r="D116" i="32" s="1"/>
  <c r="O117" i="32"/>
  <c r="N117" i="32"/>
  <c r="N116" i="32" s="1"/>
  <c r="M117" i="32"/>
  <c r="I117" i="32"/>
  <c r="I116" i="32" s="1"/>
  <c r="G117" i="32"/>
  <c r="F117" i="32"/>
  <c r="F116" i="32" s="1"/>
  <c r="E117" i="32"/>
  <c r="O116" i="32"/>
  <c r="M116" i="32"/>
  <c r="G116" i="32"/>
  <c r="E116" i="32"/>
  <c r="Q115" i="32"/>
  <c r="Q114" i="32"/>
  <c r="Q113" i="32"/>
  <c r="P112" i="32"/>
  <c r="P111" i="32" s="1"/>
  <c r="P110" i="32" s="1"/>
  <c r="O112" i="32"/>
  <c r="O111" i="32" s="1"/>
  <c r="O110" i="32" s="1"/>
  <c r="O109" i="32" s="1"/>
  <c r="O135" i="32" s="1"/>
  <c r="N112" i="32"/>
  <c r="M112" i="32"/>
  <c r="M111" i="32" s="1"/>
  <c r="M110" i="32" s="1"/>
  <c r="M109" i="32" s="1"/>
  <c r="M135" i="32" s="1"/>
  <c r="L112" i="32"/>
  <c r="K112" i="32"/>
  <c r="J112" i="32"/>
  <c r="I112" i="32"/>
  <c r="I111" i="32" s="1"/>
  <c r="I110" i="32" s="1"/>
  <c r="H112" i="32"/>
  <c r="H111" i="32" s="1"/>
  <c r="H110" i="32" s="1"/>
  <c r="G112" i="32"/>
  <c r="G111" i="32" s="1"/>
  <c r="G110" i="32" s="1"/>
  <c r="G109" i="32" s="1"/>
  <c r="G135" i="32" s="1"/>
  <c r="F112" i="32"/>
  <c r="E112" i="32"/>
  <c r="Q112" i="32" s="1"/>
  <c r="D112" i="32"/>
  <c r="C112" i="32"/>
  <c r="N111" i="32"/>
  <c r="N110" i="32" s="1"/>
  <c r="L111" i="32"/>
  <c r="L110" i="32" s="1"/>
  <c r="K111" i="32"/>
  <c r="J111" i="32"/>
  <c r="F111" i="32"/>
  <c r="F110" i="32" s="1"/>
  <c r="D111" i="32"/>
  <c r="D110" i="32" s="1"/>
  <c r="K110" i="32"/>
  <c r="J110" i="32"/>
  <c r="J109" i="32" s="1"/>
  <c r="J135" i="32" s="1"/>
  <c r="G108" i="32"/>
  <c r="C106" i="32"/>
  <c r="Q105" i="32"/>
  <c r="Q104" i="32"/>
  <c r="P103" i="32"/>
  <c r="O103" i="32"/>
  <c r="N103" i="32"/>
  <c r="M103" i="32"/>
  <c r="L103" i="32"/>
  <c r="K103" i="32"/>
  <c r="J103" i="32"/>
  <c r="I103" i="32"/>
  <c r="H103" i="32"/>
  <c r="G103" i="32"/>
  <c r="F103" i="32"/>
  <c r="E103" i="32"/>
  <c r="D103" i="32"/>
  <c r="Q102" i="32"/>
  <c r="Q101" i="32"/>
  <c r="Q100" i="32"/>
  <c r="Q99" i="32"/>
  <c r="Q98" i="32"/>
  <c r="Q97" i="32"/>
  <c r="P96" i="32"/>
  <c r="O96" i="32"/>
  <c r="N96" i="32"/>
  <c r="M96" i="32"/>
  <c r="L96" i="32"/>
  <c r="K96" i="32"/>
  <c r="J96" i="32"/>
  <c r="I96" i="32"/>
  <c r="H96" i="32"/>
  <c r="G96" i="32"/>
  <c r="F96" i="32"/>
  <c r="E96" i="32"/>
  <c r="Q96" i="32" s="1"/>
  <c r="D96" i="32"/>
  <c r="Q95" i="32"/>
  <c r="Q94" i="32"/>
  <c r="P93" i="32"/>
  <c r="P92" i="32" s="1"/>
  <c r="O93" i="32"/>
  <c r="O92" i="32" s="1"/>
  <c r="N93" i="32"/>
  <c r="M93" i="32"/>
  <c r="M92" i="32" s="1"/>
  <c r="L93" i="32"/>
  <c r="K93" i="32"/>
  <c r="J93" i="32"/>
  <c r="I93" i="32"/>
  <c r="H93" i="32"/>
  <c r="H92" i="32" s="1"/>
  <c r="G93" i="32"/>
  <c r="G92" i="32" s="1"/>
  <c r="F93" i="32"/>
  <c r="E93" i="32"/>
  <c r="Q93" i="32" s="1"/>
  <c r="D93" i="32"/>
  <c r="N92" i="32"/>
  <c r="L92" i="32"/>
  <c r="K92" i="32"/>
  <c r="J92" i="32"/>
  <c r="I92" i="32"/>
  <c r="F92" i="32"/>
  <c r="D92" i="32"/>
  <c r="Q91" i="32"/>
  <c r="Q90" i="32"/>
  <c r="Q89" i="32"/>
  <c r="P88" i="32"/>
  <c r="O88" i="32"/>
  <c r="N88" i="32"/>
  <c r="M88" i="32"/>
  <c r="L88" i="32"/>
  <c r="K88" i="32"/>
  <c r="J88" i="32"/>
  <c r="I88" i="32"/>
  <c r="H88" i="32"/>
  <c r="G88" i="32"/>
  <c r="F88" i="32"/>
  <c r="E88" i="32"/>
  <c r="Q88" i="32" s="1"/>
  <c r="D88" i="32"/>
  <c r="Q87" i="32"/>
  <c r="P86" i="32"/>
  <c r="O86" i="32"/>
  <c r="N86" i="32"/>
  <c r="N85" i="32" s="1"/>
  <c r="M86" i="32"/>
  <c r="M85" i="32" s="1"/>
  <c r="L86" i="32"/>
  <c r="K86" i="32"/>
  <c r="K85" i="32" s="1"/>
  <c r="J86" i="32"/>
  <c r="I86" i="32"/>
  <c r="H86" i="32"/>
  <c r="G86" i="32"/>
  <c r="F86" i="32"/>
  <c r="F85" i="32" s="1"/>
  <c r="E86" i="32"/>
  <c r="Q86" i="32" s="1"/>
  <c r="Q85" i="32" s="1"/>
  <c r="D86" i="32"/>
  <c r="P85" i="32"/>
  <c r="O85" i="32"/>
  <c r="J85" i="32"/>
  <c r="I85" i="32"/>
  <c r="H85" i="32"/>
  <c r="G85" i="32"/>
  <c r="Q84" i="32"/>
  <c r="Q83" i="32"/>
  <c r="Q82" i="32"/>
  <c r="P81" i="32"/>
  <c r="O81" i="32"/>
  <c r="N81" i="32"/>
  <c r="M81" i="32"/>
  <c r="L81" i="32"/>
  <c r="K81" i="32"/>
  <c r="J81" i="32"/>
  <c r="I81" i="32"/>
  <c r="H81" i="32"/>
  <c r="G81" i="32"/>
  <c r="F81" i="32"/>
  <c r="E81" i="32"/>
  <c r="Q81" i="32" s="1"/>
  <c r="D81" i="32"/>
  <c r="Q80" i="32"/>
  <c r="Q79" i="32"/>
  <c r="Q78" i="32"/>
  <c r="Q77" i="32"/>
  <c r="Q76" i="32"/>
  <c r="Q75" i="32"/>
  <c r="Q74" i="32"/>
  <c r="P73" i="32"/>
  <c r="O73" i="32"/>
  <c r="N73" i="32"/>
  <c r="M73" i="32"/>
  <c r="L73" i="32"/>
  <c r="K73" i="32"/>
  <c r="J73" i="32"/>
  <c r="I73" i="32"/>
  <c r="H73" i="32"/>
  <c r="G73" i="32"/>
  <c r="F73" i="32"/>
  <c r="E73" i="32"/>
  <c r="D73" i="32"/>
  <c r="Q72" i="32"/>
  <c r="Q71" i="32"/>
  <c r="P70" i="32"/>
  <c r="O70" i="32"/>
  <c r="N70" i="32"/>
  <c r="M70" i="32"/>
  <c r="L70" i="32"/>
  <c r="K70" i="32"/>
  <c r="J70" i="32"/>
  <c r="I70" i="32"/>
  <c r="H70" i="32"/>
  <c r="G70" i="32"/>
  <c r="F70" i="32"/>
  <c r="E70" i="32"/>
  <c r="D70" i="32"/>
  <c r="Q69" i="32"/>
  <c r="Q68" i="32"/>
  <c r="Q67" i="32"/>
  <c r="Q66" i="32"/>
  <c r="P65" i="32"/>
  <c r="O65" i="32"/>
  <c r="N65" i="32"/>
  <c r="M65" i="32"/>
  <c r="L65" i="32"/>
  <c r="K65" i="32"/>
  <c r="J65" i="32"/>
  <c r="I65" i="32"/>
  <c r="H65" i="32"/>
  <c r="G65" i="32"/>
  <c r="F65" i="32"/>
  <c r="E65" i="32"/>
  <c r="D65" i="32"/>
  <c r="Q64" i="32"/>
  <c r="Q63" i="32"/>
  <c r="Q62" i="32"/>
  <c r="Q61" i="32"/>
  <c r="Q60" i="32"/>
  <c r="P59" i="32"/>
  <c r="O59" i="32"/>
  <c r="O58" i="32" s="1"/>
  <c r="N59" i="32"/>
  <c r="N58" i="32" s="1"/>
  <c r="M59" i="32"/>
  <c r="L59" i="32"/>
  <c r="L58" i="32" s="1"/>
  <c r="K59" i="32"/>
  <c r="J59" i="32"/>
  <c r="I59" i="32"/>
  <c r="H59" i="32"/>
  <c r="G59" i="32"/>
  <c r="G58" i="32" s="1"/>
  <c r="F59" i="32"/>
  <c r="F58" i="32" s="1"/>
  <c r="E59" i="32"/>
  <c r="Q59" i="32" s="1"/>
  <c r="D59" i="32"/>
  <c r="D58" i="32" s="1"/>
  <c r="P58" i="32"/>
  <c r="M58" i="32"/>
  <c r="J58" i="32"/>
  <c r="H58" i="32"/>
  <c r="E58" i="32"/>
  <c r="Q57" i="32"/>
  <c r="Q56" i="32"/>
  <c r="Q55" i="32"/>
  <c r="Q54" i="32"/>
  <c r="Q53" i="32"/>
  <c r="P52" i="32"/>
  <c r="P50" i="32" s="1"/>
  <c r="P49" i="32" s="1"/>
  <c r="O52" i="32"/>
  <c r="O50" i="32" s="1"/>
  <c r="O49" i="32" s="1"/>
  <c r="N52" i="32"/>
  <c r="M52" i="32"/>
  <c r="M50" i="32" s="1"/>
  <c r="M49" i="32" s="1"/>
  <c r="L52" i="32"/>
  <c r="K52" i="32"/>
  <c r="J52" i="32"/>
  <c r="I52" i="32"/>
  <c r="H52" i="32"/>
  <c r="H50" i="32" s="1"/>
  <c r="H49" i="32" s="1"/>
  <c r="G52" i="32"/>
  <c r="G50" i="32" s="1"/>
  <c r="G49" i="32" s="1"/>
  <c r="F52" i="32"/>
  <c r="E52" i="32"/>
  <c r="Q52" i="32" s="1"/>
  <c r="D52" i="32"/>
  <c r="Q51" i="32"/>
  <c r="N50" i="32"/>
  <c r="L50" i="32"/>
  <c r="K50" i="32"/>
  <c r="J50" i="32"/>
  <c r="I50" i="32"/>
  <c r="F50" i="32"/>
  <c r="D50" i="32"/>
  <c r="J49" i="32"/>
  <c r="Q48" i="32"/>
  <c r="Q47" i="32"/>
  <c r="Q46" i="32"/>
  <c r="Q45" i="32"/>
  <c r="Q44" i="32"/>
  <c r="P43" i="32"/>
  <c r="O43" i="32"/>
  <c r="N43" i="32"/>
  <c r="M43" i="32"/>
  <c r="L43" i="32"/>
  <c r="K43" i="32"/>
  <c r="J43" i="32"/>
  <c r="I43" i="32"/>
  <c r="H43" i="32"/>
  <c r="G43" i="32"/>
  <c r="F43" i="32"/>
  <c r="E43" i="32"/>
  <c r="Q43" i="32" s="1"/>
  <c r="D43" i="32"/>
  <c r="Q42" i="32"/>
  <c r="Q41" i="32"/>
  <c r="Q40" i="32"/>
  <c r="Q39" i="32"/>
  <c r="Q38" i="32"/>
  <c r="Q37" i="32"/>
  <c r="Q36" i="32"/>
  <c r="Q35" i="32"/>
  <c r="P34" i="32"/>
  <c r="O34" i="32"/>
  <c r="N34" i="32"/>
  <c r="M34" i="32"/>
  <c r="L34" i="32"/>
  <c r="K34" i="32"/>
  <c r="J34" i="32"/>
  <c r="I34" i="32"/>
  <c r="H34" i="32"/>
  <c r="G34" i="32"/>
  <c r="F34" i="32"/>
  <c r="E34" i="32"/>
  <c r="Q34" i="32" s="1"/>
  <c r="D34" i="32"/>
  <c r="Q33" i="32"/>
  <c r="Q32" i="32"/>
  <c r="Q31" i="32"/>
  <c r="Q30" i="32"/>
  <c r="P29" i="32"/>
  <c r="O29" i="32"/>
  <c r="O28" i="32" s="1"/>
  <c r="N29" i="32"/>
  <c r="M29" i="32"/>
  <c r="M28" i="32" s="1"/>
  <c r="L29" i="32"/>
  <c r="K29" i="32"/>
  <c r="J29" i="32"/>
  <c r="I29" i="32"/>
  <c r="H29" i="32"/>
  <c r="G29" i="32"/>
  <c r="G28" i="32" s="1"/>
  <c r="F29" i="32"/>
  <c r="E29" i="32"/>
  <c r="Q29" i="32" s="1"/>
  <c r="D29" i="32"/>
  <c r="P28" i="32"/>
  <c r="N28" i="32"/>
  <c r="L28" i="32"/>
  <c r="K28" i="32"/>
  <c r="J28" i="32"/>
  <c r="I28" i="32"/>
  <c r="H28" i="32"/>
  <c r="F28" i="32"/>
  <c r="D28" i="32"/>
  <c r="Q27" i="32"/>
  <c r="Q26" i="32"/>
  <c r="Q25" i="32"/>
  <c r="Q24" i="32"/>
  <c r="P23" i="32"/>
  <c r="O23" i="32"/>
  <c r="O22" i="32" s="1"/>
  <c r="N23" i="32"/>
  <c r="M23" i="32"/>
  <c r="M22" i="32" s="1"/>
  <c r="L23" i="32"/>
  <c r="K23" i="32"/>
  <c r="J23" i="32"/>
  <c r="I23" i="32"/>
  <c r="H23" i="32"/>
  <c r="G23" i="32"/>
  <c r="G22" i="32" s="1"/>
  <c r="F23" i="32"/>
  <c r="E23" i="32"/>
  <c r="Q23" i="32" s="1"/>
  <c r="D23" i="32"/>
  <c r="P22" i="32"/>
  <c r="N22" i="32"/>
  <c r="L22" i="32"/>
  <c r="K22" i="32"/>
  <c r="J22" i="32"/>
  <c r="I22" i="32"/>
  <c r="H22" i="32"/>
  <c r="F22" i="32"/>
  <c r="D22" i="32"/>
  <c r="Q21" i="32"/>
  <c r="Q20" i="32"/>
  <c r="Q19" i="32"/>
  <c r="Q18" i="32"/>
  <c r="Q17" i="32"/>
  <c r="Q16" i="32"/>
  <c r="P15" i="32"/>
  <c r="O15" i="32"/>
  <c r="N15" i="32"/>
  <c r="M15" i="32"/>
  <c r="L15" i="32"/>
  <c r="K15" i="32"/>
  <c r="J15" i="32"/>
  <c r="I15" i="32"/>
  <c r="H15" i="32"/>
  <c r="G15" i="32"/>
  <c r="F15" i="32"/>
  <c r="E15" i="32"/>
  <c r="D15" i="32"/>
  <c r="Q14" i="32"/>
  <c r="Q13" i="32"/>
  <c r="P12" i="32"/>
  <c r="O12" i="32"/>
  <c r="O11" i="32" s="1"/>
  <c r="N12" i="32"/>
  <c r="M12" i="32"/>
  <c r="L12" i="32"/>
  <c r="K12" i="32"/>
  <c r="J12" i="32"/>
  <c r="I12" i="32"/>
  <c r="I11" i="32" s="1"/>
  <c r="I10" i="32" s="1"/>
  <c r="H12" i="32"/>
  <c r="G12" i="32"/>
  <c r="F12" i="32"/>
  <c r="E12" i="32"/>
  <c r="D12" i="32"/>
  <c r="C12" i="32"/>
  <c r="P11" i="32"/>
  <c r="P10" i="32" s="1"/>
  <c r="P106" i="32" s="1"/>
  <c r="N11" i="32"/>
  <c r="N10" i="32" s="1"/>
  <c r="M11" i="32"/>
  <c r="L11" i="32"/>
  <c r="K11" i="32"/>
  <c r="J11" i="32"/>
  <c r="H11" i="32"/>
  <c r="H10" i="32" s="1"/>
  <c r="H106" i="32" s="1"/>
  <c r="F11" i="32"/>
  <c r="F10" i="32" s="1"/>
  <c r="E11" i="32"/>
  <c r="D11" i="32"/>
  <c r="C11" i="32"/>
  <c r="L10" i="32"/>
  <c r="J10" i="32"/>
  <c r="J106" i="32" s="1"/>
  <c r="D10" i="32"/>
  <c r="C107" i="31" l="1"/>
  <c r="Q12" i="32"/>
  <c r="Q15" i="32"/>
  <c r="K10" i="32"/>
  <c r="I58" i="32"/>
  <c r="I49" i="32" s="1"/>
  <c r="I106" i="32" s="1"/>
  <c r="K58" i="32"/>
  <c r="K49" i="32" s="1"/>
  <c r="Q70" i="32"/>
  <c r="Q73" i="32"/>
  <c r="D85" i="32"/>
  <c r="L85" i="32"/>
  <c r="Q103" i="32"/>
  <c r="Q121" i="32"/>
  <c r="Q124" i="32"/>
  <c r="Q127" i="32"/>
  <c r="Q129" i="32"/>
  <c r="Q133" i="32"/>
  <c r="K106" i="32"/>
  <c r="F49" i="32"/>
  <c r="F106" i="32" s="1"/>
  <c r="C137" i="32"/>
  <c r="L109" i="32"/>
  <c r="L135" i="32" s="1"/>
  <c r="Q58" i="32"/>
  <c r="N109" i="32"/>
  <c r="N135" i="32" s="1"/>
  <c r="D49" i="32"/>
  <c r="P109" i="32"/>
  <c r="P135" i="32" s="1"/>
  <c r="P137" i="32" s="1"/>
  <c r="D106" i="32"/>
  <c r="J137" i="32"/>
  <c r="Q116" i="32"/>
  <c r="O10" i="32"/>
  <c r="O106" i="32" s="1"/>
  <c r="O137" i="32" s="1"/>
  <c r="L49" i="32"/>
  <c r="L106" i="32" s="1"/>
  <c r="L137" i="32" s="1"/>
  <c r="D109" i="32"/>
  <c r="D135" i="32" s="1"/>
  <c r="Q117" i="32"/>
  <c r="M10" i="32"/>
  <c r="M106" i="32" s="1"/>
  <c r="M137" i="32" s="1"/>
  <c r="N49" i="32"/>
  <c r="N106" i="32" s="1"/>
  <c r="N137" i="32" s="1"/>
  <c r="F109" i="32"/>
  <c r="F135" i="32" s="1"/>
  <c r="K109" i="32"/>
  <c r="K135" i="32" s="1"/>
  <c r="G11" i="32"/>
  <c r="G10" i="32" s="1"/>
  <c r="G106" i="32" s="1"/>
  <c r="G137" i="32" s="1"/>
  <c r="E50" i="32"/>
  <c r="E111" i="32"/>
  <c r="Q118" i="32"/>
  <c r="H131" i="32"/>
  <c r="I132" i="32"/>
  <c r="E22" i="32"/>
  <c r="E28" i="32"/>
  <c r="Q28" i="32" s="1"/>
  <c r="E92" i="32"/>
  <c r="Q92" i="32" s="1"/>
  <c r="Q65" i="32"/>
  <c r="E85" i="32"/>
  <c r="Q128" i="32"/>
  <c r="I131" i="32" l="1"/>
  <c r="I109" i="32" s="1"/>
  <c r="I135" i="32" s="1"/>
  <c r="I137" i="32" s="1"/>
  <c r="Q132" i="32"/>
  <c r="Q131" i="32"/>
  <c r="H109" i="32"/>
  <c r="H135" i="32" s="1"/>
  <c r="H137" i="32" s="1"/>
  <c r="F137" i="32"/>
  <c r="D137" i="32"/>
  <c r="Q22" i="32"/>
  <c r="E10" i="32"/>
  <c r="Q50" i="32"/>
  <c r="E49" i="32"/>
  <c r="Q49" i="32" s="1"/>
  <c r="Q11" i="32"/>
  <c r="K137" i="32"/>
  <c r="Q111" i="32"/>
  <c r="E110" i="32"/>
  <c r="Q110" i="32" l="1"/>
  <c r="E109" i="32"/>
  <c r="E106" i="32"/>
  <c r="Q10" i="32"/>
  <c r="E135" i="32" l="1"/>
  <c r="Q135" i="32" s="1"/>
  <c r="Q109" i="32"/>
  <c r="Q137" i="32" l="1"/>
  <c r="E137" i="32"/>
  <c r="C118" i="31" l="1"/>
  <c r="C101" i="31" s="1"/>
  <c r="G100" i="31"/>
  <c r="Q10" i="30"/>
  <c r="C141" i="30"/>
  <c r="J141" i="30"/>
  <c r="G109" i="30"/>
  <c r="Q110" i="30"/>
  <c r="Q111" i="30"/>
  <c r="Q112" i="30"/>
  <c r="Q113" i="30"/>
  <c r="Q114" i="30"/>
  <c r="Q115" i="30"/>
  <c r="Q116" i="30"/>
  <c r="Q117" i="30"/>
  <c r="Q118" i="30"/>
  <c r="Q119" i="30"/>
  <c r="Q120" i="30"/>
  <c r="Q121" i="30"/>
  <c r="Q122" i="30"/>
  <c r="Q123" i="30"/>
  <c r="Q124" i="30"/>
  <c r="Q125" i="30"/>
  <c r="Q126" i="30"/>
  <c r="Q127" i="30"/>
  <c r="Q128" i="30"/>
  <c r="Q129" i="30"/>
  <c r="Q130" i="30"/>
  <c r="Q131" i="30"/>
  <c r="Q132" i="30"/>
  <c r="Q133" i="30"/>
  <c r="Q134" i="30"/>
  <c r="Q135" i="30"/>
  <c r="Q136" i="30"/>
  <c r="Q137" i="30"/>
  <c r="Q138" i="30"/>
  <c r="D139" i="30"/>
  <c r="D141" i="30" s="1"/>
  <c r="E139" i="30"/>
  <c r="Q139" i="30" s="1"/>
  <c r="F139" i="30"/>
  <c r="G139" i="30"/>
  <c r="H139" i="30"/>
  <c r="I139" i="30"/>
  <c r="J139" i="30"/>
  <c r="K139" i="30"/>
  <c r="K141" i="30" s="1"/>
  <c r="L139" i="30"/>
  <c r="L141" i="30" s="1"/>
  <c r="M139" i="30"/>
  <c r="N139" i="30"/>
  <c r="O139" i="30"/>
  <c r="P139" i="30"/>
  <c r="Q11" i="30"/>
  <c r="Q12" i="30"/>
  <c r="Q13" i="30"/>
  <c r="Q14" i="30"/>
  <c r="Q15" i="30"/>
  <c r="Q16" i="30"/>
  <c r="Q18" i="30"/>
  <c r="Q19" i="30"/>
  <c r="Q20" i="30"/>
  <c r="Q21" i="30"/>
  <c r="Q22" i="30"/>
  <c r="Q23" i="30"/>
  <c r="Q24" i="30"/>
  <c r="Q25" i="30"/>
  <c r="Q26" i="30"/>
  <c r="Q27" i="30"/>
  <c r="Q28" i="30"/>
  <c r="Q29" i="30"/>
  <c r="Q30" i="30"/>
  <c r="Q31" i="30"/>
  <c r="Q32" i="30"/>
  <c r="Q33" i="30"/>
  <c r="Q34" i="30"/>
  <c r="Q35" i="30"/>
  <c r="Q36" i="30"/>
  <c r="Q37" i="30"/>
  <c r="Q38" i="30"/>
  <c r="Q39" i="30"/>
  <c r="Q40" i="30"/>
  <c r="Q41" i="30"/>
  <c r="Q42" i="30"/>
  <c r="Q43" i="30"/>
  <c r="Q44" i="30"/>
  <c r="Q45" i="30"/>
  <c r="Q46" i="30"/>
  <c r="Q47" i="30"/>
  <c r="Q48" i="30"/>
  <c r="Q49" i="30"/>
  <c r="Q50" i="30"/>
  <c r="Q51" i="30"/>
  <c r="Q52" i="30"/>
  <c r="Q53" i="30"/>
  <c r="Q54" i="30"/>
  <c r="Q55" i="30"/>
  <c r="Q56" i="30"/>
  <c r="Q57" i="30"/>
  <c r="Q58" i="30"/>
  <c r="Q59" i="30"/>
  <c r="Q60" i="30"/>
  <c r="Q61" i="30"/>
  <c r="Q62" i="30"/>
  <c r="Q63" i="30"/>
  <c r="Q64" i="30"/>
  <c r="Q65" i="30"/>
  <c r="Q66" i="30"/>
  <c r="Q67" i="30"/>
  <c r="Q68" i="30"/>
  <c r="Q69" i="30"/>
  <c r="Q70" i="30"/>
  <c r="Q71" i="30"/>
  <c r="Q72" i="30"/>
  <c r="Q73" i="30"/>
  <c r="Q74" i="30"/>
  <c r="Q75" i="30"/>
  <c r="Q76" i="30"/>
  <c r="Q77" i="30"/>
  <c r="Q78" i="30"/>
  <c r="Q79" i="30"/>
  <c r="Q80" i="30"/>
  <c r="Q81" i="30"/>
  <c r="Q82" i="30"/>
  <c r="Q83" i="30"/>
  <c r="Q84" i="30"/>
  <c r="Q85" i="30"/>
  <c r="Q86" i="30"/>
  <c r="Q87" i="30"/>
  <c r="Q88" i="30"/>
  <c r="Q89" i="30"/>
  <c r="Q90" i="30"/>
  <c r="Q91" i="30"/>
  <c r="Q92" i="30"/>
  <c r="Q93" i="30"/>
  <c r="Q94" i="30"/>
  <c r="Q95" i="30"/>
  <c r="Q96" i="30"/>
  <c r="Q97" i="30"/>
  <c r="Q98" i="30"/>
  <c r="Q99" i="30"/>
  <c r="Q100" i="30"/>
  <c r="Q101" i="30"/>
  <c r="Q103" i="30"/>
  <c r="Q104" i="30"/>
  <c r="Q105" i="30"/>
  <c r="Q106" i="30"/>
  <c r="D107" i="30"/>
  <c r="E141" i="30"/>
  <c r="F141" i="30"/>
  <c r="G141" i="30"/>
  <c r="H141" i="30"/>
  <c r="I141" i="30"/>
  <c r="M141" i="30"/>
  <c r="N141" i="30"/>
  <c r="O141" i="30"/>
  <c r="P141" i="30"/>
  <c r="Q107" i="30"/>
  <c r="Q141" i="30" s="1"/>
  <c r="AE9" i="28"/>
  <c r="AF9" i="28"/>
  <c r="AG9" i="28"/>
  <c r="AH9" i="28"/>
  <c r="AI9" i="28"/>
  <c r="AJ9" i="28"/>
  <c r="AK9" i="28"/>
  <c r="AL9" i="28"/>
  <c r="AM9" i="28"/>
  <c r="AN9" i="28"/>
  <c r="AO9" i="28"/>
  <c r="AP9" i="28"/>
  <c r="AQ9" i="28"/>
  <c r="AE10" i="28"/>
  <c r="AF10" i="28"/>
  <c r="AG10" i="28"/>
  <c r="AH10" i="28"/>
  <c r="AI10" i="28"/>
  <c r="AJ10" i="28"/>
  <c r="AK10" i="28"/>
  <c r="AL10" i="28"/>
  <c r="AM10" i="28"/>
  <c r="AN10" i="28"/>
  <c r="AO10" i="28"/>
  <c r="AP10" i="28"/>
  <c r="AQ10" i="28"/>
  <c r="AE11" i="28"/>
  <c r="AF11" i="28"/>
  <c r="AG11" i="28"/>
  <c r="AH11" i="28"/>
  <c r="AI11" i="28"/>
  <c r="AJ11" i="28"/>
  <c r="AK11" i="28"/>
  <c r="AL11" i="28"/>
  <c r="AM11" i="28"/>
  <c r="AN11" i="28"/>
  <c r="AO11" i="28"/>
  <c r="AP11" i="28"/>
  <c r="AQ11" i="28"/>
  <c r="AE12" i="28"/>
  <c r="AF12" i="28"/>
  <c r="AG12" i="28"/>
  <c r="AH12" i="28"/>
  <c r="AI12" i="28"/>
  <c r="AJ12" i="28"/>
  <c r="AK12" i="28"/>
  <c r="AL12" i="28"/>
  <c r="AM12" i="28"/>
  <c r="AN12" i="28"/>
  <c r="AO12" i="28"/>
  <c r="AP12" i="28"/>
  <c r="AQ12" i="28"/>
  <c r="AE13" i="28"/>
  <c r="AF13" i="28"/>
  <c r="AG13" i="28"/>
  <c r="AH13" i="28"/>
  <c r="AI13" i="28"/>
  <c r="AJ13" i="28"/>
  <c r="AK13" i="28"/>
  <c r="AL13" i="28"/>
  <c r="AM13" i="28"/>
  <c r="AN13" i="28"/>
  <c r="AO13" i="28"/>
  <c r="AP13" i="28"/>
  <c r="AQ13" i="28"/>
  <c r="AE14" i="28"/>
  <c r="AF14" i="28"/>
  <c r="AG14" i="28"/>
  <c r="AH14" i="28"/>
  <c r="AI14" i="28"/>
  <c r="AJ14" i="28"/>
  <c r="AK14" i="28"/>
  <c r="AL14" i="28"/>
  <c r="AM14" i="28"/>
  <c r="AN14" i="28"/>
  <c r="AO14" i="28"/>
  <c r="AP14" i="28"/>
  <c r="AQ14" i="28"/>
  <c r="AE15" i="28"/>
  <c r="AF15" i="28"/>
  <c r="AG15" i="28"/>
  <c r="AH15" i="28"/>
  <c r="AI15" i="28"/>
  <c r="AJ15" i="28"/>
  <c r="AK15" i="28"/>
  <c r="AL15" i="28"/>
  <c r="AM15" i="28"/>
  <c r="AN15" i="28"/>
  <c r="AO15" i="28"/>
  <c r="AP15" i="28"/>
  <c r="AQ15" i="28"/>
  <c r="AE16" i="28"/>
  <c r="AF16" i="28"/>
  <c r="AG16" i="28"/>
  <c r="AH16" i="28"/>
  <c r="AI16" i="28"/>
  <c r="AJ16" i="28"/>
  <c r="AK16" i="28"/>
  <c r="AL16" i="28"/>
  <c r="AM16" i="28"/>
  <c r="AN16" i="28"/>
  <c r="AO16" i="28"/>
  <c r="AP16" i="28"/>
  <c r="AQ16" i="28"/>
  <c r="AE17" i="28"/>
  <c r="AF17" i="28"/>
  <c r="AG17" i="28"/>
  <c r="AH17" i="28"/>
  <c r="AI17" i="28"/>
  <c r="AJ17" i="28"/>
  <c r="AK17" i="28"/>
  <c r="AL17" i="28"/>
  <c r="AM17" i="28"/>
  <c r="AN17" i="28"/>
  <c r="AO17" i="28"/>
  <c r="AP17" i="28"/>
  <c r="AQ17" i="28"/>
  <c r="AE18" i="28"/>
  <c r="AF18" i="28"/>
  <c r="AG18" i="28"/>
  <c r="AH18" i="28"/>
  <c r="AI18" i="28"/>
  <c r="AJ18" i="28"/>
  <c r="AK18" i="28"/>
  <c r="AL18" i="28"/>
  <c r="AM18" i="28"/>
  <c r="AN18" i="28"/>
  <c r="AO18" i="28"/>
  <c r="AP18" i="28"/>
  <c r="AQ18" i="28"/>
  <c r="AE19" i="28"/>
  <c r="AF19" i="28"/>
  <c r="AG19" i="28"/>
  <c r="AH19" i="28"/>
  <c r="AI19" i="28"/>
  <c r="AJ19" i="28"/>
  <c r="AK19" i="28"/>
  <c r="AL19" i="28"/>
  <c r="AM19" i="28"/>
  <c r="AN19" i="28"/>
  <c r="AO19" i="28"/>
  <c r="AP19" i="28"/>
  <c r="AQ19" i="28"/>
  <c r="AE20" i="28"/>
  <c r="AF20" i="28"/>
  <c r="AG20" i="28"/>
  <c r="AH20" i="28"/>
  <c r="AI20" i="28"/>
  <c r="AJ20" i="28"/>
  <c r="AK20" i="28"/>
  <c r="AL20" i="28"/>
  <c r="AM20" i="28"/>
  <c r="AN20" i="28"/>
  <c r="AO20" i="28"/>
  <c r="AP20" i="28"/>
  <c r="AQ20" i="28"/>
  <c r="AE21" i="28"/>
  <c r="AF21" i="28"/>
  <c r="AG21" i="28"/>
  <c r="AH21" i="28"/>
  <c r="AI21" i="28"/>
  <c r="AJ21" i="28"/>
  <c r="AK21" i="28"/>
  <c r="AL21" i="28"/>
  <c r="AM21" i="28"/>
  <c r="AN21" i="28"/>
  <c r="AO21" i="28"/>
  <c r="AP21" i="28"/>
  <c r="AQ21" i="28"/>
  <c r="AE22" i="28"/>
  <c r="AF22" i="28"/>
  <c r="AG22" i="28"/>
  <c r="AH22" i="28"/>
  <c r="AI22" i="28"/>
  <c r="AJ22" i="28"/>
  <c r="AK22" i="28"/>
  <c r="AL22" i="28"/>
  <c r="AM22" i="28"/>
  <c r="AN22" i="28"/>
  <c r="AO22" i="28"/>
  <c r="AP22" i="28"/>
  <c r="AQ22" i="28"/>
  <c r="AE23" i="28"/>
  <c r="AF23" i="28"/>
  <c r="AG23" i="28"/>
  <c r="AH23" i="28"/>
  <c r="AI23" i="28"/>
  <c r="AJ23" i="28"/>
  <c r="AK23" i="28"/>
  <c r="AL23" i="28"/>
  <c r="AM23" i="28"/>
  <c r="AN23" i="28"/>
  <c r="AO23" i="28"/>
  <c r="AP23" i="28"/>
  <c r="AQ23" i="28"/>
  <c r="AE24" i="28"/>
  <c r="AF24" i="28"/>
  <c r="AG24" i="28"/>
  <c r="AH24" i="28"/>
  <c r="AI24" i="28"/>
  <c r="AJ24" i="28"/>
  <c r="AK24" i="28"/>
  <c r="AL24" i="28"/>
  <c r="AM24" i="28"/>
  <c r="AN24" i="28"/>
  <c r="AO24" i="28"/>
  <c r="AP24" i="28"/>
  <c r="AQ24" i="28"/>
  <c r="AE25" i="28"/>
  <c r="AF25" i="28"/>
  <c r="AG25" i="28"/>
  <c r="AH25" i="28"/>
  <c r="AI25" i="28"/>
  <c r="AJ25" i="28"/>
  <c r="AK25" i="28"/>
  <c r="AL25" i="28"/>
  <c r="AM25" i="28"/>
  <c r="AN25" i="28"/>
  <c r="AO25" i="28"/>
  <c r="AP25" i="28"/>
  <c r="AQ25" i="28"/>
  <c r="AE26" i="28"/>
  <c r="AF26" i="28"/>
  <c r="AG26" i="28"/>
  <c r="AH26" i="28"/>
  <c r="AI26" i="28"/>
  <c r="AJ26" i="28"/>
  <c r="AK26" i="28"/>
  <c r="AL26" i="28"/>
  <c r="AM26" i="28"/>
  <c r="AN26" i="28"/>
  <c r="AO26" i="28"/>
  <c r="AP26" i="28"/>
  <c r="AQ26" i="28"/>
  <c r="AE27" i="28"/>
  <c r="AF27" i="28"/>
  <c r="AG27" i="28"/>
  <c r="AH27" i="28"/>
  <c r="AI27" i="28"/>
  <c r="AJ27" i="28"/>
  <c r="AK27" i="28"/>
  <c r="AL27" i="28"/>
  <c r="AM27" i="28"/>
  <c r="AN27" i="28"/>
  <c r="AO27" i="28"/>
  <c r="AP27" i="28"/>
  <c r="AQ27" i="28"/>
  <c r="AE28" i="28"/>
  <c r="AF28" i="28"/>
  <c r="AG28" i="28"/>
  <c r="AH28" i="28"/>
  <c r="AI28" i="28"/>
  <c r="AJ28" i="28"/>
  <c r="AK28" i="28"/>
  <c r="AL28" i="28"/>
  <c r="AM28" i="28"/>
  <c r="AN28" i="28"/>
  <c r="AO28" i="28"/>
  <c r="AP28" i="28"/>
  <c r="AQ28" i="28"/>
  <c r="AE29" i="28"/>
  <c r="AF29" i="28"/>
  <c r="AG29" i="28"/>
  <c r="AH29" i="28"/>
  <c r="AI29" i="28"/>
  <c r="AJ29" i="28"/>
  <c r="AK29" i="28"/>
  <c r="AL29" i="28"/>
  <c r="AM29" i="28"/>
  <c r="AN29" i="28"/>
  <c r="AO29" i="28"/>
  <c r="AP29" i="28"/>
  <c r="AQ29" i="28"/>
  <c r="AE30" i="28"/>
  <c r="AF30" i="28"/>
  <c r="AG30" i="28"/>
  <c r="AH30" i="28"/>
  <c r="AI30" i="28"/>
  <c r="AJ30" i="28"/>
  <c r="AK30" i="28"/>
  <c r="AL30" i="28"/>
  <c r="AM30" i="28"/>
  <c r="AN30" i="28"/>
  <c r="AO30" i="28"/>
  <c r="AP30" i="28"/>
  <c r="AQ30" i="28"/>
  <c r="AE31" i="28"/>
  <c r="AF31" i="28"/>
  <c r="AG31" i="28"/>
  <c r="AH31" i="28"/>
  <c r="AI31" i="28"/>
  <c r="AJ31" i="28"/>
  <c r="AK31" i="28"/>
  <c r="AL31" i="28"/>
  <c r="AM31" i="28"/>
  <c r="AN31" i="28"/>
  <c r="AO31" i="28"/>
  <c r="AP31" i="28"/>
  <c r="AQ31" i="28"/>
  <c r="AE32" i="28"/>
  <c r="AF32" i="28"/>
  <c r="AG32" i="28"/>
  <c r="AH32" i="28"/>
  <c r="AI32" i="28"/>
  <c r="AJ32" i="28"/>
  <c r="AK32" i="28"/>
  <c r="AL32" i="28"/>
  <c r="AM32" i="28"/>
  <c r="AN32" i="28"/>
  <c r="AO32" i="28"/>
  <c r="AP32" i="28"/>
  <c r="AQ32" i="28"/>
  <c r="AE33" i="28"/>
  <c r="AF33" i="28"/>
  <c r="AG33" i="28"/>
  <c r="AH33" i="28"/>
  <c r="AI33" i="28"/>
  <c r="AJ33" i="28"/>
  <c r="AK33" i="28"/>
  <c r="AL33" i="28"/>
  <c r="AM33" i="28"/>
  <c r="AN33" i="28"/>
  <c r="AO33" i="28"/>
  <c r="AP33" i="28"/>
  <c r="AQ33" i="28"/>
  <c r="AE34" i="28"/>
  <c r="AF34" i="28"/>
  <c r="AG34" i="28"/>
  <c r="AH34" i="28"/>
  <c r="AI34" i="28"/>
  <c r="AJ34" i="28"/>
  <c r="AK34" i="28"/>
  <c r="AL34" i="28"/>
  <c r="AM34" i="28"/>
  <c r="AN34" i="28"/>
  <c r="AO34" i="28"/>
  <c r="AP34" i="28"/>
  <c r="AQ34" i="28"/>
  <c r="AE35" i="28"/>
  <c r="AF35" i="28"/>
  <c r="AG35" i="28"/>
  <c r="AH35" i="28"/>
  <c r="AI35" i="28"/>
  <c r="AJ35" i="28"/>
  <c r="AK35" i="28"/>
  <c r="AL35" i="28"/>
  <c r="AM35" i="28"/>
  <c r="AN35" i="28"/>
  <c r="AO35" i="28"/>
  <c r="AP35" i="28"/>
  <c r="AQ35" i="28"/>
  <c r="AE36" i="28"/>
  <c r="AF36" i="28"/>
  <c r="AG36" i="28"/>
  <c r="AH36" i="28"/>
  <c r="AI36" i="28"/>
  <c r="AJ36" i="28"/>
  <c r="AK36" i="28"/>
  <c r="AL36" i="28"/>
  <c r="AM36" i="28"/>
  <c r="AN36" i="28"/>
  <c r="AO36" i="28"/>
  <c r="AP36" i="28"/>
  <c r="AQ36" i="28"/>
  <c r="AE37" i="28"/>
  <c r="AF37" i="28"/>
  <c r="AG37" i="28"/>
  <c r="AH37" i="28"/>
  <c r="AI37" i="28"/>
  <c r="AJ37" i="28"/>
  <c r="AK37" i="28"/>
  <c r="AL37" i="28"/>
  <c r="AM37" i="28"/>
  <c r="AN37" i="28"/>
  <c r="AO37" i="28"/>
  <c r="AP37" i="28"/>
  <c r="AQ37" i="28"/>
  <c r="AE38" i="28"/>
  <c r="AF38" i="28"/>
  <c r="AG38" i="28"/>
  <c r="AH38" i="28"/>
  <c r="AI38" i="28"/>
  <c r="AJ38" i="28"/>
  <c r="AK38" i="28"/>
  <c r="AL38" i="28"/>
  <c r="AM38" i="28"/>
  <c r="AN38" i="28"/>
  <c r="AO38" i="28"/>
  <c r="AP38" i="28"/>
  <c r="AQ38" i="28"/>
  <c r="AE39" i="28"/>
  <c r="AF39" i="28"/>
  <c r="AG39" i="28"/>
  <c r="AH39" i="28"/>
  <c r="AI39" i="28"/>
  <c r="AJ39" i="28"/>
  <c r="AK39" i="28"/>
  <c r="AL39" i="28"/>
  <c r="AM39" i="28"/>
  <c r="AN39" i="28"/>
  <c r="AO39" i="28"/>
  <c r="AP39" i="28"/>
  <c r="AQ39" i="28"/>
  <c r="AE40" i="28"/>
  <c r="AF40" i="28"/>
  <c r="AG40" i="28"/>
  <c r="AH40" i="28"/>
  <c r="AI40" i="28"/>
  <c r="AJ40" i="28"/>
  <c r="AK40" i="28"/>
  <c r="AL40" i="28"/>
  <c r="AM40" i="28"/>
  <c r="AN40" i="28"/>
  <c r="AO40" i="28"/>
  <c r="AP40" i="28"/>
  <c r="AQ40" i="28"/>
  <c r="AE41" i="28"/>
  <c r="AF41" i="28"/>
  <c r="AG41" i="28"/>
  <c r="AH41" i="28"/>
  <c r="AI41" i="28"/>
  <c r="AJ41" i="28"/>
  <c r="AK41" i="28"/>
  <c r="AL41" i="28"/>
  <c r="AM41" i="28"/>
  <c r="AN41" i="28"/>
  <c r="AO41" i="28"/>
  <c r="AP41" i="28"/>
  <c r="AQ41" i="28"/>
  <c r="AE42" i="28"/>
  <c r="AF42" i="28"/>
  <c r="AG42" i="28"/>
  <c r="AH42" i="28"/>
  <c r="AI42" i="28"/>
  <c r="AJ42" i="28"/>
  <c r="AK42" i="28"/>
  <c r="AL42" i="28"/>
  <c r="AM42" i="28"/>
  <c r="AN42" i="28"/>
  <c r="AO42" i="28"/>
  <c r="AP42" i="28"/>
  <c r="AQ42" i="28"/>
  <c r="AE43" i="28"/>
  <c r="AF43" i="28"/>
  <c r="AG43" i="28"/>
  <c r="AH43" i="28"/>
  <c r="AI43" i="28"/>
  <c r="AJ43" i="28"/>
  <c r="AK43" i="28"/>
  <c r="AL43" i="28"/>
  <c r="AM43" i="28"/>
  <c r="AN43" i="28"/>
  <c r="AO43" i="28"/>
  <c r="AP43" i="28"/>
  <c r="AQ43" i="28"/>
  <c r="AE44" i="28"/>
  <c r="AF44" i="28"/>
  <c r="AG44" i="28"/>
  <c r="AH44" i="28"/>
  <c r="AI44" i="28"/>
  <c r="AJ44" i="28"/>
  <c r="AK44" i="28"/>
  <c r="AL44" i="28"/>
  <c r="AM44" i="28"/>
  <c r="AN44" i="28"/>
  <c r="AO44" i="28"/>
  <c r="AP44" i="28"/>
  <c r="AQ44" i="28"/>
  <c r="AE45" i="28"/>
  <c r="AF45" i="28"/>
  <c r="AG45" i="28"/>
  <c r="AH45" i="28"/>
  <c r="AI45" i="28"/>
  <c r="AJ45" i="28"/>
  <c r="AK45" i="28"/>
  <c r="AL45" i="28"/>
  <c r="AM45" i="28"/>
  <c r="AN45" i="28"/>
  <c r="AO45" i="28"/>
  <c r="AP45" i="28"/>
  <c r="AQ45" i="28"/>
  <c r="AE46" i="28"/>
  <c r="AF46" i="28"/>
  <c r="AG46" i="28"/>
  <c r="AH46" i="28"/>
  <c r="AI46" i="28"/>
  <c r="AJ46" i="28"/>
  <c r="AK46" i="28"/>
  <c r="AL46" i="28"/>
  <c r="AM46" i="28"/>
  <c r="AN46" i="28"/>
  <c r="AO46" i="28"/>
  <c r="AP46" i="28"/>
  <c r="AQ46" i="28"/>
  <c r="AE47" i="28"/>
  <c r="AF47" i="28"/>
  <c r="AG47" i="28"/>
  <c r="AH47" i="28"/>
  <c r="AI47" i="28"/>
  <c r="AJ47" i="28"/>
  <c r="AK47" i="28"/>
  <c r="AL47" i="28"/>
  <c r="AM47" i="28"/>
  <c r="AN47" i="28"/>
  <c r="AO47" i="28"/>
  <c r="AP47" i="28"/>
  <c r="AQ47" i="28"/>
  <c r="AE48" i="28"/>
  <c r="AF48" i="28"/>
  <c r="AG48" i="28"/>
  <c r="AH48" i="28"/>
  <c r="AI48" i="28"/>
  <c r="AJ48" i="28"/>
  <c r="AK48" i="28"/>
  <c r="AL48" i="28"/>
  <c r="AM48" i="28"/>
  <c r="AN48" i="28"/>
  <c r="AO48" i="28"/>
  <c r="AP48" i="28"/>
  <c r="AQ48" i="28"/>
  <c r="AE49" i="28"/>
  <c r="AE78" i="28" s="1"/>
  <c r="AF49" i="28"/>
  <c r="AG49" i="28"/>
  <c r="AG78" i="28" s="1"/>
  <c r="AH49" i="28"/>
  <c r="AH78" i="28" s="1"/>
  <c r="AI49" i="28"/>
  <c r="AJ49" i="28"/>
  <c r="AJ78" i="28" s="1"/>
  <c r="AK49" i="28"/>
  <c r="AL49" i="28"/>
  <c r="AM49" i="28"/>
  <c r="AN49" i="28"/>
  <c r="AO49" i="28"/>
  <c r="AO78" i="28" s="1"/>
  <c r="AP49" i="28"/>
  <c r="AE52" i="28"/>
  <c r="AF52" i="28"/>
  <c r="AG52" i="28"/>
  <c r="AH52" i="28"/>
  <c r="AI52" i="28"/>
  <c r="AJ52" i="28"/>
  <c r="AK52" i="28"/>
  <c r="AL52" i="28"/>
  <c r="AM52" i="28"/>
  <c r="AN52" i="28"/>
  <c r="AO52" i="28"/>
  <c r="AP52" i="28"/>
  <c r="AQ52" i="28"/>
  <c r="AE53" i="28"/>
  <c r="AF53" i="28"/>
  <c r="AG53" i="28"/>
  <c r="AH53" i="28"/>
  <c r="AI53" i="28"/>
  <c r="AJ53" i="28"/>
  <c r="AK53" i="28"/>
  <c r="AL53" i="28"/>
  <c r="AM53" i="28"/>
  <c r="AN53" i="28"/>
  <c r="AO53" i="28"/>
  <c r="AP53" i="28"/>
  <c r="AQ53" i="28"/>
  <c r="AE54" i="28"/>
  <c r="AF54" i="28"/>
  <c r="AG54" i="28"/>
  <c r="AH54" i="28"/>
  <c r="AI54" i="28"/>
  <c r="AJ54" i="28"/>
  <c r="AK54" i="28"/>
  <c r="AL54" i="28"/>
  <c r="AM54" i="28"/>
  <c r="AN54" i="28"/>
  <c r="AO54" i="28"/>
  <c r="AP54" i="28"/>
  <c r="AQ54" i="28"/>
  <c r="AE55" i="28"/>
  <c r="AF55" i="28"/>
  <c r="AG55" i="28"/>
  <c r="AH55" i="28"/>
  <c r="AI55" i="28"/>
  <c r="AJ55" i="28"/>
  <c r="AK55" i="28"/>
  <c r="AL55" i="28"/>
  <c r="AM55" i="28"/>
  <c r="AN55" i="28"/>
  <c r="AO55" i="28"/>
  <c r="AP55" i="28"/>
  <c r="AQ55" i="28"/>
  <c r="AE56" i="28"/>
  <c r="AF56" i="28"/>
  <c r="AG56" i="28"/>
  <c r="AH56" i="28"/>
  <c r="AI56" i="28"/>
  <c r="AJ56" i="28"/>
  <c r="AK56" i="28"/>
  <c r="AL56" i="28"/>
  <c r="AM56" i="28"/>
  <c r="AN56" i="28"/>
  <c r="AO56" i="28"/>
  <c r="AP56" i="28"/>
  <c r="AQ56" i="28"/>
  <c r="AE57" i="28"/>
  <c r="AF57" i="28"/>
  <c r="AG57" i="28"/>
  <c r="AH57" i="28"/>
  <c r="AI57" i="28"/>
  <c r="AJ57" i="28"/>
  <c r="AK57" i="28"/>
  <c r="AL57" i="28"/>
  <c r="AM57" i="28"/>
  <c r="AN57" i="28"/>
  <c r="AO57" i="28"/>
  <c r="AP57" i="28"/>
  <c r="AQ57" i="28"/>
  <c r="AE58" i="28"/>
  <c r="AF58" i="28"/>
  <c r="AG58" i="28"/>
  <c r="AH58" i="28"/>
  <c r="AI58" i="28"/>
  <c r="AJ58" i="28"/>
  <c r="AK58" i="28"/>
  <c r="AL58" i="28"/>
  <c r="AM58" i="28"/>
  <c r="AN58" i="28"/>
  <c r="AO58" i="28"/>
  <c r="AP58" i="28"/>
  <c r="AQ58" i="28"/>
  <c r="AE59" i="28"/>
  <c r="AF59" i="28"/>
  <c r="AG59" i="28"/>
  <c r="AH59" i="28"/>
  <c r="AI59" i="28"/>
  <c r="AJ59" i="28"/>
  <c r="AK59" i="28"/>
  <c r="AL59" i="28"/>
  <c r="AM59" i="28"/>
  <c r="AN59" i="28"/>
  <c r="AO59" i="28"/>
  <c r="AP59" i="28"/>
  <c r="AQ59" i="28"/>
  <c r="AE60" i="28"/>
  <c r="AF60" i="28"/>
  <c r="AG60" i="28"/>
  <c r="AH60" i="28"/>
  <c r="AI60" i="28"/>
  <c r="AJ60" i="28"/>
  <c r="AK60" i="28"/>
  <c r="AL60" i="28"/>
  <c r="AM60" i="28"/>
  <c r="AN60" i="28"/>
  <c r="AO60" i="28"/>
  <c r="AP60" i="28"/>
  <c r="AQ60" i="28"/>
  <c r="AE61" i="28"/>
  <c r="AF61" i="28"/>
  <c r="AG61" i="28"/>
  <c r="AH61" i="28"/>
  <c r="AI61" i="28"/>
  <c r="AJ61" i="28"/>
  <c r="AK61" i="28"/>
  <c r="AL61" i="28"/>
  <c r="AM61" i="28"/>
  <c r="AN61" i="28"/>
  <c r="AO61" i="28"/>
  <c r="AP61" i="28"/>
  <c r="AQ61" i="28"/>
  <c r="AE62" i="28"/>
  <c r="AF62" i="28"/>
  <c r="AG62" i="28"/>
  <c r="AH62" i="28"/>
  <c r="AI62" i="28"/>
  <c r="AJ62" i="28"/>
  <c r="AK62" i="28"/>
  <c r="AL62" i="28"/>
  <c r="AM62" i="28"/>
  <c r="AN62" i="28"/>
  <c r="AO62" i="28"/>
  <c r="AP62" i="28"/>
  <c r="AQ62" i="28"/>
  <c r="AE63" i="28"/>
  <c r="AF63" i="28"/>
  <c r="AG63" i="28"/>
  <c r="AH63" i="28"/>
  <c r="AI63" i="28"/>
  <c r="AJ63" i="28"/>
  <c r="AK63" i="28"/>
  <c r="AL63" i="28"/>
  <c r="AM63" i="28"/>
  <c r="AN63" i="28"/>
  <c r="AO63" i="28"/>
  <c r="AP63" i="28"/>
  <c r="AQ63" i="28"/>
  <c r="AE64" i="28"/>
  <c r="AF64" i="28"/>
  <c r="AG64" i="28"/>
  <c r="AH64" i="28"/>
  <c r="AI64" i="28"/>
  <c r="AJ64" i="28"/>
  <c r="AK64" i="28"/>
  <c r="AL64" i="28"/>
  <c r="AM64" i="28"/>
  <c r="AN64" i="28"/>
  <c r="AO64" i="28"/>
  <c r="AP64" i="28"/>
  <c r="AQ64" i="28"/>
  <c r="AE65" i="28"/>
  <c r="AF65" i="28"/>
  <c r="AG65" i="28"/>
  <c r="AH65" i="28"/>
  <c r="AI65" i="28"/>
  <c r="AJ65" i="28"/>
  <c r="AK65" i="28"/>
  <c r="AL65" i="28"/>
  <c r="AM65" i="28"/>
  <c r="AN65" i="28"/>
  <c r="AO65" i="28"/>
  <c r="AP65" i="28"/>
  <c r="AQ65" i="28"/>
  <c r="AE66" i="28"/>
  <c r="AF66" i="28"/>
  <c r="AG66" i="28"/>
  <c r="AH66" i="28"/>
  <c r="AI66" i="28"/>
  <c r="AJ66" i="28"/>
  <c r="AK66" i="28"/>
  <c r="AL66" i="28"/>
  <c r="AM66" i="28"/>
  <c r="AN66" i="28"/>
  <c r="AO66" i="28"/>
  <c r="AP66" i="28"/>
  <c r="AQ66" i="28"/>
  <c r="AE67" i="28"/>
  <c r="AF67" i="28"/>
  <c r="AG67" i="28"/>
  <c r="AH67" i="28"/>
  <c r="AI67" i="28"/>
  <c r="AJ67" i="28"/>
  <c r="AK67" i="28"/>
  <c r="AL67" i="28"/>
  <c r="AM67" i="28"/>
  <c r="AN67" i="28"/>
  <c r="AO67" i="28"/>
  <c r="AP67" i="28"/>
  <c r="AQ67" i="28"/>
  <c r="AE68" i="28"/>
  <c r="AF68" i="28"/>
  <c r="AG68" i="28"/>
  <c r="AH68" i="28"/>
  <c r="AI68" i="28"/>
  <c r="AJ68" i="28"/>
  <c r="AK68" i="28"/>
  <c r="AL68" i="28"/>
  <c r="AM68" i="28"/>
  <c r="AN68" i="28"/>
  <c r="AO68" i="28"/>
  <c r="AP68" i="28"/>
  <c r="AQ68" i="28"/>
  <c r="AE69" i="28"/>
  <c r="AF69" i="28"/>
  <c r="AG69" i="28"/>
  <c r="AH69" i="28"/>
  <c r="AI69" i="28"/>
  <c r="AJ69" i="28"/>
  <c r="AK69" i="28"/>
  <c r="AL69" i="28"/>
  <c r="AM69" i="28"/>
  <c r="AN69" i="28"/>
  <c r="AO69" i="28"/>
  <c r="AP69" i="28"/>
  <c r="AQ69" i="28"/>
  <c r="AE70" i="28"/>
  <c r="AF70" i="28"/>
  <c r="AG70" i="28"/>
  <c r="AH70" i="28"/>
  <c r="AI70" i="28"/>
  <c r="AJ70" i="28"/>
  <c r="AK70" i="28"/>
  <c r="AL70" i="28"/>
  <c r="AM70" i="28"/>
  <c r="AN70" i="28"/>
  <c r="AO70" i="28"/>
  <c r="AP70" i="28"/>
  <c r="AQ70" i="28"/>
  <c r="AE71" i="28"/>
  <c r="AF71" i="28"/>
  <c r="AG71" i="28"/>
  <c r="AH71" i="28"/>
  <c r="AI71" i="28"/>
  <c r="AJ71" i="28"/>
  <c r="AK71" i="28"/>
  <c r="AL71" i="28"/>
  <c r="AM71" i="28"/>
  <c r="AN71" i="28"/>
  <c r="AO71" i="28"/>
  <c r="AP71" i="28"/>
  <c r="AQ71" i="28"/>
  <c r="AE72" i="28"/>
  <c r="AF72" i="28"/>
  <c r="AG72" i="28"/>
  <c r="AH72" i="28"/>
  <c r="AI72" i="28"/>
  <c r="AJ72" i="28"/>
  <c r="AK72" i="28"/>
  <c r="AL72" i="28"/>
  <c r="AM72" i="28"/>
  <c r="AN72" i="28"/>
  <c r="AO72" i="28"/>
  <c r="AP72" i="28"/>
  <c r="AQ72" i="28"/>
  <c r="AE73" i="28"/>
  <c r="AF73" i="28"/>
  <c r="AG73" i="28"/>
  <c r="AH73" i="28"/>
  <c r="AI73" i="28"/>
  <c r="AJ73" i="28"/>
  <c r="AK73" i="28"/>
  <c r="AL73" i="28"/>
  <c r="AM73" i="28"/>
  <c r="AN73" i="28"/>
  <c r="AO73" i="28"/>
  <c r="AP73" i="28"/>
  <c r="AQ73" i="28"/>
  <c r="AE74" i="28"/>
  <c r="AF74" i="28"/>
  <c r="AG74" i="28"/>
  <c r="AH74" i="28"/>
  <c r="AI74" i="28"/>
  <c r="AJ74" i="28"/>
  <c r="AK74" i="28"/>
  <c r="AL74" i="28"/>
  <c r="AM74" i="28"/>
  <c r="AN74" i="28"/>
  <c r="AO74" i="28"/>
  <c r="AP74" i="28"/>
  <c r="AQ74" i="28"/>
  <c r="AE75" i="28"/>
  <c r="AF75" i="28"/>
  <c r="AG75" i="28"/>
  <c r="AH75" i="28"/>
  <c r="AI75" i="28"/>
  <c r="AJ75" i="28"/>
  <c r="AK75" i="28"/>
  <c r="AL75" i="28"/>
  <c r="AM75" i="28"/>
  <c r="AN75" i="28"/>
  <c r="AO75" i="28"/>
  <c r="AP75" i="28"/>
  <c r="AQ75" i="28"/>
  <c r="AE76" i="28"/>
  <c r="AF76" i="28"/>
  <c r="AF78" i="28" s="1"/>
  <c r="AG76" i="28"/>
  <c r="AH76" i="28"/>
  <c r="AI76" i="28"/>
  <c r="AJ76" i="28"/>
  <c r="AK76" i="28"/>
  <c r="AL76" i="28"/>
  <c r="AM76" i="28"/>
  <c r="AN76" i="28"/>
  <c r="AO76" i="28"/>
  <c r="AP76" i="28"/>
  <c r="AQ76" i="28"/>
  <c r="D78" i="28"/>
  <c r="E78" i="28"/>
  <c r="F78" i="28"/>
  <c r="G78" i="28"/>
  <c r="H78" i="28"/>
  <c r="I78" i="28"/>
  <c r="J78" i="28"/>
  <c r="K78" i="28"/>
  <c r="L78" i="28"/>
  <c r="M78" i="28"/>
  <c r="N78" i="28"/>
  <c r="O78" i="28"/>
  <c r="P78" i="28"/>
  <c r="Q78" i="28"/>
  <c r="R78" i="28"/>
  <c r="S78" i="28"/>
  <c r="T78" i="28"/>
  <c r="U78" i="28"/>
  <c r="V78" i="28"/>
  <c r="W78" i="28"/>
  <c r="X78" i="28"/>
  <c r="Y78" i="28"/>
  <c r="Z78" i="28"/>
  <c r="AA78" i="28"/>
  <c r="AB78" i="28"/>
  <c r="AC78" i="28"/>
  <c r="AD78" i="28"/>
  <c r="Q119" i="31" l="1"/>
  <c r="O126" i="31"/>
  <c r="C126" i="31"/>
  <c r="AQ78" i="28"/>
  <c r="AP78" i="28"/>
  <c r="AN78" i="28"/>
  <c r="AM78" i="28"/>
  <c r="AL78" i="28"/>
  <c r="AK78" i="28"/>
  <c r="AI78" i="28"/>
  <c r="I128" i="31" l="1"/>
  <c r="N128" i="31"/>
  <c r="C128" i="31"/>
  <c r="L128" i="31"/>
  <c r="K128" i="31"/>
  <c r="G128" i="31"/>
  <c r="F128" i="31"/>
  <c r="J128" i="31"/>
  <c r="O128" i="31" l="1"/>
  <c r="M128" i="31"/>
  <c r="Q140" i="27"/>
  <c r="Q139" i="27"/>
  <c r="Q138" i="27"/>
  <c r="Q137" i="27"/>
  <c r="Q136" i="27"/>
  <c r="Q135" i="27"/>
  <c r="Q134" i="27"/>
  <c r="Q133" i="27"/>
  <c r="Q132" i="27"/>
  <c r="Q131" i="27"/>
  <c r="Q130" i="27"/>
  <c r="Q129" i="27"/>
  <c r="Q128" i="27"/>
  <c r="Q127" i="27"/>
  <c r="Q126" i="27"/>
  <c r="C126" i="27"/>
  <c r="Q125" i="27"/>
  <c r="Q124" i="27"/>
  <c r="Q123" i="27"/>
  <c r="C123" i="27"/>
  <c r="Q122" i="27"/>
  <c r="Q121" i="27"/>
  <c r="Q120" i="27"/>
  <c r="C120" i="27"/>
  <c r="Q119" i="27"/>
  <c r="Q118" i="27"/>
  <c r="Q117" i="27"/>
  <c r="Q116" i="27"/>
  <c r="Q115" i="27"/>
  <c r="Q114" i="27"/>
  <c r="Q113" i="27"/>
  <c r="C113" i="27"/>
  <c r="C112" i="27" s="1"/>
  <c r="C111" i="27" s="1"/>
  <c r="Q112" i="27"/>
  <c r="Q111" i="27"/>
  <c r="P110" i="27"/>
  <c r="P141" i="27" s="1"/>
  <c r="O110" i="27"/>
  <c r="O141" i="27" s="1"/>
  <c r="N110" i="27"/>
  <c r="N141" i="27" s="1"/>
  <c r="M110" i="27"/>
  <c r="M141" i="27" s="1"/>
  <c r="L110" i="27"/>
  <c r="L141" i="27" s="1"/>
  <c r="K110" i="27"/>
  <c r="K141" i="27" s="1"/>
  <c r="J110" i="27"/>
  <c r="J141" i="27" s="1"/>
  <c r="I110" i="27"/>
  <c r="I141" i="27" s="1"/>
  <c r="H110" i="27"/>
  <c r="H141" i="27" s="1"/>
  <c r="G110" i="27"/>
  <c r="G141" i="27" s="1"/>
  <c r="F110" i="27"/>
  <c r="F141" i="27" s="1"/>
  <c r="E110" i="27"/>
  <c r="E141" i="27" s="1"/>
  <c r="G109" i="27"/>
  <c r="Q106" i="27"/>
  <c r="Q105" i="27"/>
  <c r="Q104" i="27"/>
  <c r="Q103" i="27"/>
  <c r="Q102" i="27"/>
  <c r="Q101" i="27"/>
  <c r="Q100" i="27"/>
  <c r="Q99" i="27"/>
  <c r="Q98" i="27"/>
  <c r="Q97" i="27"/>
  <c r="Q96" i="27"/>
  <c r="Q95" i="27"/>
  <c r="Q94" i="27"/>
  <c r="Q93" i="27"/>
  <c r="Q92" i="27"/>
  <c r="Q91" i="27"/>
  <c r="Q90" i="27"/>
  <c r="Q89" i="27"/>
  <c r="Q88" i="27"/>
  <c r="Q87" i="27"/>
  <c r="Q86" i="27"/>
  <c r="Q85" i="27"/>
  <c r="Q84" i="27"/>
  <c r="Q83" i="27"/>
  <c r="Q82" i="27"/>
  <c r="Q81" i="27"/>
  <c r="Q80" i="27"/>
  <c r="Q79" i="27"/>
  <c r="Q78" i="27"/>
  <c r="Q77" i="27"/>
  <c r="Q76" i="27"/>
  <c r="Q75" i="27"/>
  <c r="Q74" i="27"/>
  <c r="Q73" i="27"/>
  <c r="Q72" i="27"/>
  <c r="Q71" i="27"/>
  <c r="Q70" i="27"/>
  <c r="Q69" i="27"/>
  <c r="Q68" i="27"/>
  <c r="Q67" i="27"/>
  <c r="Q66" i="27"/>
  <c r="Q65" i="27"/>
  <c r="Q64" i="27"/>
  <c r="Q63" i="27"/>
  <c r="Q62" i="27"/>
  <c r="Q61" i="27"/>
  <c r="Q60" i="27"/>
  <c r="Q59" i="27"/>
  <c r="Q58" i="27"/>
  <c r="Q57" i="27"/>
  <c r="Q56" i="27"/>
  <c r="Q55" i="27"/>
  <c r="Q54" i="27"/>
  <c r="Q53" i="27"/>
  <c r="Q52" i="27"/>
  <c r="Q51" i="27"/>
  <c r="P50" i="27"/>
  <c r="O50" i="27"/>
  <c r="N50" i="27"/>
  <c r="M50" i="27"/>
  <c r="L50" i="27"/>
  <c r="K50" i="27"/>
  <c r="J50" i="27"/>
  <c r="I50" i="27"/>
  <c r="H50" i="27"/>
  <c r="G50" i="27"/>
  <c r="F50" i="27"/>
  <c r="E50" i="27"/>
  <c r="Q50" i="27" s="1"/>
  <c r="Q49" i="27"/>
  <c r="Q48" i="27"/>
  <c r="Q47" i="27"/>
  <c r="Q46" i="27"/>
  <c r="Q45" i="27"/>
  <c r="Q44" i="27"/>
  <c r="Q43" i="27"/>
  <c r="Q42" i="27"/>
  <c r="Q41" i="27"/>
  <c r="Q40" i="27"/>
  <c r="Q39" i="27"/>
  <c r="Q38" i="27"/>
  <c r="Q37" i="27"/>
  <c r="Q36" i="27"/>
  <c r="Q35" i="27"/>
  <c r="Q34" i="27"/>
  <c r="Q33" i="27"/>
  <c r="Q32" i="27"/>
  <c r="Q31" i="27"/>
  <c r="Q30" i="27"/>
  <c r="Q29" i="27"/>
  <c r="Q28" i="27"/>
  <c r="Q27" i="27"/>
  <c r="Q26" i="27"/>
  <c r="Q25" i="27"/>
  <c r="Q24" i="27"/>
  <c r="Q23" i="27"/>
  <c r="Q22" i="27"/>
  <c r="Q21" i="27"/>
  <c r="Q20" i="27"/>
  <c r="Q19" i="27"/>
  <c r="Q18" i="27"/>
  <c r="Q17" i="27"/>
  <c r="Q16" i="27"/>
  <c r="P15" i="27"/>
  <c r="O15" i="27"/>
  <c r="N15" i="27"/>
  <c r="M15" i="27"/>
  <c r="L15" i="27"/>
  <c r="K15" i="27"/>
  <c r="J15" i="27"/>
  <c r="I15" i="27"/>
  <c r="H15" i="27"/>
  <c r="G15" i="27"/>
  <c r="F15" i="27"/>
  <c r="E15" i="27"/>
  <c r="Q15" i="27" s="1"/>
  <c r="Q14" i="27"/>
  <c r="Q13" i="27"/>
  <c r="P12" i="27"/>
  <c r="O12" i="27"/>
  <c r="N12" i="27"/>
  <c r="N11" i="27" s="1"/>
  <c r="N10" i="27" s="1"/>
  <c r="N107" i="27" s="1"/>
  <c r="N143" i="27" s="1"/>
  <c r="M12" i="27"/>
  <c r="L12" i="27"/>
  <c r="K12" i="27"/>
  <c r="J12" i="27"/>
  <c r="J11" i="27" s="1"/>
  <c r="J10" i="27" s="1"/>
  <c r="J107" i="27" s="1"/>
  <c r="J143" i="27" s="1"/>
  <c r="I12" i="27"/>
  <c r="H12" i="27"/>
  <c r="G12" i="27"/>
  <c r="F12" i="27"/>
  <c r="F11" i="27" s="1"/>
  <c r="F10" i="27" s="1"/>
  <c r="F107" i="27" s="1"/>
  <c r="F143" i="27" s="1"/>
  <c r="E12" i="27"/>
  <c r="Q12" i="27" s="1"/>
  <c r="P11" i="27"/>
  <c r="O11" i="27"/>
  <c r="O10" i="27" s="1"/>
  <c r="O107" i="27" s="1"/>
  <c r="O143" i="27" s="1"/>
  <c r="M11" i="27"/>
  <c r="L11" i="27"/>
  <c r="K11" i="27"/>
  <c r="K10" i="27" s="1"/>
  <c r="K107" i="27" s="1"/>
  <c r="K143" i="27" s="1"/>
  <c r="I11" i="27"/>
  <c r="H11" i="27"/>
  <c r="G11" i="27"/>
  <c r="G10" i="27" s="1"/>
  <c r="G107" i="27" s="1"/>
  <c r="G143" i="27" s="1"/>
  <c r="E11" i="27"/>
  <c r="P10" i="27"/>
  <c r="P107" i="27" s="1"/>
  <c r="M10" i="27"/>
  <c r="M107" i="27" s="1"/>
  <c r="M143" i="27" s="1"/>
  <c r="L10" i="27"/>
  <c r="L107" i="27" s="1"/>
  <c r="L143" i="27" s="1"/>
  <c r="I10" i="27"/>
  <c r="I107" i="27" s="1"/>
  <c r="H10" i="27"/>
  <c r="H107" i="27" s="1"/>
  <c r="E10" i="27"/>
  <c r="E107" i="27" s="1"/>
  <c r="C110" i="27" l="1"/>
  <c r="C141" i="27" s="1"/>
  <c r="C143" i="27" s="1"/>
  <c r="C119" i="27"/>
  <c r="C118" i="27" s="1"/>
  <c r="H128" i="31"/>
  <c r="E128" i="31"/>
  <c r="E143" i="27"/>
  <c r="Q107" i="27"/>
  <c r="H143" i="27"/>
  <c r="P143" i="27"/>
  <c r="I143" i="27"/>
  <c r="Q11" i="27"/>
  <c r="Q10" i="27"/>
  <c r="Q110" i="27"/>
  <c r="Q141" i="27" s="1"/>
  <c r="Q128" i="31" l="1"/>
  <c r="Q143" i="27"/>
  <c r="C11" i="24" l="1"/>
  <c r="D11" i="24"/>
  <c r="D10" i="24" s="1"/>
  <c r="E11" i="24"/>
  <c r="F11" i="24"/>
  <c r="Q11" i="24" s="1"/>
  <c r="G11" i="24"/>
  <c r="H11" i="24"/>
  <c r="I11" i="24"/>
  <c r="J11" i="24"/>
  <c r="K11" i="24"/>
  <c r="L11" i="24"/>
  <c r="L10" i="24" s="1"/>
  <c r="M11" i="24"/>
  <c r="N11" i="24"/>
  <c r="O11" i="24"/>
  <c r="P11" i="24"/>
  <c r="Q12" i="24"/>
  <c r="Q13" i="24"/>
  <c r="Q14" i="24"/>
  <c r="Q15" i="24"/>
  <c r="Q16" i="24"/>
  <c r="Q17" i="24"/>
  <c r="I18" i="24"/>
  <c r="I10" i="24" s="1"/>
  <c r="J18" i="24"/>
  <c r="J10" i="24" s="1"/>
  <c r="J55" i="24" s="1"/>
  <c r="N18" i="24"/>
  <c r="N10" i="24" s="1"/>
  <c r="N55" i="24" s="1"/>
  <c r="N82" i="24" s="1"/>
  <c r="C19" i="24"/>
  <c r="D19" i="24"/>
  <c r="D18" i="24" s="1"/>
  <c r="E19" i="24"/>
  <c r="E18" i="24" s="1"/>
  <c r="E10" i="24" s="1"/>
  <c r="F19" i="24"/>
  <c r="G19" i="24"/>
  <c r="G18" i="24" s="1"/>
  <c r="H19" i="24"/>
  <c r="H18" i="24" s="1"/>
  <c r="I19" i="24"/>
  <c r="J19" i="24"/>
  <c r="K19" i="24"/>
  <c r="K18" i="24" s="1"/>
  <c r="L19" i="24"/>
  <c r="L18" i="24" s="1"/>
  <c r="M19" i="24"/>
  <c r="M18" i="24" s="1"/>
  <c r="M10" i="24" s="1"/>
  <c r="N19" i="24"/>
  <c r="O19" i="24"/>
  <c r="O18" i="24" s="1"/>
  <c r="P19" i="24"/>
  <c r="P18" i="24" s="1"/>
  <c r="Q20" i="24"/>
  <c r="Q21" i="24"/>
  <c r="Q22" i="24"/>
  <c r="Q23" i="24"/>
  <c r="C24" i="24"/>
  <c r="D24" i="24"/>
  <c r="E24" i="24"/>
  <c r="F24" i="24"/>
  <c r="G24" i="24"/>
  <c r="Q24" i="24" s="1"/>
  <c r="H24" i="24"/>
  <c r="I24" i="24"/>
  <c r="J24" i="24"/>
  <c r="K24" i="24"/>
  <c r="L24" i="24"/>
  <c r="M24" i="24"/>
  <c r="N24" i="24"/>
  <c r="O24" i="24"/>
  <c r="P24" i="24"/>
  <c r="Q25" i="24"/>
  <c r="Q26" i="24"/>
  <c r="Q27" i="24"/>
  <c r="Q28" i="24"/>
  <c r="Q29" i="24"/>
  <c r="C31" i="24"/>
  <c r="D31" i="24"/>
  <c r="E31" i="24"/>
  <c r="E30" i="24" s="1"/>
  <c r="F31" i="24"/>
  <c r="F30" i="24" s="1"/>
  <c r="G31" i="24"/>
  <c r="H31" i="24"/>
  <c r="I31" i="24"/>
  <c r="I30" i="24" s="1"/>
  <c r="J31" i="24"/>
  <c r="J30" i="24" s="1"/>
  <c r="K31" i="24"/>
  <c r="L31" i="24"/>
  <c r="M31" i="24"/>
  <c r="M30" i="24" s="1"/>
  <c r="N31" i="24"/>
  <c r="N30" i="24" s="1"/>
  <c r="O31" i="24"/>
  <c r="P31" i="24"/>
  <c r="Q31" i="24"/>
  <c r="Q32" i="24"/>
  <c r="Q33" i="24"/>
  <c r="C34" i="24"/>
  <c r="D34" i="24"/>
  <c r="D30" i="24" s="1"/>
  <c r="E34" i="24"/>
  <c r="F34" i="24"/>
  <c r="G34" i="24"/>
  <c r="Q34" i="24" s="1"/>
  <c r="H34" i="24"/>
  <c r="H30" i="24" s="1"/>
  <c r="I34" i="24"/>
  <c r="J34" i="24"/>
  <c r="K34" i="24"/>
  <c r="K30" i="24" s="1"/>
  <c r="L34" i="24"/>
  <c r="L30" i="24" s="1"/>
  <c r="M34" i="24"/>
  <c r="N34" i="24"/>
  <c r="O34" i="24"/>
  <c r="O30" i="24" s="1"/>
  <c r="P34" i="24"/>
  <c r="P30" i="24" s="1"/>
  <c r="Q35" i="24"/>
  <c r="Q36" i="24"/>
  <c r="Q37" i="24"/>
  <c r="Q38" i="24"/>
  <c r="Q39" i="24"/>
  <c r="C40" i="24"/>
  <c r="D40" i="24"/>
  <c r="E40" i="24"/>
  <c r="F40" i="24"/>
  <c r="G40" i="24"/>
  <c r="Q40" i="24" s="1"/>
  <c r="H40" i="24"/>
  <c r="I40" i="24"/>
  <c r="J40" i="24"/>
  <c r="K40" i="24"/>
  <c r="L40" i="24"/>
  <c r="M40" i="24"/>
  <c r="N40" i="24"/>
  <c r="O40" i="24"/>
  <c r="P40" i="24"/>
  <c r="Q41" i="24"/>
  <c r="Q42" i="24"/>
  <c r="Q43" i="24"/>
  <c r="C44" i="24"/>
  <c r="D44" i="24"/>
  <c r="E44" i="24"/>
  <c r="F44" i="24"/>
  <c r="Q44" i="24" s="1"/>
  <c r="G44" i="24"/>
  <c r="H44" i="24"/>
  <c r="I44" i="24"/>
  <c r="J44" i="24"/>
  <c r="K44" i="24"/>
  <c r="L44" i="24"/>
  <c r="M44" i="24"/>
  <c r="N44" i="24"/>
  <c r="O44" i="24"/>
  <c r="P44" i="24"/>
  <c r="Q45" i="24"/>
  <c r="Q46" i="24"/>
  <c r="C47" i="24"/>
  <c r="D47" i="24"/>
  <c r="E47" i="24"/>
  <c r="F47" i="24"/>
  <c r="G47" i="24"/>
  <c r="H47" i="24"/>
  <c r="I47" i="24"/>
  <c r="J47" i="24"/>
  <c r="K47" i="24"/>
  <c r="L47" i="24"/>
  <c r="M47" i="24"/>
  <c r="N47" i="24"/>
  <c r="O47" i="24"/>
  <c r="P47" i="24"/>
  <c r="Q47" i="24"/>
  <c r="Q48" i="24"/>
  <c r="Q49" i="24"/>
  <c r="Q50" i="24"/>
  <c r="Q51" i="24"/>
  <c r="C52" i="24"/>
  <c r="D52" i="24"/>
  <c r="E52" i="24"/>
  <c r="F52" i="24"/>
  <c r="Q52" i="24" s="1"/>
  <c r="G52" i="24"/>
  <c r="H52" i="24"/>
  <c r="I52" i="24"/>
  <c r="J52" i="24"/>
  <c r="K52" i="24"/>
  <c r="L52" i="24"/>
  <c r="M52" i="24"/>
  <c r="N52" i="24"/>
  <c r="O52" i="24"/>
  <c r="P52" i="24"/>
  <c r="Q53" i="24"/>
  <c r="Q54" i="24"/>
  <c r="E57" i="24"/>
  <c r="F57" i="24"/>
  <c r="G57" i="24"/>
  <c r="H57" i="24"/>
  <c r="I57" i="24"/>
  <c r="J57" i="24"/>
  <c r="K57" i="24"/>
  <c r="L57" i="24"/>
  <c r="M57" i="24"/>
  <c r="N57" i="24"/>
  <c r="O57" i="24"/>
  <c r="D59" i="24"/>
  <c r="D58" i="24" s="1"/>
  <c r="D80" i="24" s="1"/>
  <c r="H59" i="24"/>
  <c r="H58" i="24" s="1"/>
  <c r="H80" i="24" s="1"/>
  <c r="L59" i="24"/>
  <c r="L58" i="24" s="1"/>
  <c r="L80" i="24" s="1"/>
  <c r="P59" i="24"/>
  <c r="P58" i="24" s="1"/>
  <c r="P80" i="24" s="1"/>
  <c r="D60" i="24"/>
  <c r="E60" i="24"/>
  <c r="E59" i="24" s="1"/>
  <c r="H60" i="24"/>
  <c r="I60" i="24"/>
  <c r="I59" i="24" s="1"/>
  <c r="L60" i="24"/>
  <c r="M60" i="24"/>
  <c r="M59" i="24" s="1"/>
  <c r="P60" i="24"/>
  <c r="C61" i="24"/>
  <c r="C60" i="24" s="1"/>
  <c r="C59" i="24" s="1"/>
  <c r="D61" i="24"/>
  <c r="E61" i="24"/>
  <c r="F61" i="24"/>
  <c r="F60" i="24" s="1"/>
  <c r="G61" i="24"/>
  <c r="G60" i="24" s="1"/>
  <c r="G59" i="24" s="1"/>
  <c r="G58" i="24" s="1"/>
  <c r="G80" i="24" s="1"/>
  <c r="H61" i="24"/>
  <c r="I61" i="24"/>
  <c r="J61" i="24"/>
  <c r="J60" i="24" s="1"/>
  <c r="J59" i="24" s="1"/>
  <c r="J58" i="24" s="1"/>
  <c r="J80" i="24" s="1"/>
  <c r="K61" i="24"/>
  <c r="K60" i="24" s="1"/>
  <c r="K59" i="24" s="1"/>
  <c r="K58" i="24" s="1"/>
  <c r="K80" i="24" s="1"/>
  <c r="L61" i="24"/>
  <c r="M61" i="24"/>
  <c r="N61" i="24"/>
  <c r="N60" i="24" s="1"/>
  <c r="N59" i="24" s="1"/>
  <c r="N58" i="24" s="1"/>
  <c r="N80" i="24" s="1"/>
  <c r="O61" i="24"/>
  <c r="O60" i="24" s="1"/>
  <c r="O59" i="24" s="1"/>
  <c r="O58" i="24" s="1"/>
  <c r="O80" i="24" s="1"/>
  <c r="P61" i="24"/>
  <c r="Q62" i="24"/>
  <c r="Q63" i="24"/>
  <c r="E65" i="24"/>
  <c r="F65" i="24"/>
  <c r="I65" i="24"/>
  <c r="J65" i="24"/>
  <c r="J64" i="24" s="1"/>
  <c r="M65" i="24"/>
  <c r="N65" i="24"/>
  <c r="C66" i="24"/>
  <c r="D66" i="24"/>
  <c r="D65" i="24" s="1"/>
  <c r="D64" i="24" s="1"/>
  <c r="E66" i="24"/>
  <c r="F66" i="24"/>
  <c r="Q66" i="24" s="1"/>
  <c r="G66" i="24"/>
  <c r="G65" i="24" s="1"/>
  <c r="H66" i="24"/>
  <c r="H65" i="24" s="1"/>
  <c r="H64" i="24" s="1"/>
  <c r="I66" i="24"/>
  <c r="J66" i="24"/>
  <c r="K66" i="24"/>
  <c r="K65" i="24" s="1"/>
  <c r="L66" i="24"/>
  <c r="L65" i="24" s="1"/>
  <c r="L64" i="24" s="1"/>
  <c r="M66" i="24"/>
  <c r="N66" i="24"/>
  <c r="O66" i="24"/>
  <c r="O65" i="24" s="1"/>
  <c r="P66" i="24"/>
  <c r="P65" i="24" s="1"/>
  <c r="P64" i="24" s="1"/>
  <c r="Q67" i="24"/>
  <c r="Q68" i="24"/>
  <c r="Q69" i="24"/>
  <c r="Q70" i="24"/>
  <c r="C71" i="24"/>
  <c r="D71" i="24"/>
  <c r="E71" i="24"/>
  <c r="F71" i="24"/>
  <c r="G71" i="24"/>
  <c r="H71" i="24"/>
  <c r="I71" i="24"/>
  <c r="J71" i="24"/>
  <c r="K71" i="24"/>
  <c r="L71" i="24"/>
  <c r="M71" i="24"/>
  <c r="N71" i="24"/>
  <c r="P71" i="24"/>
  <c r="Q71" i="24"/>
  <c r="Q72" i="24"/>
  <c r="Q73" i="24"/>
  <c r="C74" i="24"/>
  <c r="D74" i="24"/>
  <c r="E74" i="24"/>
  <c r="F74" i="24"/>
  <c r="G74" i="24"/>
  <c r="Q74" i="24" s="1"/>
  <c r="H74" i="24"/>
  <c r="I74" i="24"/>
  <c r="J74" i="24"/>
  <c r="K74" i="24"/>
  <c r="L74" i="24"/>
  <c r="M74" i="24"/>
  <c r="N74" i="24"/>
  <c r="O74" i="24"/>
  <c r="P74" i="24"/>
  <c r="Q75" i="24"/>
  <c r="Q76" i="24"/>
  <c r="D77" i="24"/>
  <c r="H77" i="24"/>
  <c r="L77" i="24"/>
  <c r="P77" i="24"/>
  <c r="E78" i="24"/>
  <c r="E77" i="24" s="1"/>
  <c r="F78" i="24"/>
  <c r="F77" i="24" s="1"/>
  <c r="G78" i="24"/>
  <c r="G77" i="24" s="1"/>
  <c r="H78" i="24"/>
  <c r="I78" i="24"/>
  <c r="I77" i="24" s="1"/>
  <c r="I64" i="24" s="1"/>
  <c r="J78" i="24"/>
  <c r="J77" i="24" s="1"/>
  <c r="K78" i="24"/>
  <c r="K77" i="24" s="1"/>
  <c r="L78" i="24"/>
  <c r="M78" i="24"/>
  <c r="M77" i="24" s="1"/>
  <c r="M64" i="24" s="1"/>
  <c r="N78" i="24"/>
  <c r="N77" i="24" s="1"/>
  <c r="O78" i="24"/>
  <c r="O77" i="24" s="1"/>
  <c r="P78" i="24"/>
  <c r="Q79" i="24"/>
  <c r="C30" i="24" l="1"/>
  <c r="C10" i="24"/>
  <c r="C65" i="24"/>
  <c r="C64" i="24" s="1"/>
  <c r="C58" i="24"/>
  <c r="C80" i="24" s="1"/>
  <c r="Q19" i="24"/>
  <c r="F18" i="24"/>
  <c r="Q18" i="24" s="1"/>
  <c r="H10" i="24"/>
  <c r="O10" i="24"/>
  <c r="O55" i="24" s="1"/>
  <c r="O82" i="24" s="1"/>
  <c r="G10" i="24"/>
  <c r="G55" i="24" s="1"/>
  <c r="G82" i="24" s="1"/>
  <c r="P10" i="24"/>
  <c r="P55" i="24" s="1"/>
  <c r="P82" i="24" s="1"/>
  <c r="K10" i="24"/>
  <c r="K55" i="24" s="1"/>
  <c r="K82" i="24" s="1"/>
  <c r="Q77" i="24"/>
  <c r="E64" i="24"/>
  <c r="I58" i="24"/>
  <c r="I80" i="24" s="1"/>
  <c r="H55" i="24"/>
  <c r="H82" i="24" s="1"/>
  <c r="O64" i="24"/>
  <c r="K64" i="24"/>
  <c r="G64" i="24"/>
  <c r="M58" i="24"/>
  <c r="M80" i="24" s="1"/>
  <c r="Q59" i="24"/>
  <c r="E58" i="24"/>
  <c r="J82" i="24"/>
  <c r="N64" i="24"/>
  <c r="F64" i="24"/>
  <c r="I55" i="24"/>
  <c r="I82" i="24" s="1"/>
  <c r="L55" i="24"/>
  <c r="L82" i="24" s="1"/>
  <c r="D55" i="24"/>
  <c r="D82" i="24" s="1"/>
  <c r="F59" i="24"/>
  <c r="F58" i="24" s="1"/>
  <c r="F80" i="24" s="1"/>
  <c r="Q60" i="24"/>
  <c r="M55" i="24"/>
  <c r="M82" i="24" s="1"/>
  <c r="E55" i="24"/>
  <c r="F10" i="24"/>
  <c r="F55" i="24" s="1"/>
  <c r="F82" i="24" s="1"/>
  <c r="Q78" i="24"/>
  <c r="Q65" i="24"/>
  <c r="Q61" i="24"/>
  <c r="G30" i="24"/>
  <c r="Q30" i="24" s="1"/>
  <c r="C55" i="24" l="1"/>
  <c r="C82" i="24" s="1"/>
  <c r="Q10" i="24"/>
  <c r="Q55" i="24" s="1"/>
  <c r="Q82" i="24" s="1"/>
  <c r="E82" i="24"/>
  <c r="Q58" i="24"/>
  <c r="Q80" i="24" s="1"/>
  <c r="E80" i="24"/>
  <c r="Q64" i="24"/>
  <c r="D46" i="19" l="1"/>
  <c r="Q82" i="19" l="1"/>
  <c r="Q80" i="19"/>
  <c r="Q79" i="19"/>
  <c r="Q77" i="19"/>
  <c r="Q76" i="19"/>
  <c r="Q74" i="19"/>
  <c r="Q73" i="19"/>
  <c r="Q71" i="19"/>
  <c r="Q69" i="19"/>
  <c r="Q68" i="19"/>
  <c r="Q67" i="19"/>
  <c r="Q66" i="19"/>
  <c r="Q62" i="19"/>
  <c r="Q61" i="19"/>
  <c r="Q53" i="19"/>
  <c r="Q52" i="19"/>
  <c r="Q50" i="19"/>
  <c r="Q49" i="19"/>
  <c r="Q48" i="19"/>
  <c r="Q47" i="19"/>
  <c r="Q45" i="19"/>
  <c r="Q44" i="19"/>
  <c r="Q35" i="19"/>
  <c r="Q36" i="19"/>
  <c r="Q37" i="19"/>
  <c r="Q38" i="19"/>
  <c r="Q40" i="19"/>
  <c r="Q41" i="19"/>
  <c r="Q42" i="19"/>
  <c r="Q34" i="19"/>
  <c r="Q32" i="19"/>
  <c r="Q31" i="19"/>
  <c r="Q28" i="19"/>
  <c r="Q27" i="19"/>
  <c r="Q26" i="19"/>
  <c r="Q25" i="19"/>
  <c r="Q24" i="19"/>
  <c r="Q22" i="19"/>
  <c r="Q21" i="19"/>
  <c r="Q20" i="19"/>
  <c r="Q19" i="19"/>
  <c r="Q16" i="19"/>
  <c r="Q15" i="19"/>
  <c r="Q14" i="19"/>
  <c r="Q13" i="19"/>
  <c r="Q12" i="19"/>
  <c r="Q11" i="19"/>
  <c r="D78" i="19"/>
  <c r="C78" i="19"/>
  <c r="D70" i="19"/>
  <c r="C70" i="19"/>
  <c r="D75" i="19"/>
  <c r="D72" i="19"/>
  <c r="D65" i="19"/>
  <c r="D60" i="19"/>
  <c r="D59" i="19" s="1"/>
  <c r="D58" i="19" s="1"/>
  <c r="D81" i="19"/>
  <c r="D80" i="19" s="1"/>
  <c r="F78" i="19"/>
  <c r="G78" i="19"/>
  <c r="H78" i="19"/>
  <c r="I78" i="19"/>
  <c r="J78" i="19"/>
  <c r="K78" i="19"/>
  <c r="L78" i="19"/>
  <c r="M78" i="19"/>
  <c r="N78" i="19"/>
  <c r="O78" i="19"/>
  <c r="P78" i="19"/>
  <c r="E78" i="19"/>
  <c r="Q78" i="19" s="1"/>
  <c r="P75" i="19"/>
  <c r="P72" i="19"/>
  <c r="P70" i="19"/>
  <c r="P65" i="19"/>
  <c r="E65" i="19"/>
  <c r="O65" i="19"/>
  <c r="F70" i="19"/>
  <c r="G70" i="19"/>
  <c r="H70" i="19"/>
  <c r="I70" i="19"/>
  <c r="J70" i="19"/>
  <c r="K70" i="19"/>
  <c r="L70" i="19"/>
  <c r="M70" i="19"/>
  <c r="N70" i="19"/>
  <c r="O70" i="19"/>
  <c r="E70" i="19"/>
  <c r="Q70" i="19" s="1"/>
  <c r="N75" i="19"/>
  <c r="O75" i="19"/>
  <c r="M65" i="19"/>
  <c r="N65" i="19"/>
  <c r="N60" i="19"/>
  <c r="G60" i="19"/>
  <c r="G59" i="19" s="1"/>
  <c r="G58" i="19" s="1"/>
  <c r="D10" i="19"/>
  <c r="D18" i="19"/>
  <c r="D17" i="19" s="1"/>
  <c r="D51" i="19"/>
  <c r="D43" i="19"/>
  <c r="D39" i="19"/>
  <c r="D33" i="19"/>
  <c r="D30" i="19"/>
  <c r="D23" i="19"/>
  <c r="P18" i="19"/>
  <c r="P17" i="19" s="1"/>
  <c r="E18" i="19"/>
  <c r="E17" i="19" s="1"/>
  <c r="D64" i="19" l="1"/>
  <c r="D63" i="19" s="1"/>
  <c r="P63" i="19"/>
  <c r="D57" i="19"/>
  <c r="D83" i="19" s="1"/>
  <c r="D29" i="19"/>
  <c r="D9" i="19"/>
  <c r="C10" i="19"/>
  <c r="N72" i="19"/>
  <c r="F60" i="19"/>
  <c r="F59" i="19" s="1"/>
  <c r="H60" i="19"/>
  <c r="H59" i="19" s="1"/>
  <c r="H58" i="19" s="1"/>
  <c r="I60" i="19"/>
  <c r="I59" i="19" s="1"/>
  <c r="I58" i="19" s="1"/>
  <c r="J60" i="19"/>
  <c r="J59" i="19" s="1"/>
  <c r="J58" i="19" s="1"/>
  <c r="K60" i="19"/>
  <c r="K59" i="19" s="1"/>
  <c r="K58" i="19" s="1"/>
  <c r="L60" i="19"/>
  <c r="L59" i="19" s="1"/>
  <c r="L58" i="19" s="1"/>
  <c r="M60" i="19"/>
  <c r="M59" i="19" s="1"/>
  <c r="M58" i="19" s="1"/>
  <c r="N59" i="19"/>
  <c r="N58" i="19" s="1"/>
  <c r="E60" i="19"/>
  <c r="D54" i="19" l="1"/>
  <c r="D85" i="19" s="1"/>
  <c r="E59" i="19"/>
  <c r="F58" i="19"/>
  <c r="F18" i="19"/>
  <c r="N10" i="19"/>
  <c r="E58" i="19" l="1"/>
  <c r="M39" i="19"/>
  <c r="E51" i="19"/>
  <c r="M72" i="19" l="1"/>
  <c r="M18" i="19"/>
  <c r="M17" i="19" s="1"/>
  <c r="N18" i="19"/>
  <c r="N17" i="19" s="1"/>
  <c r="O18" i="19"/>
  <c r="O17" i="19" s="1"/>
  <c r="L72" i="19" l="1"/>
  <c r="L43" i="19"/>
  <c r="M43" i="19"/>
  <c r="N43" i="19"/>
  <c r="O43" i="19"/>
  <c r="P43" i="19"/>
  <c r="L23" i="19"/>
  <c r="L18" i="19"/>
  <c r="L17" i="19" s="1"/>
  <c r="K72" i="19" l="1"/>
  <c r="K46" i="19"/>
  <c r="K43" i="19"/>
  <c r="K23" i="19"/>
  <c r="K18" i="19"/>
  <c r="K17" i="19" s="1"/>
  <c r="E81" i="19" l="1"/>
  <c r="F81" i="19"/>
  <c r="G81" i="19"/>
  <c r="H81" i="19"/>
  <c r="I81" i="19"/>
  <c r="J81" i="19"/>
  <c r="C81" i="19"/>
  <c r="Q81" i="19" l="1"/>
  <c r="J72" i="19"/>
  <c r="J43" i="19"/>
  <c r="J18" i="19"/>
  <c r="J17" i="19" l="1"/>
  <c r="I72" i="19" l="1"/>
  <c r="G18" i="19"/>
  <c r="H18" i="19"/>
  <c r="I18" i="19"/>
  <c r="I17" i="19" s="1"/>
  <c r="I43" i="19"/>
  <c r="Q18" i="19" l="1"/>
  <c r="H72" i="19"/>
  <c r="H10" i="19"/>
  <c r="H23" i="19"/>
  <c r="H43" i="19"/>
  <c r="H39" i="19"/>
  <c r="I39" i="19"/>
  <c r="J39" i="19"/>
  <c r="K39" i="19"/>
  <c r="L39" i="19"/>
  <c r="N39" i="19"/>
  <c r="O39" i="19"/>
  <c r="P39" i="19"/>
  <c r="I23" i="19"/>
  <c r="J23" i="19"/>
  <c r="M23" i="19"/>
  <c r="N23" i="19"/>
  <c r="O23" i="19"/>
  <c r="P23" i="19"/>
  <c r="H17" i="19"/>
  <c r="H9" i="19" l="1"/>
  <c r="G75" i="19" l="1"/>
  <c r="H75" i="19"/>
  <c r="I75" i="19"/>
  <c r="J75" i="19"/>
  <c r="K75" i="19"/>
  <c r="L75" i="19"/>
  <c r="M75" i="19"/>
  <c r="E72" i="19"/>
  <c r="F72" i="19"/>
  <c r="G72" i="19"/>
  <c r="G65" i="19"/>
  <c r="H65" i="19"/>
  <c r="I65" i="19"/>
  <c r="J65" i="19"/>
  <c r="K65" i="19"/>
  <c r="L65" i="19"/>
  <c r="O60" i="19"/>
  <c r="P60" i="19"/>
  <c r="P59" i="19" s="1"/>
  <c r="G10" i="19"/>
  <c r="G46" i="19"/>
  <c r="H46" i="19"/>
  <c r="I46" i="19"/>
  <c r="J46" i="19"/>
  <c r="L46" i="19"/>
  <c r="M46" i="19"/>
  <c r="N46" i="19"/>
  <c r="O46" i="19"/>
  <c r="P46" i="19"/>
  <c r="G43" i="19"/>
  <c r="G30" i="19"/>
  <c r="H30" i="19"/>
  <c r="I30" i="19"/>
  <c r="J30" i="19"/>
  <c r="K30" i="19"/>
  <c r="L30" i="19"/>
  <c r="M30" i="19"/>
  <c r="N30" i="19"/>
  <c r="O30" i="19"/>
  <c r="P30" i="19"/>
  <c r="G23" i="19"/>
  <c r="G17" i="19"/>
  <c r="Q72" i="19" l="1"/>
  <c r="J63" i="19"/>
  <c r="P58" i="19"/>
  <c r="P57" i="19" s="1"/>
  <c r="P83" i="19" s="1"/>
  <c r="O59" i="19"/>
  <c r="Q59" i="19" s="1"/>
  <c r="Q60" i="19"/>
  <c r="L63" i="19"/>
  <c r="H63" i="19"/>
  <c r="O58" i="19"/>
  <c r="M57" i="19"/>
  <c r="I63" i="19"/>
  <c r="G63" i="19"/>
  <c r="N57" i="19"/>
  <c r="O63" i="19"/>
  <c r="L57" i="19"/>
  <c r="M63" i="19"/>
  <c r="K63" i="19"/>
  <c r="K57" i="19"/>
  <c r="J57" i="19"/>
  <c r="I57" i="19"/>
  <c r="H57" i="19"/>
  <c r="N63" i="19"/>
  <c r="G57" i="19"/>
  <c r="G9" i="19"/>
  <c r="C10" i="21"/>
  <c r="D10" i="21"/>
  <c r="E10" i="21"/>
  <c r="F10" i="21"/>
  <c r="G10" i="21"/>
  <c r="H10" i="21"/>
  <c r="I10" i="21"/>
  <c r="J10" i="21"/>
  <c r="K10" i="21"/>
  <c r="L10" i="21"/>
  <c r="M10" i="21"/>
  <c r="N10" i="21"/>
  <c r="O10" i="21"/>
  <c r="P10" i="21"/>
  <c r="Q11" i="21"/>
  <c r="Q12" i="21"/>
  <c r="Q13" i="21"/>
  <c r="Q14" i="21"/>
  <c r="Q15" i="21"/>
  <c r="Q16" i="21"/>
  <c r="C17" i="21"/>
  <c r="E18" i="21"/>
  <c r="E17" i="21" s="1"/>
  <c r="F18" i="21"/>
  <c r="F17" i="21" s="1"/>
  <c r="G18" i="21"/>
  <c r="G17" i="21" s="1"/>
  <c r="H18" i="21"/>
  <c r="H17" i="21" s="1"/>
  <c r="I18" i="21"/>
  <c r="I17" i="21" s="1"/>
  <c r="J18" i="21"/>
  <c r="J17" i="21" s="1"/>
  <c r="K18" i="21"/>
  <c r="K17" i="21" s="1"/>
  <c r="L18" i="21"/>
  <c r="L17" i="21" s="1"/>
  <c r="M18" i="21"/>
  <c r="M17" i="21" s="1"/>
  <c r="N18" i="21"/>
  <c r="N17" i="21" s="1"/>
  <c r="O18" i="21"/>
  <c r="O17" i="21" s="1"/>
  <c r="P18" i="21"/>
  <c r="P17" i="21" s="1"/>
  <c r="Q19" i="21"/>
  <c r="Q20" i="21"/>
  <c r="Q21" i="21"/>
  <c r="C22" i="21"/>
  <c r="D22" i="21"/>
  <c r="E22" i="21"/>
  <c r="F22" i="21"/>
  <c r="G22" i="21"/>
  <c r="H22" i="21"/>
  <c r="I22" i="21"/>
  <c r="J22" i="21"/>
  <c r="K22" i="21"/>
  <c r="L22" i="21"/>
  <c r="M22" i="21"/>
  <c r="N22" i="21"/>
  <c r="O22" i="21"/>
  <c r="P22" i="21"/>
  <c r="Q23" i="21"/>
  <c r="Q24" i="21"/>
  <c r="Q25" i="21"/>
  <c r="Q26" i="21"/>
  <c r="Q27" i="21"/>
  <c r="C29" i="21"/>
  <c r="D29" i="21"/>
  <c r="E29" i="21"/>
  <c r="F29" i="21"/>
  <c r="G29" i="21"/>
  <c r="H29" i="21"/>
  <c r="I29" i="21"/>
  <c r="J29" i="21"/>
  <c r="K29" i="21"/>
  <c r="L29" i="21"/>
  <c r="M29" i="21"/>
  <c r="N29" i="21"/>
  <c r="O29" i="21"/>
  <c r="P29" i="21"/>
  <c r="Q30" i="21"/>
  <c r="Q31" i="21"/>
  <c r="C32" i="21"/>
  <c r="D32" i="21"/>
  <c r="E32" i="21"/>
  <c r="F32" i="21"/>
  <c r="G32" i="21"/>
  <c r="H32" i="21"/>
  <c r="I32" i="21"/>
  <c r="J32" i="21"/>
  <c r="K32" i="21"/>
  <c r="L32" i="21"/>
  <c r="M32" i="21"/>
  <c r="N32" i="21"/>
  <c r="O32" i="21"/>
  <c r="P32" i="21"/>
  <c r="Q33" i="21"/>
  <c r="Q34" i="21"/>
  <c r="Q35" i="21"/>
  <c r="Q36" i="21"/>
  <c r="Q37" i="21"/>
  <c r="C38" i="21"/>
  <c r="D38" i="21"/>
  <c r="E38" i="21"/>
  <c r="F38" i="21"/>
  <c r="G38" i="21"/>
  <c r="H38" i="21"/>
  <c r="I38" i="21"/>
  <c r="J38" i="21"/>
  <c r="K38" i="21"/>
  <c r="L38" i="21"/>
  <c r="M38" i="21"/>
  <c r="N38" i="21"/>
  <c r="O38" i="21"/>
  <c r="P38" i="21"/>
  <c r="Q39" i="21"/>
  <c r="Q40" i="21"/>
  <c r="Q41" i="21"/>
  <c r="C42" i="21"/>
  <c r="D42" i="21"/>
  <c r="E42" i="21"/>
  <c r="F42" i="21"/>
  <c r="G42" i="21"/>
  <c r="H42" i="21"/>
  <c r="I42" i="21"/>
  <c r="J42" i="21"/>
  <c r="K42" i="21"/>
  <c r="L42" i="21"/>
  <c r="M42" i="21"/>
  <c r="N42" i="21"/>
  <c r="O42" i="21"/>
  <c r="P42" i="21"/>
  <c r="Q43" i="21"/>
  <c r="Q44" i="21"/>
  <c r="C45" i="21"/>
  <c r="D45" i="21"/>
  <c r="E45" i="21"/>
  <c r="F45" i="21"/>
  <c r="G45" i="21"/>
  <c r="H45" i="21"/>
  <c r="I45" i="21"/>
  <c r="J45" i="21"/>
  <c r="K45" i="21"/>
  <c r="L45" i="21"/>
  <c r="M45" i="21"/>
  <c r="N45" i="21"/>
  <c r="O45" i="21"/>
  <c r="P45" i="21"/>
  <c r="Q46" i="21"/>
  <c r="Q47" i="21"/>
  <c r="Q48" i="21"/>
  <c r="Q49" i="21"/>
  <c r="C50" i="21"/>
  <c r="D50" i="21"/>
  <c r="E50" i="21"/>
  <c r="Q50" i="21" s="1"/>
  <c r="Q51" i="21"/>
  <c r="Q52" i="21"/>
  <c r="E55" i="21"/>
  <c r="F55" i="21"/>
  <c r="G55" i="21"/>
  <c r="H55" i="21"/>
  <c r="I55" i="21"/>
  <c r="J55" i="21"/>
  <c r="K55" i="21"/>
  <c r="L55" i="21"/>
  <c r="M55" i="21"/>
  <c r="N55" i="21"/>
  <c r="O55" i="21"/>
  <c r="P55" i="21"/>
  <c r="C57" i="21"/>
  <c r="G58" i="21"/>
  <c r="G57" i="21" s="1"/>
  <c r="D59" i="21"/>
  <c r="D58" i="21" s="1"/>
  <c r="D57" i="21" s="1"/>
  <c r="E59" i="21"/>
  <c r="E58" i="21" s="1"/>
  <c r="F59" i="21"/>
  <c r="F58" i="21" s="1"/>
  <c r="F57" i="21" s="1"/>
  <c r="G59" i="21"/>
  <c r="H59" i="21"/>
  <c r="H58" i="21" s="1"/>
  <c r="H57" i="21" s="1"/>
  <c r="I59" i="21"/>
  <c r="I58" i="21" s="1"/>
  <c r="I57" i="21" s="1"/>
  <c r="J59" i="21"/>
  <c r="J58" i="21" s="1"/>
  <c r="J57" i="21" s="1"/>
  <c r="K59" i="21"/>
  <c r="K58" i="21" s="1"/>
  <c r="K57" i="21" s="1"/>
  <c r="K56" i="21" s="1"/>
  <c r="K78" i="21" s="1"/>
  <c r="L59" i="21"/>
  <c r="L58" i="21" s="1"/>
  <c r="L57" i="21" s="1"/>
  <c r="M59" i="21"/>
  <c r="M58" i="21" s="1"/>
  <c r="M57" i="21" s="1"/>
  <c r="N59" i="21"/>
  <c r="N58" i="21" s="1"/>
  <c r="N57" i="21" s="1"/>
  <c r="O59" i="21"/>
  <c r="O58" i="21" s="1"/>
  <c r="O57" i="21" s="1"/>
  <c r="O56" i="21" s="1"/>
  <c r="O78" i="21" s="1"/>
  <c r="P59" i="21"/>
  <c r="P58" i="21" s="1"/>
  <c r="P57" i="21" s="1"/>
  <c r="Q60" i="21"/>
  <c r="Q61" i="21"/>
  <c r="D62" i="21"/>
  <c r="F62" i="21"/>
  <c r="G62" i="21"/>
  <c r="H62" i="21"/>
  <c r="I62" i="21"/>
  <c r="J62" i="21"/>
  <c r="K62" i="21"/>
  <c r="L62" i="21"/>
  <c r="M62" i="21"/>
  <c r="N62" i="21"/>
  <c r="O62" i="21"/>
  <c r="P62" i="21"/>
  <c r="Q63" i="21"/>
  <c r="C64" i="21"/>
  <c r="D64" i="21"/>
  <c r="E64" i="21"/>
  <c r="F64" i="21"/>
  <c r="G64" i="21"/>
  <c r="H64" i="21"/>
  <c r="I64" i="21"/>
  <c r="J64" i="21"/>
  <c r="K64" i="21"/>
  <c r="L64" i="21"/>
  <c r="M64" i="21"/>
  <c r="N64" i="21"/>
  <c r="O64" i="21"/>
  <c r="P64" i="21"/>
  <c r="Q65" i="21"/>
  <c r="Q66" i="21"/>
  <c r="Q67" i="21"/>
  <c r="Q68" i="21"/>
  <c r="C69" i="21"/>
  <c r="D69" i="21"/>
  <c r="E69" i="21"/>
  <c r="F69" i="21"/>
  <c r="G69" i="21"/>
  <c r="H69" i="21"/>
  <c r="I69" i="21"/>
  <c r="J69" i="21"/>
  <c r="K69" i="21"/>
  <c r="L69" i="21"/>
  <c r="M69" i="21"/>
  <c r="N69" i="21"/>
  <c r="O69" i="21"/>
  <c r="P69" i="21"/>
  <c r="Q70" i="21"/>
  <c r="Q71" i="21"/>
  <c r="C72" i="21"/>
  <c r="D72" i="21"/>
  <c r="E72" i="21"/>
  <c r="F72" i="21"/>
  <c r="G72" i="21"/>
  <c r="H72" i="21"/>
  <c r="I72" i="21"/>
  <c r="J72" i="21"/>
  <c r="K72" i="21"/>
  <c r="L72" i="21"/>
  <c r="M72" i="21"/>
  <c r="N72" i="21"/>
  <c r="O72" i="21"/>
  <c r="P72" i="21"/>
  <c r="Q73" i="21"/>
  <c r="Q74" i="21"/>
  <c r="C76" i="21"/>
  <c r="C75" i="21" s="1"/>
  <c r="E76" i="21"/>
  <c r="E75" i="21" s="1"/>
  <c r="F76" i="21"/>
  <c r="Q77" i="21"/>
  <c r="C63" i="21" l="1"/>
  <c r="Q59" i="21"/>
  <c r="Q42" i="21"/>
  <c r="Q22" i="21"/>
  <c r="Q18" i="21"/>
  <c r="J9" i="21"/>
  <c r="F9" i="21"/>
  <c r="Q64" i="21"/>
  <c r="I56" i="21"/>
  <c r="I78" i="21" s="1"/>
  <c r="G56" i="21"/>
  <c r="G78" i="21" s="1"/>
  <c r="L28" i="21"/>
  <c r="D28" i="21"/>
  <c r="Q69" i="21"/>
  <c r="P56" i="21"/>
  <c r="P78" i="21" s="1"/>
  <c r="H56" i="21"/>
  <c r="H78" i="21" s="1"/>
  <c r="C56" i="21"/>
  <c r="C78" i="21" s="1"/>
  <c r="K28" i="21"/>
  <c r="G28" i="21"/>
  <c r="Q72" i="21"/>
  <c r="Q38" i="21"/>
  <c r="N28" i="21"/>
  <c r="J28" i="21"/>
  <c r="F28" i="21"/>
  <c r="M56" i="21"/>
  <c r="M78" i="21" s="1"/>
  <c r="P28" i="21"/>
  <c r="H28" i="21"/>
  <c r="D9" i="21"/>
  <c r="L56" i="21"/>
  <c r="L78" i="21" s="1"/>
  <c r="D56" i="21"/>
  <c r="D78" i="21" s="1"/>
  <c r="O28" i="21"/>
  <c r="C28" i="21"/>
  <c r="N9" i="21"/>
  <c r="C9" i="21"/>
  <c r="N56" i="21"/>
  <c r="N78" i="21" s="1"/>
  <c r="J56" i="21"/>
  <c r="J78" i="21" s="1"/>
  <c r="F56" i="21"/>
  <c r="F78" i="21" s="1"/>
  <c r="Q45" i="21"/>
  <c r="M28" i="21"/>
  <c r="I28" i="21"/>
  <c r="E28" i="21"/>
  <c r="M9" i="21"/>
  <c r="I9" i="21"/>
  <c r="E9" i="21"/>
  <c r="Q58" i="19"/>
  <c r="O57" i="19"/>
  <c r="C62" i="21"/>
  <c r="E57" i="21"/>
  <c r="Q58" i="21"/>
  <c r="Q17" i="21"/>
  <c r="P9" i="21"/>
  <c r="L9" i="21"/>
  <c r="H9" i="21"/>
  <c r="E62" i="21"/>
  <c r="Q62" i="21" s="1"/>
  <c r="Q75" i="21"/>
  <c r="O9" i="21"/>
  <c r="K9" i="21"/>
  <c r="G9" i="21"/>
  <c r="Q76" i="21"/>
  <c r="Q32" i="21"/>
  <c r="Q10" i="21"/>
  <c r="Q29" i="21"/>
  <c r="D53" i="21" l="1"/>
  <c r="D80" i="21" s="1"/>
  <c r="O53" i="21"/>
  <c r="O80" i="21" s="1"/>
  <c r="M53" i="21"/>
  <c r="M80" i="21" s="1"/>
  <c r="F53" i="21"/>
  <c r="F80" i="21" s="1"/>
  <c r="E53" i="21"/>
  <c r="P53" i="21"/>
  <c r="P80" i="21" s="1"/>
  <c r="N53" i="21"/>
  <c r="N80" i="21" s="1"/>
  <c r="K53" i="21"/>
  <c r="K80" i="21" s="1"/>
  <c r="J53" i="21"/>
  <c r="J80" i="21" s="1"/>
  <c r="I53" i="21"/>
  <c r="I80" i="21" s="1"/>
  <c r="Q28" i="21"/>
  <c r="C53" i="21"/>
  <c r="C80" i="21" s="1"/>
  <c r="H53" i="21"/>
  <c r="H80" i="21" s="1"/>
  <c r="G53" i="21"/>
  <c r="G80" i="21" s="1"/>
  <c r="L53" i="21"/>
  <c r="L80" i="21" s="1"/>
  <c r="E56" i="21"/>
  <c r="Q57" i="21"/>
  <c r="Q9" i="21"/>
  <c r="Q53" i="21" l="1"/>
  <c r="Q56" i="21"/>
  <c r="E78" i="21"/>
  <c r="Q78" i="21" l="1"/>
  <c r="Q80" i="21" s="1"/>
  <c r="E80" i="21"/>
  <c r="E39" i="19" l="1"/>
  <c r="F39" i="19"/>
  <c r="G39" i="19"/>
  <c r="Q39" i="19" l="1"/>
  <c r="F75" i="19"/>
  <c r="F65" i="19"/>
  <c r="F51" i="19"/>
  <c r="G51" i="19"/>
  <c r="H51" i="19"/>
  <c r="I51" i="19"/>
  <c r="J51" i="19"/>
  <c r="K51" i="19"/>
  <c r="L51" i="19"/>
  <c r="M51" i="19"/>
  <c r="N51" i="19"/>
  <c r="O51" i="19"/>
  <c r="P51" i="19"/>
  <c r="F10" i="19"/>
  <c r="I10" i="19"/>
  <c r="I9" i="19" s="1"/>
  <c r="J10" i="19"/>
  <c r="J9" i="19" s="1"/>
  <c r="K10" i="19"/>
  <c r="K9" i="19" s="1"/>
  <c r="L10" i="19"/>
  <c r="L9" i="19" s="1"/>
  <c r="M10" i="19"/>
  <c r="M9" i="19" s="1"/>
  <c r="N9" i="19"/>
  <c r="O10" i="19"/>
  <c r="O9" i="19" s="1"/>
  <c r="P10" i="19"/>
  <c r="P9" i="19" s="1"/>
  <c r="F23" i="19"/>
  <c r="F46" i="19"/>
  <c r="F43" i="19"/>
  <c r="F33" i="19"/>
  <c r="G33" i="19"/>
  <c r="H33" i="19"/>
  <c r="H29" i="19" s="1"/>
  <c r="H54" i="19" s="1"/>
  <c r="I33" i="19"/>
  <c r="J33" i="19"/>
  <c r="K33" i="19"/>
  <c r="L33" i="19"/>
  <c r="M33" i="19"/>
  <c r="N33" i="19"/>
  <c r="O33" i="19"/>
  <c r="P33" i="19"/>
  <c r="P29" i="19" s="1"/>
  <c r="F30" i="19"/>
  <c r="F17" i="19"/>
  <c r="Q17" i="19" s="1"/>
  <c r="Q65" i="19" l="1"/>
  <c r="J29" i="19"/>
  <c r="J54" i="19" s="1"/>
  <c r="M29" i="19"/>
  <c r="M54" i="19" s="1"/>
  <c r="I29" i="19"/>
  <c r="I54" i="19" s="1"/>
  <c r="Q51" i="19"/>
  <c r="O29" i="19"/>
  <c r="O54" i="19" s="1"/>
  <c r="P54" i="19"/>
  <c r="P85" i="19" s="1"/>
  <c r="F9" i="19"/>
  <c r="N29" i="19"/>
  <c r="N54" i="19" s="1"/>
  <c r="L29" i="19"/>
  <c r="L54" i="19" s="1"/>
  <c r="K29" i="19"/>
  <c r="K54" i="19" s="1"/>
  <c r="G29" i="19"/>
  <c r="G54" i="19" s="1"/>
  <c r="F57" i="19"/>
  <c r="F63" i="19"/>
  <c r="F29" i="19"/>
  <c r="F54" i="19" l="1"/>
  <c r="C75" i="19" l="1"/>
  <c r="C72" i="19"/>
  <c r="C65" i="19"/>
  <c r="C60" i="19"/>
  <c r="C59" i="19" s="1"/>
  <c r="C23" i="19"/>
  <c r="C18" i="19"/>
  <c r="C64" i="19" l="1"/>
  <c r="C63" i="19" s="1"/>
  <c r="E10" i="19"/>
  <c r="Q10" i="19" s="1"/>
  <c r="E23" i="19"/>
  <c r="Q23" i="19" s="1"/>
  <c r="F56" i="19"/>
  <c r="G56" i="19"/>
  <c r="H56" i="19"/>
  <c r="I56" i="19"/>
  <c r="J56" i="19"/>
  <c r="K56" i="19"/>
  <c r="L56" i="19"/>
  <c r="M56" i="19"/>
  <c r="N56" i="19"/>
  <c r="O56" i="19"/>
  <c r="F83" i="19"/>
  <c r="F85" i="19" s="1"/>
  <c r="G83" i="19"/>
  <c r="H83" i="19"/>
  <c r="H85" i="19" s="1"/>
  <c r="I83" i="19"/>
  <c r="J83" i="19"/>
  <c r="J85" i="19" s="1"/>
  <c r="K83" i="19"/>
  <c r="K85" i="19" s="1"/>
  <c r="L83" i="19"/>
  <c r="L85" i="19" s="1"/>
  <c r="M83" i="19"/>
  <c r="M85" i="19" s="1"/>
  <c r="N83" i="19"/>
  <c r="N85" i="19" s="1"/>
  <c r="O83" i="19"/>
  <c r="O85" i="19" s="1"/>
  <c r="E75" i="19"/>
  <c r="Q75" i="19" s="1"/>
  <c r="C58" i="19"/>
  <c r="E56" i="19"/>
  <c r="C51" i="19"/>
  <c r="E46" i="19"/>
  <c r="Q46" i="19" s="1"/>
  <c r="C46" i="19"/>
  <c r="E43" i="19"/>
  <c r="Q43" i="19" s="1"/>
  <c r="C43" i="19"/>
  <c r="C39" i="19"/>
  <c r="E33" i="19"/>
  <c r="Q33" i="19" s="1"/>
  <c r="C33" i="19"/>
  <c r="E30" i="19"/>
  <c r="Q30" i="19" s="1"/>
  <c r="C30" i="19"/>
  <c r="C17" i="19"/>
  <c r="C9" i="19" s="1"/>
  <c r="C29" i="19" l="1"/>
  <c r="E9" i="19"/>
  <c r="Q9" i="19" s="1"/>
  <c r="I85" i="19"/>
  <c r="G85" i="19"/>
  <c r="E29" i="19"/>
  <c r="Q29" i="19" s="1"/>
  <c r="Q54" i="19" l="1"/>
  <c r="E63" i="19"/>
  <c r="Q63" i="19" s="1"/>
  <c r="Q64" i="19"/>
  <c r="C54" i="19"/>
  <c r="E57" i="19" l="1"/>
  <c r="Q57" i="19" s="1"/>
  <c r="Q83" i="19" s="1"/>
  <c r="E54" i="19"/>
  <c r="E83" i="19" l="1"/>
  <c r="E85" i="19" s="1"/>
  <c r="Q85" i="19" l="1"/>
  <c r="C35" i="6" l="1"/>
  <c r="D35" i="6"/>
  <c r="E35" i="6"/>
  <c r="F35" i="6"/>
  <c r="F49" i="6" s="1"/>
  <c r="G35" i="6"/>
  <c r="H35" i="6"/>
  <c r="I35" i="6"/>
  <c r="J35" i="6"/>
  <c r="K35" i="6"/>
  <c r="L35" i="6"/>
  <c r="M35" i="6"/>
  <c r="N35" i="6"/>
  <c r="O35" i="6"/>
  <c r="P35" i="6"/>
  <c r="Q35" i="6"/>
  <c r="C47" i="6"/>
  <c r="D47" i="6"/>
  <c r="E47" i="6"/>
  <c r="F47" i="6"/>
  <c r="G47" i="6"/>
  <c r="H47" i="6"/>
  <c r="I47" i="6"/>
  <c r="J47" i="6"/>
  <c r="K47" i="6"/>
  <c r="L47" i="6"/>
  <c r="M47" i="6"/>
  <c r="N47" i="6"/>
  <c r="O47" i="6"/>
  <c r="P47" i="6"/>
  <c r="Q47" i="6"/>
  <c r="P49" i="6" l="1"/>
  <c r="N49" i="6"/>
  <c r="M49" i="6"/>
  <c r="J49" i="6"/>
  <c r="I49" i="6"/>
  <c r="H49" i="6"/>
  <c r="E49" i="6"/>
  <c r="Q49" i="6"/>
  <c r="D49" i="6"/>
  <c r="O49" i="6"/>
  <c r="K49" i="6"/>
  <c r="G49" i="6"/>
  <c r="C49" i="6"/>
  <c r="L49" i="6"/>
  <c r="C57" i="19"/>
  <c r="C83" i="19" l="1"/>
  <c r="C85" i="19" s="1"/>
</calcChain>
</file>

<file path=xl/sharedStrings.xml><?xml version="1.0" encoding="utf-8"?>
<sst xmlns="http://schemas.openxmlformats.org/spreadsheetml/2006/main" count="2276" uniqueCount="318">
  <si>
    <t>MINISTERIO DE HACIENDA</t>
  </si>
  <si>
    <t>DIRECCIÓN GENERAL DE PRESUPUESTO</t>
  </si>
  <si>
    <t>EJECUCIÓN PRESUPUESTARIA DEL GOBIERNO CENTRAL</t>
  </si>
  <si>
    <t>CLASIFICACIÓN ECONÓMICA</t>
  </si>
  <si>
    <t>ENERO - DICIEMBRE 2004</t>
  </si>
  <si>
    <t>En Millones RD$</t>
  </si>
  <si>
    <t>DETALLE</t>
  </si>
  <si>
    <t>PRESUPUESTO INICIAL APROBADO</t>
  </si>
  <si>
    <t>PRESUPUESTO REFORMULADO APROBADO</t>
  </si>
  <si>
    <t>EJECUCIÓN</t>
  </si>
  <si>
    <t>ENERO</t>
  </si>
  <si>
    <t>FEBRERO</t>
  </si>
  <si>
    <t>MARZO</t>
  </si>
  <si>
    <t>ABRIL</t>
  </si>
  <si>
    <t>MAYO</t>
  </si>
  <si>
    <t>JUNIO</t>
  </si>
  <si>
    <t>JULIO</t>
  </si>
  <si>
    <t>AGOSTO</t>
  </si>
  <si>
    <t>SEPTIEMBRE</t>
  </si>
  <si>
    <t>OCTUBRE</t>
  </si>
  <si>
    <t>NOVIEMBRE</t>
  </si>
  <si>
    <t>DICIEMBRE</t>
  </si>
  <si>
    <t>TOTAL</t>
  </si>
  <si>
    <t>21 - GASTOS CORRIENTES</t>
  </si>
  <si>
    <t>212 - GASTOS DE CONSUMO</t>
  </si>
  <si>
    <t>2121 - REMUNERACIONES A EMPLEADOS</t>
  </si>
  <si>
    <t>2122 - BIENES Y SERVICIOS</t>
  </si>
  <si>
    <t>213 - INTERESES</t>
  </si>
  <si>
    <t>2131 - INTERESES DEUDA INTERNA</t>
  </si>
  <si>
    <t>2132 - INTERESES DEUDA EXTERNA</t>
  </si>
  <si>
    <t>2133 - COMISIONES DEUDA PÚBLICA</t>
  </si>
  <si>
    <t>214 - PRESTACIONES SOCIALES</t>
  </si>
  <si>
    <t>2141 - PRESTACIONES DE LA SEGURIDAD SOCIAL</t>
  </si>
  <si>
    <t>215 - TRANSFERENCIAS CORRIENTES</t>
  </si>
  <si>
    <t>2151 - AL SECTOR PRIVADO</t>
  </si>
  <si>
    <t>2152 - AL SECTOR PÚBLICO</t>
  </si>
  <si>
    <t>2153 - DONACIONES CORRIENTES AL EXTERIOR</t>
  </si>
  <si>
    <t>22 - GASTOS DE CAPITAL</t>
  </si>
  <si>
    <t>221 - INVERSIÓN REAL DIRECTA</t>
  </si>
  <si>
    <t>2211 - MAQUINARIAS Y EQUIPOS</t>
  </si>
  <si>
    <t>2212 - CONSTRUCCIONES</t>
  </si>
  <si>
    <t>2213 - INVERSION EN PROYECTO</t>
  </si>
  <si>
    <t>2214 - BIENES PREEXISTENTES</t>
  </si>
  <si>
    <t>2215 - OTROS ACTIVOS NO FINANCIEROS</t>
  </si>
  <si>
    <t>223 - TRANSFERENCIAS DE CAPITAL</t>
  </si>
  <si>
    <t>2231 - AL SECTOR PRIVADO</t>
  </si>
  <si>
    <t>2232 - AL SECTOR PÚBLICO</t>
  </si>
  <si>
    <t>TOTAL GASTO</t>
  </si>
  <si>
    <t>APLICACIONES FINANCIERAS</t>
  </si>
  <si>
    <t>231 - ACTIVOS FINANCIEROS</t>
  </si>
  <si>
    <t>2311 - CONCESIÓN DE PRÉSTAMOS</t>
  </si>
  <si>
    <t>232 - PASIVOS FINANCIEROS</t>
  </si>
  <si>
    <t>2321 - AMORTIZACIÓN DEUDA INTERNA</t>
  </si>
  <si>
    <t>2322 - AMORTIZACIÓN DEUDA EXTERNA</t>
  </si>
  <si>
    <t>233 - OTRAS APLICACIONES FINANCIERAS</t>
  </si>
  <si>
    <t>2331 - INCREMENTO DE OTROS ACTIVOS FINANCIEROS</t>
  </si>
  <si>
    <t>2332 - DISMINUCIÓN DE CUENTAS POR PAGAR</t>
  </si>
  <si>
    <t>TOTAL APLICACIONES FINANCIERAS</t>
  </si>
  <si>
    <t>TOTAL GASTOS Y APLICACIONES FINANCIERAS</t>
  </si>
  <si>
    <t>Fuente: Sistema de Información de la Gestión Financiera (SIGEF). Cifras preliminares.</t>
  </si>
  <si>
    <t>1. Etapa del gasto considerada como ejecutada: Compromiso.</t>
  </si>
  <si>
    <t>2. Registro por Fecha Histórico de Imputación de Año Correspondiente (1 Enero - 31 Diciembre).</t>
  </si>
  <si>
    <t>3. Gasto Presupuestario.</t>
  </si>
  <si>
    <t>4. La partida 2216 (imprevistos y emergencias) solo tuvo ejecución en 2006 y no está definido en el Manual de Clasificadores Presupuestarios del Sector Público (2008).</t>
  </si>
  <si>
    <t xml:space="preserve">EJECUCIÓN PRESUPUESTARIA DEL GOBIERNO CENTRAL </t>
  </si>
  <si>
    <t>ENERO - DICIEMBRE 2005</t>
  </si>
  <si>
    <t>TOTAL GASTOS</t>
  </si>
  <si>
    <t>2313 - COMPRA DE ACCIONES Y PARTICIPACIONES DE CAPITAL</t>
  </si>
  <si>
    <t xml:space="preserve"> CLASIFICACIÓN ECONÓMICA</t>
  </si>
  <si>
    <t>ENERO - DICIEMBRE 2006</t>
  </si>
  <si>
    <t>2216 - IMPREVISTOS Y EMERGENCIAS</t>
  </si>
  <si>
    <t>ENERO - DICIEMBRE 2007</t>
  </si>
  <si>
    <t>1. Etapa del gasto considerada como ejecutada: Libramiento.</t>
  </si>
  <si>
    <t>ENERO - DICIEMBRE 2008</t>
  </si>
  <si>
    <t>1. Etapa del gasto considerada como ejecutada: Devengado.</t>
  </si>
  <si>
    <t>ENERO - DICIEMBRE 2009</t>
  </si>
  <si>
    <t>ENERO - DICIEMBRE 2010</t>
  </si>
  <si>
    <t>2233 - DONACIONES CAPITAL AL EXTERIOR</t>
  </si>
  <si>
    <t>ENERO - DICIEMBRE 2011</t>
  </si>
  <si>
    <t>ENERO - DICIEMBRE 2012</t>
  </si>
  <si>
    <t>1. Etapa del gasto considerada como ejecutada: Compromiso en años 2004-2006; Libramiento en año 2007; Devengado en años 2008-2012.</t>
  </si>
  <si>
    <t>DIRECCION GENERAL DE PRESUPUESTO</t>
  </si>
  <si>
    <t>ENERO - DICIEMBRE 2013</t>
  </si>
  <si>
    <t>TOTAL GASTO + APLICACIONES FINANCIERAS</t>
  </si>
  <si>
    <t>*Cifras Preliminares
Fuente: SIGEF</t>
  </si>
  <si>
    <t>ENERO - DICIEMBRE 2014</t>
  </si>
  <si>
    <t>PRESUPUESTO INICIAL APROBADO*</t>
  </si>
  <si>
    <t>PRESUPUESTO REFORMULADO APROBADO*</t>
  </si>
  <si>
    <t xml:space="preserve">EJECUCIÓN </t>
  </si>
  <si>
    <t>2.1 - Gastos corrientes</t>
  </si>
  <si>
    <t>2.1.2 - Gastos de consumo</t>
  </si>
  <si>
    <t>2.1.2.1 - Remuneraciones</t>
  </si>
  <si>
    <t>2.1.2.2 - Bienes y servicios</t>
  </si>
  <si>
    <t>2.1.2.4 - Impuestos sobre los productos, la producción y las importaciones de las empresas</t>
  </si>
  <si>
    <t>2.1.2.7 - 5 %  que se asigna durante el ejercicio para gasto corriente</t>
  </si>
  <si>
    <t>2.1.2.8 - 1 %  que se asigna durante el ejercicio para gasto corriente por calamidad publica</t>
  </si>
  <si>
    <t>2.1.3 - Prestaciones de la seguridad social (sistema propio de la empresa)</t>
  </si>
  <si>
    <t>2.1.4 - Gastos de la propiedad</t>
  </si>
  <si>
    <t>2.1.4.1 - Intereses</t>
  </si>
  <si>
    <t>2.1.5 - Subvenciones otorgadas a empresas</t>
  </si>
  <si>
    <t>2.1.5.1 - Subvenciones a empresas privadas</t>
  </si>
  <si>
    <t>2.1.6 - Transferencias corrientes otorgadas</t>
  </si>
  <si>
    <t>2.1.6.1 - Transferencias al sector privado</t>
  </si>
  <si>
    <t>2.1.6.2 - Transferencias al sector público</t>
  </si>
  <si>
    <t>2.1.6.3 - Transferencia al sector externo</t>
  </si>
  <si>
    <t>2.1.6.4 - Transferencias a otras instituciones públicas</t>
  </si>
  <si>
    <t>2.1.9 - Otros gastos corrientes</t>
  </si>
  <si>
    <t>2.2 - Gastos de capital</t>
  </si>
  <si>
    <t>2.2.1 - Construcciones en proceso</t>
  </si>
  <si>
    <t>2.2.1.1 - Construcciones por contrato</t>
  </si>
  <si>
    <t>2.2.1.2 - Construcciones por administración</t>
  </si>
  <si>
    <t>2.2.2 - Activos fijos (formación bruta de capital fijo)</t>
  </si>
  <si>
    <t>2.2.2.1 - Viviendas, edificios y estructuras</t>
  </si>
  <si>
    <t>2.2.2.2 - Maquinaria y equipo</t>
  </si>
  <si>
    <t>2.2.2.3 - Equipo de defensa y seguridad</t>
  </si>
  <si>
    <t>2.2.2.4 - Activos biológicos cultivados</t>
  </si>
  <si>
    <t>2.2.2.5 - Activos fijos intangibles</t>
  </si>
  <si>
    <t>2.2.4 - Objetos de valor</t>
  </si>
  <si>
    <t>2.2.4.1 - Piedras y metales preciosos</t>
  </si>
  <si>
    <t>2.2.4.2 - Antigüedades y otros objetos de arte</t>
  </si>
  <si>
    <t>2.2.4.3 - Otros objetos de valor</t>
  </si>
  <si>
    <t>2.2.5 - Activos no producidos</t>
  </si>
  <si>
    <t>2.2.5.1 - Activos tangibles no producidos de origen natural</t>
  </si>
  <si>
    <t>2.2.5.2 - Activos intangibles no producidos</t>
  </si>
  <si>
    <t>2.2.6 - Transferencias de capital otorgadas</t>
  </si>
  <si>
    <t>2.2.6.1 - Transferencias de capital al sector privado</t>
  </si>
  <si>
    <t>2.2.6.2 - Transferencias de capital al sector público</t>
  </si>
  <si>
    <t>2.2.6.7 - Otras transferencias de capital</t>
  </si>
  <si>
    <t>2.2.8 - Gastos de capital, reserva presupuestaria</t>
  </si>
  <si>
    <t>2.2.8.1 - 5 %  que se asigna durante el ejercicio para inversión</t>
  </si>
  <si>
    <t>2.2.8.2 - 1%  que se asigna durante el ejercicio para inversión por calamidad pública</t>
  </si>
  <si>
    <t>3.2.1 - Incremento de activos financieros</t>
  </si>
  <si>
    <t>3.2.2 - Disminución de pasivos</t>
  </si>
  <si>
    <t>3.2.2.1.1 - Disminución de cuentas por pagar de corto plazo</t>
  </si>
  <si>
    <t>3.2.2.1.5 - Amortización de la porción de corto plazo de la deuda pública en títulos valores de largo plazo</t>
  </si>
  <si>
    <t>3.2.2.1.5.1 - Amortización de la porción de corto plazo de la deuda pública interna en títulos valores de largo plazo</t>
  </si>
  <si>
    <t>3.2.2.1.5.2 - Amortización de la porción de corto plazo de la deuda pública externa en títulos valores de largo plazo</t>
  </si>
  <si>
    <t>3.2.2.1.6 - Amortización de la porción de corto plazo de la deuda pública en préstamos de largo plazo</t>
  </si>
  <si>
    <t>3.2.2.1.6.1 - Amortización de la porción de corto plazo de la deuda pública interna en préstamos de largo plazo</t>
  </si>
  <si>
    <t>3.2.2.1.6.2 - Amortización de la porción de corto plazo de la deuda pública externa en préstamos de largo plazo</t>
  </si>
  <si>
    <t>TOTAL GASTO Y APLICACIONES FINANCIERAS</t>
  </si>
  <si>
    <t>Cifras Preliminares</t>
  </si>
  <si>
    <t>Fuente: Elaboración propia con datos del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</si>
  <si>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</si>
  <si>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</si>
  <si>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2.2.7 - Inversiones financieras realizadas con fines de política</t>
  </si>
  <si>
    <t>2.2.7.3 - Adquisición de obligaciones negociables con fines de política</t>
  </si>
  <si>
    <t>2.2.7.4 - Concesión de préstamos realizados con fines de política</t>
  </si>
  <si>
    <t>3.2 - Aplicaciones financieras</t>
  </si>
  <si>
    <t>3.2.1.2 - Incremento de activos financieros no corrientes</t>
  </si>
  <si>
    <t>3.2.1.2.3 - Compra de acciones y participaciones de capital con fines de liquidez</t>
  </si>
  <si>
    <t>3.2.1.2.3.2 - Compra de acciones y participaciones de capital de instituciones públicas financieras</t>
  </si>
  <si>
    <t>3.2.1.2.3.4 - Compra de acciones y participaciones de capital de organismos e instituciones internacionales</t>
  </si>
  <si>
    <t>3.2.1.2.9 - Incremento de otros activos financieros no corrientes</t>
  </si>
  <si>
    <t>3.2.1.2.9.2 - Incremento de otros activos financieros no corrientes externos</t>
  </si>
  <si>
    <t>3.2.2.1 - Disminución de pasivos corrientes</t>
  </si>
  <si>
    <t>3.2.2.1.1.1 - Disminución de cuentas por pagar de internas corto plazo</t>
  </si>
  <si>
    <t>3.2.2.1.1.3 - Disminución de ctas. por pagar internas de corto plazo deuda administrativa</t>
  </si>
  <si>
    <t>3.2.2.1.3 - Disminución de préstamos de corto plazo</t>
  </si>
  <si>
    <t>3.2.2.1.3.1 - Disminución de préstamos internos de corto plazo</t>
  </si>
  <si>
    <t>3.2.2.1.6.3 - Amortización de la porción de corto plazo de la deuda pública en préstamos (PETROCARIBE)</t>
  </si>
  <si>
    <t>TOTAL APLICACIONES</t>
  </si>
  <si>
    <t>TOTAL GASTOS + APLICACIONES</t>
  </si>
  <si>
    <t>*Cifras Preliminares
Fuente: Sistema de Información de la Gestión Financiera (SIGEF)
Fecha de Imputación: 31 de Diciembre del 2015</t>
  </si>
  <si>
    <r>
      <rPr>
        <b/>
        <sz val="8"/>
        <rFont val="Calibri"/>
        <family val="2"/>
        <scheme val="minor"/>
      </rPr>
      <t>Nota:</t>
    </r>
    <r>
      <rPr>
        <sz val="8"/>
        <rFont val="Calibri"/>
        <family val="2"/>
        <scheme val="minor"/>
      </rPr>
      <t xml:space="preserve">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t>
    </r>
    <r>
      <rPr>
        <b/>
        <sz val="8"/>
        <rFont val="Calibri"/>
        <family val="2"/>
        <scheme val="minor"/>
      </rPr>
      <t xml:space="preserve"> RD$86,324.3</t>
    </r>
    <r>
      <rPr>
        <sz val="8"/>
        <rFont val="Calibri"/>
        <family val="2"/>
        <scheme val="minor"/>
      </rPr>
      <t xml:space="preserve"> millones con lo cual pagó el 48.0% del total adeudado, consiguiendo un descuento de</t>
    </r>
    <r>
      <rPr>
        <b/>
        <sz val="8"/>
        <rFont val="Calibri"/>
        <family val="2"/>
        <scheme val="minor"/>
      </rPr>
      <t xml:space="preserve"> RD$93,475.6 millones</t>
    </r>
    <r>
      <rPr>
        <sz val="8"/>
        <rFont val="Calibri"/>
        <family val="2"/>
        <scheme val="minor"/>
      </rPr>
      <t>. Sumando estas cifras se obtiene el total amortizado a la deuda pública, sin contar intereses, por</t>
    </r>
    <r>
      <rPr>
        <b/>
        <sz val="8"/>
        <rFont val="Calibri"/>
        <family val="2"/>
        <scheme val="minor"/>
      </rPr>
      <t xml:space="preserve"> RD$179,148.6</t>
    </r>
    <r>
      <rPr>
        <sz val="8"/>
        <rFont val="Calibri"/>
        <family val="2"/>
        <scheme val="minor"/>
      </rPr>
      <t xml:space="preserve"> millones.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t>
    </r>
    <r>
      <rPr>
        <b/>
        <sz val="8"/>
        <rFont val="Calibri"/>
        <family val="2"/>
        <scheme val="minor"/>
      </rPr>
      <t>RD$93,455.4</t>
    </r>
    <r>
      <rPr>
        <sz val="8"/>
        <rFont val="Calibri"/>
        <family val="2"/>
        <scheme val="minor"/>
      </rPr>
      <t xml:space="preserve"> millones lo que genera un resultado superavitario en el periodo por </t>
    </r>
    <r>
      <rPr>
        <b/>
        <sz val="8"/>
        <rFont val="Calibri"/>
        <family val="2"/>
        <scheme val="minor"/>
      </rPr>
      <t>RD$20,803.8</t>
    </r>
    <r>
      <rPr>
        <sz val="8"/>
        <rFont val="Calibri"/>
        <family val="2"/>
        <scheme val="minor"/>
      </rPr>
      <t xml:space="preserve"> millones equivalente a </t>
    </r>
    <r>
      <rPr>
        <b/>
        <sz val="8"/>
        <rFont val="Calibri"/>
        <family val="2"/>
        <scheme val="minor"/>
      </rPr>
      <t>0.7%</t>
    </r>
    <r>
      <rPr>
        <sz val="8"/>
        <rFont val="Calibri"/>
        <family val="2"/>
        <scheme val="minor"/>
      </rPr>
      <t xml:space="preserve"> del Producto Interno Bruto. Sin embargo, este resultado se presenta separado al obtenido efectivamente en las cuentas presupuestarias del Gobierno Central que fue deficitario en </t>
    </r>
    <r>
      <rPr>
        <b/>
        <sz val="8"/>
        <rFont val="Calibri"/>
        <family val="2"/>
        <scheme val="minor"/>
      </rPr>
      <t>RD$72,671.7</t>
    </r>
    <r>
      <rPr>
        <sz val="8"/>
        <rFont val="Calibri"/>
        <family val="2"/>
        <scheme val="minor"/>
      </rPr>
      <t xml:space="preserve"> millones equivalente a</t>
    </r>
    <r>
      <rPr>
        <b/>
        <sz val="8"/>
        <rFont val="Calibri"/>
        <family val="2"/>
        <scheme val="minor"/>
      </rPr>
      <t xml:space="preserve"> 2.4% </t>
    </r>
    <r>
      <rPr>
        <sz val="8"/>
        <rFont val="Calibri"/>
        <family val="2"/>
        <scheme val="minor"/>
      </rPr>
      <t xml:space="preserve">del PIB. </t>
    </r>
  </si>
  <si>
    <t xml:space="preserve"> ENERO - DICIEMBRE 2016</t>
  </si>
  <si>
    <t>En millones RD$</t>
  </si>
  <si>
    <t>PRESUPUESTO APROBADO</t>
  </si>
  <si>
    <t xml:space="preserve">*Cifras Preliminares.
</t>
  </si>
  <si>
    <t>Las Transferencias de Capital incluyen las transferencias otorgadas a la CDEEE, las cuales se encuentran dentro del monto global aprobado en el presupuesto General de Estado del 2016 para el sector eléctrico.</t>
  </si>
  <si>
    <t xml:space="preserve">Los montos negativos en las aplicaciones financieras corresponden a reintegros registrados por devoluciones de fondos, producto de variaciones de tipo de cambio. 
</t>
  </si>
  <si>
    <t>Fecha de Registro: 8 de febrero del 2017.</t>
  </si>
  <si>
    <t>Fuente: Sistema de Información de la Gestión Financiera (SIGEF).</t>
  </si>
  <si>
    <t>EJECUCIÓN PRESUPUESTARIA SEGÚN CLASIFICACIÓN ECONÓMICA</t>
  </si>
  <si>
    <t>ENERO-DICIEMBRE 2017</t>
  </si>
  <si>
    <t>PRESUPUESTO REFORMULADO</t>
  </si>
  <si>
    <t>GASTOS (EXCLUYE LOS GASTOS POR CALAMIDAD PÚBLICA)</t>
  </si>
  <si>
    <r>
      <t>GASTOS POR CALAMIDAD P</t>
    </r>
    <r>
      <rPr>
        <b/>
        <sz val="11"/>
        <color theme="0"/>
        <rFont val="Calibri"/>
        <family val="2"/>
      </rPr>
      <t>ÚBLICA</t>
    </r>
  </si>
  <si>
    <t>TOTAL GASTO EJECUTADO</t>
  </si>
  <si>
    <t>2.1.2.8 - 1 %  que se asigna durante el ejercicio para gasto corriente por calamidad pública</t>
  </si>
  <si>
    <t>2.1.4 - Intereses de la deuda</t>
  </si>
  <si>
    <t>3.2.2.2-Disminución de pasivos no corrientes</t>
  </si>
  <si>
    <t>3.2.2.2.1-Disminución de cuentas por pagar de largo plazo</t>
  </si>
  <si>
    <t>3.2.2.2.1.1-Disminución de cuentas por pagar  internas de largo plazo</t>
  </si>
  <si>
    <t>3.2.2.2.2-Disminución de documentos por pagar de largo plazo</t>
  </si>
  <si>
    <t>3.2.2.2.2.1-Disminución de documentos por pagar internos de largo plazo</t>
  </si>
  <si>
    <t>3.2.2.2.9-Disminución de otros pasivos de largo plazo</t>
  </si>
  <si>
    <t>3.2.2.2.9.1-Disminución de otros pasivos internos de largo plazo</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</si>
  <si>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</si>
  <si>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</si>
  <si>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</si>
  <si>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</si>
  <si>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ENERO-DICIEMBRE 2018</t>
  </si>
  <si>
    <t>2.1.4.1.1 - Intereses internos</t>
  </si>
  <si>
    <t>2.1.4.1.2 - Intereses externos</t>
  </si>
  <si>
    <t>2.1.4.1.3 - Comisiones deuda pública</t>
  </si>
  <si>
    <t>2.2.6.3 - Transferencia de capital al sector externo</t>
  </si>
  <si>
    <t>3.2.2.1.1.1 - Disminución de cuentas por pagar internas de corto plazo</t>
  </si>
  <si>
    <t>3.2.2.1.1.2 - Disminución de cuentas por pagar externas de corto plazo</t>
  </si>
  <si>
    <t>3.2.2.1.1.4 - Disminución de ctas. por pagar internas de corto plazo sentencias condenatorias</t>
  </si>
  <si>
    <t>3.2.2.2 - Disminución de pasivos no corrientes</t>
  </si>
  <si>
    <t>3.2.2.2.9 - Disminución de otros pasivos de largo plazo</t>
  </si>
  <si>
    <t>3.2.2.2.9.1 - Disminución de otros pasivos internos de largo plazo</t>
  </si>
  <si>
    <t>Fecha de Registro: 7 de febrero del 2019.</t>
  </si>
  <si>
    <t>DICIEMBRE 2019</t>
  </si>
  <si>
    <t>3.2.2.1.9 - Disminución de otros pasivos de corto plazo</t>
  </si>
  <si>
    <t>3.2.2.1.9.3 - Disminución de pasivos contingentes</t>
  </si>
  <si>
    <t>Fecha de Registro: 13 de febrero del 2020.</t>
  </si>
  <si>
    <t>ENERO-DICIEMBRE 2020</t>
  </si>
  <si>
    <t>PRESUPUESTO INICIAL*</t>
  </si>
  <si>
    <t>PRESUPUESTO VIGENTE**</t>
  </si>
  <si>
    <t>3.2.2.2.2  -  Disminución de documentos por pagar de largo plazo</t>
  </si>
  <si>
    <t>3.2.2.2.2.1 - Disminución de documentos por pagar internos de largo plazo</t>
  </si>
  <si>
    <t>*Presupuesto Inicial: Ley No. 506-19 de Presupuesto General del Estado 2020.</t>
  </si>
  <si>
    <t>**Presupuesto Vigente: Ley No. 222-20 que modifica las leyes No. 506-19 y No. 68-20 de Presupuesto General de Estado 2020</t>
  </si>
  <si>
    <t>Fecha de registro: 20 de febrero del 2021.</t>
  </si>
  <si>
    <t>ENERO-DICIEMBRE 2021*</t>
  </si>
  <si>
    <t xml:space="preserve">Presupuesto Inicial                Ley No. 237-20 </t>
  </si>
  <si>
    <t>Presupuesto vigente</t>
  </si>
  <si>
    <t>DEVENGADO</t>
  </si>
  <si>
    <t>2.1.2.1.1 - Sueldos y salarios</t>
  </si>
  <si>
    <t>2.1.2.1.2 - Contribuciones sociales</t>
  </si>
  <si>
    <t>2.1.2.2.1 - Contratación de Bienes y Servicios</t>
  </si>
  <si>
    <t>2.1.3 - Prestaciones de la seguridad social</t>
  </si>
  <si>
    <t>2.1.5.2 - Subvenciones a empresas públicas</t>
  </si>
  <si>
    <t>2.1.5.2.1 - Subvenciones a empresas públicas no financieras</t>
  </si>
  <si>
    <t>2.1.6.1.1 - Prestaciones de asistencia social a las familias y las personas</t>
  </si>
  <si>
    <t>2.1.6.1.2 - Ayudas sociales a asociaciones sin fines de lucro (ASFL)</t>
  </si>
  <si>
    <t>2.1.6.1.3 - Transferencias a empresas privadas</t>
  </si>
  <si>
    <t>2.1.6.1.4 - Otras transferencias al sector privado</t>
  </si>
  <si>
    <t>2.1.6.2.1 - Transferencias al gobierno general</t>
  </si>
  <si>
    <t>2.1.6.2.1.1 - Transferencias al gobierno general nacional</t>
  </si>
  <si>
    <t>2.1.6.2.1.2 - Transferencias al gobierno general local (municipios)</t>
  </si>
  <si>
    <t>2.1.6.2.1.3 - Transferencias a fondos de la seguridad social</t>
  </si>
  <si>
    <t>2.1.6.2.2 - Transferencias a empresas públicas no financieras (no subvenciones)</t>
  </si>
  <si>
    <t>2.1.6.2.3 - Transferencias a instituciones públicas financieras (no subvenciones)</t>
  </si>
  <si>
    <t>2.1.6.2.3.2 - Transferencias a instituciones públicas financieras no monetarias</t>
  </si>
  <si>
    <t>2.1.6.2.3.3 - Transferencias a instituciones públicas financieras monetarias</t>
  </si>
  <si>
    <t>2.1.6.3.2 - Transferencias a organismos internacionales</t>
  </si>
  <si>
    <t>2.1.6.3.3 - Transferencias al sector privado externo</t>
  </si>
  <si>
    <t>2.2.1.2.1 - Remuneraciones aplicadas a construcciones por administración</t>
  </si>
  <si>
    <t>2.2.1.2.1.1 - Sueldos y salarios aplicados a construcciones por administración</t>
  </si>
  <si>
    <t>2.2.1.2.1.2 - Contribuciones sociales aplicados a construcciones por administración</t>
  </si>
  <si>
    <t>2.2.1.2.2 - Materiales, suministro y servicios no personales aplicados a construcciones por administración</t>
  </si>
  <si>
    <t>2.2.1.2.4 - Impuestos sobre los productos, la producción y las importaciones de las empresas</t>
  </si>
  <si>
    <t>2.2.2.1.1 - Edificaciones residenciales</t>
  </si>
  <si>
    <t>2.2.2.1.2 - Edificaciones no residenciales</t>
  </si>
  <si>
    <t>2.2.2.1.3 - Otras estructuras</t>
  </si>
  <si>
    <t>2.2.2.1.4 - Mejoras de tierras y terrenos</t>
  </si>
  <si>
    <t>2.2.2.1.5 - Supervisión e inspección de obras en edificaciones</t>
  </si>
  <si>
    <t>2.2.2.2.1 - Equipo de transporte</t>
  </si>
  <si>
    <t>2.2.2.2.3 - Otra maquinaria y equipo</t>
  </si>
  <si>
    <t>2.2.2.2.4 - Mobiliario y equipo</t>
  </si>
  <si>
    <t>2.2.2.4.1 - Recursos animales que generan productos en forma recurrente</t>
  </si>
  <si>
    <t>2.2.2.4.2 - Árboles, cultivos y otras plantaciones que dan productos recurrentes</t>
  </si>
  <si>
    <t>2.2.2.5.1 - Investigación y desarrollo</t>
  </si>
  <si>
    <t>2.2.2.5.2 - Exploración y evaluación minera</t>
  </si>
  <si>
    <t>2.2.2.5.3 - Programas de informática y bases de datos</t>
  </si>
  <si>
    <t>2.2.2.5.3.1 - Programas de informática</t>
  </si>
  <si>
    <t>2.2.2.5.3.2 - Base de datos</t>
  </si>
  <si>
    <t>2.2.2.5.4 - Originales para esparcimiento, literarios o artísticos</t>
  </si>
  <si>
    <t>2.2.2.5.5 - Otros activos fijos intangibles (otros prod. de la propiedad intelectual)</t>
  </si>
  <si>
    <t>2.2.5.1.1 - Tierras y terrenos</t>
  </si>
  <si>
    <t>2.2.5.2.1 - Derechos patentados</t>
  </si>
  <si>
    <t>2.2.5.2.2 - Arrendamientos operativos comerciales</t>
  </si>
  <si>
    <t>2.2.5.2.4 - Otros activos intangibles no producidos</t>
  </si>
  <si>
    <t>2.2.6.1.2 - Ayudas sociales en  bienes de capital a asociaciones sin fines de lucro (ASFL)</t>
  </si>
  <si>
    <t>2.2.6.2.1 - Transferencias de capital al gobierno general</t>
  </si>
  <si>
    <t>2.2.6.2.1.1 - Transferencias de capital al gobierno general nacional</t>
  </si>
  <si>
    <t>2.2.6.2.1.2 - Transferencias de capital al gobierno general local (municipios)</t>
  </si>
  <si>
    <t>2.2.6.2.2 - Transferencias de capital a empresas públicas no financieras (no subvenciones)</t>
  </si>
  <si>
    <t>2.2.6.3.2 - Transferencias de capital a organismos internacionales</t>
  </si>
  <si>
    <t>3.2.3 - Disminución de fondos de terceros</t>
  </si>
  <si>
    <t>3.2.3.1 - Disminución de fondos de terceros</t>
  </si>
  <si>
    <t>3.2.5 - Importes a devengar por descuentos en colocaciones de títulos valores</t>
  </si>
  <si>
    <t>3.2.5.2 - Importes a devengar por descuentos en colocaciones de títulos valores no corrientes</t>
  </si>
  <si>
    <t>3.2.5.2.1 - Descuentos por colocación de títulos valores internos y externo de largo plazo</t>
  </si>
  <si>
    <t>3.2.5.2.1.1 - Descuentos por colocación de títulos valores internos de largo plazo</t>
  </si>
  <si>
    <t>3.2.5.2.2 - Intereses corridos internos y externos en compra de títulos valores de largo plazo</t>
  </si>
  <si>
    <t>3.2.5.2.2.1 - Intereses corridos en compra de títulos internos y externos de deuda a largo plazo</t>
  </si>
  <si>
    <t>3.2.6 - Primas en Recompra de Títulos y Valores</t>
  </si>
  <si>
    <t>3.2.6.2 - Primas en Recompra de Títulos Valores de Largo Plazo</t>
  </si>
  <si>
    <t>3.2.6.2.1 - Primas en Recompra de Títulos Valores Internos y Externos de Largo Plazo</t>
  </si>
  <si>
    <t>3.2.6.2.1.1 - Primas en Recompra de Títulos Valores Internos de Largo Plazo</t>
  </si>
  <si>
    <t>Notas:</t>
  </si>
  <si>
    <t>Fecha de registro: 08 de febrero del 2022.</t>
  </si>
  <si>
    <t>Diciembre 2022*</t>
  </si>
  <si>
    <t>Presupuesto Inicial                Ley No. 345-21</t>
  </si>
  <si>
    <t>Presupuesto Vigente</t>
  </si>
  <si>
    <t>2.1.2.2.2 - Gastos bancarios y comisiones de la deuda</t>
  </si>
  <si>
    <t>2.2.6.2.3 - Transferencias de capital a instituciones públicas financieras (no subvenciones)</t>
  </si>
  <si>
    <t>2.2.6.3.1 - Transferencias de capital a gobiernos extranjeros</t>
  </si>
  <si>
    <t>NOVIEMEBRE</t>
  </si>
  <si>
    <t>3.2.1.2.3.3 - Compra de acciones y participaciones de capital de empresas privadas</t>
  </si>
  <si>
    <t>3.2.6.2.1.2 - Primas en Recompra de Títulos Valores Externos de Largo Plazo</t>
  </si>
  <si>
    <t>Fecha de registro: 20 de febrero del 2022.</t>
  </si>
  <si>
    <t>Diciembre 2023*</t>
  </si>
  <si>
    <t>Presupuesto Inicial                Ley No. 366-22</t>
  </si>
  <si>
    <t>PRESUPUESTO VIGENTE</t>
  </si>
  <si>
    <t>2.1.6.3.1 - Transferencias a gobiernos extranjeros</t>
  </si>
  <si>
    <t>2.2.6.1.3 - Transferencias de capital a empresas del sector privado interno</t>
  </si>
  <si>
    <t>Fecha de registro: 06 de Febrero de 2024.</t>
  </si>
  <si>
    <t>Diciembre 2024</t>
  </si>
  <si>
    <t>Presupuesto Inicial                
Ley No. 80-23</t>
  </si>
  <si>
    <t>PRESUPUESTO</t>
  </si>
  <si>
    <t>VIGENTE</t>
  </si>
  <si>
    <t>2.1.3.1 - Prestaciones de la seguridad social</t>
  </si>
  <si>
    <t>2.1.9.1 - Otros gastos corrientes</t>
  </si>
  <si>
    <t>3.2.5.2.1.2 - Descuentos por colocación de títulos valores externos de largo plazo</t>
  </si>
  <si>
    <t>Fecha de registro: 07 de febrero del 2024.</t>
  </si>
  <si>
    <t>Diciembre 2025</t>
  </si>
  <si>
    <t>Presupuesto Inicial                
Ley No. 80-24</t>
  </si>
  <si>
    <t>Fecha de registro: 28 de enero del 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</si>
  <si>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</si>
  <si>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Presupuesto Inicial                
Ley Núm. 99-25</t>
  </si>
  <si>
    <t>*Cifras Preliminares.</t>
  </si>
  <si>
    <t>Marzo 2026*</t>
  </si>
  <si>
    <t>Fecha de registro: 15 de abril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</si>
</sst>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_(* \(#,##0.00\);_(* &quot;-&quot;??_);_(@_)"/>
    <numFmt numFmtId="164" formatCode="_-* #,##0.00_-;\-* #,##0.00_-;_-* &quot;-&quot;??_-;_-@_-"/>
    <numFmt numFmtId="165" formatCode="_(* #,##0.0_);_(* \(#,##0.0\);_(* &quot;-&quot;??_);_(@_)"/>
    <numFmt numFmtId="166" formatCode="_(* #,##0.0_);_(* \(#,##0.0\);_(* &quot;-&quot;?_);_(@_)"/>
    <numFmt numFmtId="167" formatCode="_ * #,##0.00_ ;_ * \-#,##0.00_ ;_ * &quot;-&quot;??_ ;_ @_ "/>
    <numFmt numFmtId="168" formatCode="_-* #,##0.0_-;\-* #,##0.0_-;_-* &quot;-&quot;??_-;_-@_-"/>
    <numFmt numFmtId="169" formatCode="#,##0.0,,_);[Red]\(#,##0.0,,\);_(&quot;-&quot;_)"/>
    <numFmt numFmtId="170" formatCode="0.0%"/>
    <numFmt numFmtId="171" formatCode="[$-10409]#,##0.0;\(#,##0.0\)"/>
    <numFmt numFmtId="172" formatCode="_(* #,##0_);_(* \(#,##0\);_(* &quot;-&quot;??_);_(@_)"/>
    <numFmt numFmtId="173" formatCode="_-* #,##0.0_-;\-* #,##0.0_-;_-* &quot;-&quot;?_-;_-@_-"/>
    <numFmt numFmtId="174" formatCode="_-* #,##0.0\ _€_-;\-* #,##0.0\ _€_-;_-* &quot;-&quot;?\ _€_-;_-@_-"/>
    <numFmt numFmtId="175" formatCode="_(* #,##0.0,,_);_(* \(#,##0.0,,\);_(* &quot;-&quot;??_);_(@_)"/>
    <numFmt numFmtId="176" formatCode="#,##0.0,,"/>
    <numFmt numFmtId="177" formatCode="#,##0.0"/>
  </numFmts>
  <fonts count="3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9"/>
      <color theme="1"/>
      <name val="Calibri"/>
      <family val="2"/>
      <scheme val="minor"/>
    </font>
    <font>
      <b/>
      <sz val="8"/>
      <color theme="1"/>
      <name val="Calibri"/>
      <family val="2"/>
      <scheme val="minor"/>
    </font>
    <font>
      <b/>
      <sz val="11"/>
      <color rgb="FFFFFFFF"/>
      <name val="Calibri"/>
      <family val="2"/>
      <scheme val="minor"/>
    </font>
    <font>
      <sz val="10"/>
      <name val="Arial"/>
      <family val="2"/>
    </font>
    <font>
      <b/>
      <sz val="12"/>
      <name val="Calibri"/>
      <family val="2"/>
      <scheme val="minor"/>
    </font>
    <font>
      <b/>
      <sz val="10"/>
      <color theme="1"/>
      <name val="Calibri"/>
      <family val="2"/>
      <scheme val="minor"/>
    </font>
    <font>
      <sz val="8"/>
      <name val="Century Gothic"/>
      <family val="2"/>
    </font>
    <font>
      <sz val="8"/>
      <color rgb="FF000000"/>
      <name val="Century Gothic"/>
      <family val="2"/>
    </font>
    <font>
      <b/>
      <u/>
      <sz val="9"/>
      <name val="Century Gothic"/>
      <family val="2"/>
    </font>
    <font>
      <b/>
      <u/>
      <sz val="10"/>
      <name val="Century Gothic"/>
      <family val="2"/>
    </font>
    <font>
      <sz val="11"/>
      <name val="Calibri"/>
      <family val="2"/>
      <scheme val="minor"/>
    </font>
    <font>
      <b/>
      <sz val="8"/>
      <color rgb="FF000000"/>
      <name val="Calibri"/>
      <family val="2"/>
      <scheme val="minor"/>
    </font>
    <font>
      <b/>
      <sz val="8"/>
      <color rgb="FFFFFFFF"/>
      <name val="Century Gothic"/>
      <family val="2"/>
    </font>
    <font>
      <b/>
      <sz val="8"/>
      <name val="Century Gothic"/>
      <family val="2"/>
    </font>
    <font>
      <b/>
      <sz val="8"/>
      <color rgb="FF000000"/>
      <name val="Century Gothic"/>
      <family val="2"/>
    </font>
    <font>
      <b/>
      <sz val="11"/>
      <color rgb="FF000000"/>
      <name val="Calibri"/>
      <family val="2"/>
      <scheme val="minor"/>
    </font>
    <font>
      <b/>
      <sz val="8"/>
      <name val="Calibri"/>
      <family val="2"/>
      <scheme val="minor"/>
    </font>
    <font>
      <sz val="8"/>
      <name val="Calibri"/>
      <family val="2"/>
      <scheme val="minor"/>
    </font>
    <font>
      <i/>
      <sz val="11"/>
      <color theme="1"/>
      <name val="Calibri"/>
      <family val="2"/>
      <scheme val="minor"/>
    </font>
    <font>
      <sz val="10"/>
      <color theme="1"/>
      <name val="Calibri"/>
      <family val="2"/>
      <scheme val="minor"/>
    </font>
    <font>
      <b/>
      <sz val="11"/>
      <color theme="0"/>
      <name val="Calibri"/>
      <family val="2"/>
    </font>
    <font>
      <sz val="12"/>
      <color theme="1"/>
      <name val="Calibri"/>
      <family val="2"/>
      <scheme val="minor"/>
    </font>
    <font>
      <sz val="8"/>
      <color theme="1"/>
      <name val="Calibri"/>
      <family val="2"/>
      <scheme val="minor"/>
    </font>
    <font>
      <sz val="11"/>
      <color indexed="8"/>
      <name val="Calibri"/>
      <family val="2"/>
      <scheme val="minor"/>
    </font>
    <font>
      <b/>
      <sz val="11"/>
      <color indexed="8"/>
      <name val="Calibri"/>
      <family val="2"/>
      <scheme val="minor"/>
    </font>
    <font>
      <b/>
      <sz val="9"/>
      <color theme="0"/>
      <name val="Calibri"/>
      <family val="2"/>
      <scheme val="minor"/>
    </font>
  </fonts>
  <fills count="12">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theme="0"/>
        <bgColor indexed="64"/>
      </patternFill>
    </fill>
    <fill>
      <patternFill patternType="solid">
        <fgColor rgb="FFFF0000"/>
        <bgColor rgb="FFFF0000"/>
      </patternFill>
    </fill>
    <fill>
      <patternFill patternType="solid">
        <fgColor theme="3"/>
        <bgColor rgb="FFFF0000"/>
      </patternFill>
    </fill>
    <fill>
      <patternFill patternType="solid">
        <fgColor theme="0"/>
        <bgColor rgb="FFFF0000"/>
      </patternFill>
    </fill>
    <fill>
      <patternFill patternType="solid">
        <fgColor theme="0"/>
        <bgColor theme="4" tint="0.79998168889431442"/>
      </patternFill>
    </fill>
    <fill>
      <patternFill patternType="solid">
        <fgColor theme="4" tint="-0.499984740745262"/>
        <bgColor theme="4" tint="0.79998168889431442"/>
      </patternFill>
    </fill>
    <fill>
      <patternFill patternType="solid">
        <fgColor rgb="FF00B0F0"/>
        <bgColor theme="4" tint="0.79998168889431442"/>
      </patternFill>
    </fill>
  </fills>
  <borders count="17">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thin">
        <color theme="4" tint="0.39997558519241921"/>
      </bottom>
      <diagonal/>
    </border>
    <border>
      <left/>
      <right/>
      <top style="thin">
        <color theme="4" tint="0.39997558519241921"/>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style="thin">
        <color theme="0"/>
      </right>
      <top style="thin">
        <color theme="0"/>
      </top>
      <bottom style="thin">
        <color theme="4" tint="0.39997558519241921"/>
      </bottom>
      <diagonal/>
    </border>
    <border>
      <left/>
      <right/>
      <top style="thin">
        <color theme="0"/>
      </top>
      <bottom style="thin">
        <color theme="4" tint="0.39997558519241921"/>
      </bottom>
      <diagonal/>
    </border>
    <border>
      <left/>
      <right/>
      <top style="thin">
        <color indexed="65"/>
      </top>
      <bottom/>
      <diagonal/>
    </border>
    <border>
      <left style="thin">
        <color theme="0"/>
      </left>
      <right/>
      <top/>
      <bottom style="thin">
        <color theme="0"/>
      </bottom>
      <diagonal/>
    </border>
  </borders>
  <cellStyleXfs count="10">
    <xf numFmtId="0" fontId="0" fillId="0" borderId="0"/>
    <xf numFmtId="164" fontId="1" fillId="0" borderId="0" applyFont="0" applyFill="0" applyBorder="0" applyAlignment="0" applyProtection="0"/>
    <xf numFmtId="167"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2" fillId="0" borderId="0"/>
    <xf numFmtId="167" fontId="1" fillId="0" borderId="0" applyFont="0" applyFill="0" applyBorder="0" applyAlignment="0" applyProtection="0"/>
    <xf numFmtId="164" fontId="1" fillId="0" borderId="0" applyFont="0" applyFill="0" applyBorder="0" applyAlignment="0" applyProtection="0"/>
    <xf numFmtId="0" fontId="32" fillId="0" borderId="0"/>
    <xf numFmtId="0" fontId="1" fillId="0" borderId="0"/>
  </cellStyleXfs>
  <cellXfs count="411">
    <xf numFmtId="0" fontId="0" fillId="0" borderId="0" xfId="0"/>
    <xf numFmtId="0" fontId="0" fillId="0" borderId="2" xfId="0" applyBorder="1"/>
    <xf numFmtId="49" fontId="5" fillId="0" borderId="3" xfId="0" applyNumberFormat="1" applyFont="1" applyBorder="1" applyAlignment="1">
      <alignment horizontal="left" wrapText="1" readingOrder="1"/>
    </xf>
    <xf numFmtId="164" fontId="0" fillId="0" borderId="0" xfId="1" applyFont="1"/>
    <xf numFmtId="166" fontId="0" fillId="0" borderId="0" xfId="0" applyNumberFormat="1"/>
    <xf numFmtId="164" fontId="5" fillId="0" borderId="0" xfId="1" applyFont="1" applyFill="1" applyBorder="1" applyAlignment="1">
      <alignment horizontal="center" vertical="top" wrapText="1" readingOrder="1"/>
    </xf>
    <xf numFmtId="0" fontId="9" fillId="0" borderId="0" xfId="0" applyFont="1" applyAlignment="1">
      <alignment vertical="top" wrapText="1"/>
    </xf>
    <xf numFmtId="166" fontId="9" fillId="0" borderId="0" xfId="0" applyNumberFormat="1" applyFont="1" applyAlignment="1">
      <alignment vertical="top" wrapText="1"/>
    </xf>
    <xf numFmtId="0" fontId="0" fillId="0" borderId="0" xfId="0" applyAlignment="1">
      <alignment vertical="center"/>
    </xf>
    <xf numFmtId="165" fontId="0" fillId="0" borderId="0" xfId="1" applyNumberFormat="1" applyFont="1" applyAlignment="1">
      <alignment vertical="center"/>
    </xf>
    <xf numFmtId="0" fontId="0" fillId="5" borderId="0" xfId="0" applyFill="1"/>
    <xf numFmtId="0" fontId="3" fillId="0" borderId="0" xfId="0" applyFont="1"/>
    <xf numFmtId="164" fontId="9" fillId="0" borderId="0" xfId="1" applyFont="1" applyAlignment="1">
      <alignment vertical="top" wrapText="1"/>
    </xf>
    <xf numFmtId="0" fontId="8" fillId="0" borderId="0" xfId="0" applyFont="1" applyAlignment="1">
      <alignment vertical="top" wrapText="1"/>
    </xf>
    <xf numFmtId="168" fontId="2" fillId="4" borderId="4" xfId="1" applyNumberFormat="1" applyFont="1" applyFill="1" applyBorder="1" applyAlignment="1">
      <alignment horizontal="center" vertical="center"/>
    </xf>
    <xf numFmtId="168" fontId="2" fillId="4" borderId="4" xfId="1" applyNumberFormat="1" applyFont="1" applyFill="1" applyBorder="1" applyAlignment="1">
      <alignment horizontal="right" vertical="center"/>
    </xf>
    <xf numFmtId="168" fontId="2" fillId="4" borderId="5" xfId="1" applyNumberFormat="1" applyFont="1" applyFill="1" applyBorder="1" applyAlignment="1">
      <alignment horizontal="right" vertical="center"/>
    </xf>
    <xf numFmtId="164" fontId="8" fillId="0" borderId="0" xfId="1" applyFont="1" applyBorder="1" applyAlignment="1">
      <alignment vertical="top" wrapText="1"/>
    </xf>
    <xf numFmtId="168" fontId="3" fillId="0" borderId="6" xfId="1" applyNumberFormat="1" applyFont="1" applyBorder="1" applyAlignment="1">
      <alignment horizontal="right" vertical="center"/>
    </xf>
    <xf numFmtId="168" fontId="3" fillId="0" borderId="0" xfId="1" applyNumberFormat="1" applyFont="1" applyAlignment="1">
      <alignment horizontal="right" vertical="center"/>
    </xf>
    <xf numFmtId="168" fontId="0" fillId="0" borderId="0" xfId="1" applyNumberFormat="1" applyFont="1" applyAlignment="1">
      <alignment horizontal="right" vertical="center"/>
    </xf>
    <xf numFmtId="168" fontId="3" fillId="0" borderId="6" xfId="1" applyNumberFormat="1" applyFont="1" applyBorder="1" applyAlignment="1">
      <alignment horizontal="center" vertical="center"/>
    </xf>
    <xf numFmtId="168" fontId="3" fillId="0" borderId="0" xfId="1" applyNumberFormat="1" applyFont="1" applyAlignment="1">
      <alignment horizontal="center" vertical="center"/>
    </xf>
    <xf numFmtId="0" fontId="8" fillId="0" borderId="0" xfId="0" applyFont="1" applyAlignment="1">
      <alignment vertical="top"/>
    </xf>
    <xf numFmtId="164" fontId="8" fillId="0" borderId="7" xfId="1" applyFont="1" applyBorder="1" applyAlignment="1">
      <alignment vertical="top" wrapText="1"/>
    </xf>
    <xf numFmtId="168" fontId="0" fillId="0" borderId="0" xfId="1" applyNumberFormat="1" applyFont="1" applyAlignment="1">
      <alignment horizontal="center" vertical="center"/>
    </xf>
    <xf numFmtId="168" fontId="2" fillId="3" borderId="4" xfId="1" applyNumberFormat="1" applyFont="1" applyFill="1" applyBorder="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3" fillId="0" borderId="6" xfId="0" applyFont="1" applyBorder="1" applyAlignment="1">
      <alignment horizontal="left" vertical="center" wrapText="1"/>
    </xf>
    <xf numFmtId="0" fontId="3" fillId="0" borderId="0" xfId="0" applyFont="1" applyAlignment="1">
      <alignment horizontal="left" vertical="center" wrapText="1"/>
    </xf>
    <xf numFmtId="168" fontId="0" fillId="0" borderId="0" xfId="1" applyNumberFormat="1" applyFont="1" applyBorder="1" applyAlignment="1">
      <alignment horizontal="center" vertical="center"/>
    </xf>
    <xf numFmtId="164" fontId="1" fillId="0" borderId="0" xfId="1" applyFont="1" applyBorder="1" applyAlignment="1">
      <alignment horizontal="right" vertical="center"/>
    </xf>
    <xf numFmtId="168" fontId="1" fillId="0" borderId="0" xfId="1" applyNumberFormat="1" applyFont="1" applyAlignment="1">
      <alignment horizontal="right" vertical="center"/>
    </xf>
    <xf numFmtId="0" fontId="8" fillId="0" borderId="7" xfId="0" applyFont="1" applyBorder="1" applyAlignment="1">
      <alignment vertical="top" wrapText="1"/>
    </xf>
    <xf numFmtId="168" fontId="1" fillId="0" borderId="0" xfId="1" applyNumberFormat="1" applyFont="1" applyAlignment="1">
      <alignment horizontal="center" vertical="center"/>
    </xf>
    <xf numFmtId="168" fontId="1" fillId="0" borderId="0" xfId="1" applyNumberFormat="1" applyFont="1" applyAlignment="1">
      <alignment vertical="center"/>
    </xf>
    <xf numFmtId="164" fontId="0" fillId="0" borderId="0" xfId="0" applyNumberFormat="1"/>
    <xf numFmtId="0" fontId="10" fillId="0" borderId="0" xfId="0" applyFont="1" applyAlignment="1">
      <alignment horizontal="left" vertical="center"/>
    </xf>
    <xf numFmtId="0" fontId="10" fillId="0" borderId="0" xfId="0" applyFont="1"/>
    <xf numFmtId="165" fontId="2" fillId="4" borderId="2" xfId="4" applyNumberFormat="1" applyFont="1" applyFill="1" applyBorder="1" applyAlignment="1">
      <alignment horizontal="center" vertical="center"/>
    </xf>
    <xf numFmtId="165" fontId="11" fillId="6" borderId="5" xfId="4" applyNumberFormat="1" applyFont="1" applyFill="1" applyBorder="1" applyAlignment="1">
      <alignment horizontal="center" vertical="center" wrapText="1" readingOrder="1"/>
    </xf>
    <xf numFmtId="165" fontId="11" fillId="6" borderId="4" xfId="4" applyNumberFormat="1" applyFont="1" applyFill="1" applyBorder="1" applyAlignment="1">
      <alignment horizontal="center" vertical="center" wrapText="1" readingOrder="1"/>
    </xf>
    <xf numFmtId="165" fontId="11" fillId="6" borderId="8" xfId="4" applyNumberFormat="1" applyFont="1" applyFill="1" applyBorder="1" applyAlignment="1">
      <alignment horizontal="center" vertical="center" wrapText="1" readingOrder="1"/>
    </xf>
    <xf numFmtId="165" fontId="2" fillId="3" borderId="2" xfId="4" applyNumberFormat="1" applyFont="1" applyFill="1" applyBorder="1" applyAlignment="1">
      <alignment vertical="center" wrapText="1"/>
    </xf>
    <xf numFmtId="0" fontId="2" fillId="2" borderId="2" xfId="0" applyFont="1" applyFill="1" applyBorder="1" applyAlignment="1">
      <alignment vertical="center"/>
    </xf>
    <xf numFmtId="165" fontId="0" fillId="0" borderId="0" xfId="0" applyNumberFormat="1"/>
    <xf numFmtId="165" fontId="0" fillId="0" borderId="0" xfId="4" applyNumberFormat="1" applyFont="1" applyBorder="1" applyAlignment="1">
      <alignment horizontal="left" indent="1"/>
    </xf>
    <xf numFmtId="0" fontId="0" fillId="0" borderId="0" xfId="0" applyAlignment="1">
      <alignment horizontal="left" indent="1"/>
    </xf>
    <xf numFmtId="165" fontId="3" fillId="0" borderId="0" xfId="0" applyNumberFormat="1" applyFont="1"/>
    <xf numFmtId="165" fontId="3" fillId="0" borderId="0" xfId="4" applyNumberFormat="1" applyFont="1" applyBorder="1" applyAlignment="1">
      <alignment horizontal="left"/>
    </xf>
    <xf numFmtId="0" fontId="3" fillId="0" borderId="0" xfId="0" applyFont="1" applyAlignment="1">
      <alignment horizontal="left"/>
    </xf>
    <xf numFmtId="43" fontId="11" fillId="6" borderId="5" xfId="4" applyFont="1" applyFill="1" applyBorder="1" applyAlignment="1">
      <alignment horizontal="center" vertical="center" wrapText="1" readingOrder="1"/>
    </xf>
    <xf numFmtId="43" fontId="11" fillId="6" borderId="4" xfId="4" applyFont="1" applyFill="1" applyBorder="1" applyAlignment="1">
      <alignment horizontal="center" vertical="center" wrapText="1" readingOrder="1"/>
    </xf>
    <xf numFmtId="43" fontId="11" fillId="6" borderId="8" xfId="4" applyFont="1" applyFill="1" applyBorder="1" applyAlignment="1">
      <alignment horizontal="center" vertical="center" wrapText="1" readingOrder="1"/>
    </xf>
    <xf numFmtId="0" fontId="2" fillId="3" borderId="2" xfId="0" applyFont="1" applyFill="1" applyBorder="1" applyAlignment="1">
      <alignment vertical="center" wrapText="1"/>
    </xf>
    <xf numFmtId="0" fontId="2" fillId="0" borderId="0" xfId="0" applyFont="1" applyAlignment="1">
      <alignment vertical="center"/>
    </xf>
    <xf numFmtId="0" fontId="2" fillId="0" borderId="2" xfId="0" applyFont="1" applyBorder="1" applyAlignment="1">
      <alignment vertical="center"/>
    </xf>
    <xf numFmtId="165" fontId="0" fillId="0" borderId="0" xfId="4" applyNumberFormat="1" applyFont="1" applyBorder="1" applyAlignment="1">
      <alignment horizontal="left" indent="2"/>
    </xf>
    <xf numFmtId="0" fontId="0" fillId="0" borderId="0" xfId="0" applyAlignment="1">
      <alignment horizontal="left" indent="2"/>
    </xf>
    <xf numFmtId="165" fontId="3" fillId="0" borderId="0" xfId="4" applyNumberFormat="1" applyFont="1" applyBorder="1" applyAlignment="1">
      <alignment horizontal="left" indent="1"/>
    </xf>
    <xf numFmtId="0" fontId="3" fillId="0" borderId="0" xfId="0" applyFont="1" applyAlignment="1">
      <alignment horizontal="left" indent="1"/>
    </xf>
    <xf numFmtId="43" fontId="3" fillId="5" borderId="0" xfId="0" applyNumberFormat="1" applyFont="1" applyFill="1"/>
    <xf numFmtId="165" fontId="3" fillId="0" borderId="6" xfId="0" applyNumberFormat="1" applyFont="1" applyBorder="1"/>
    <xf numFmtId="165" fontId="3" fillId="0" borderId="6" xfId="4" applyNumberFormat="1" applyFont="1" applyBorder="1"/>
    <xf numFmtId="0" fontId="3" fillId="0" borderId="6" xfId="0" applyFont="1" applyBorder="1" applyAlignment="1">
      <alignment horizontal="left"/>
    </xf>
    <xf numFmtId="49" fontId="5" fillId="0" borderId="0" xfId="0" applyNumberFormat="1" applyFont="1" applyAlignment="1">
      <alignment horizontal="left" wrapText="1" readingOrder="1"/>
    </xf>
    <xf numFmtId="0" fontId="13" fillId="0" borderId="0" xfId="5" applyFont="1" applyAlignment="1">
      <alignment vertical="center"/>
    </xf>
    <xf numFmtId="165" fontId="0" fillId="0" borderId="0" xfId="0" applyNumberFormat="1" applyAlignment="1">
      <alignment horizontal="left" indent="1"/>
    </xf>
    <xf numFmtId="165" fontId="0" fillId="0" borderId="0" xfId="4" applyNumberFormat="1" applyFont="1" applyBorder="1" applyAlignment="1"/>
    <xf numFmtId="165" fontId="3" fillId="0" borderId="0" xfId="4" applyNumberFormat="1" applyFont="1" applyBorder="1" applyAlignment="1"/>
    <xf numFmtId="165" fontId="0" fillId="0" borderId="0" xfId="4" applyNumberFormat="1" applyFont="1" applyBorder="1"/>
    <xf numFmtId="165" fontId="0" fillId="0" borderId="0" xfId="4" applyNumberFormat="1" applyFont="1" applyBorder="1" applyAlignment="1">
      <alignment horizontal="left"/>
    </xf>
    <xf numFmtId="165" fontId="1" fillId="0" borderId="0" xfId="4" applyNumberFormat="1" applyFont="1" applyBorder="1" applyAlignment="1">
      <alignment horizontal="left"/>
    </xf>
    <xf numFmtId="165" fontId="0" fillId="0" borderId="0" xfId="0" applyNumberFormat="1" applyAlignment="1">
      <alignment horizontal="left" indent="2"/>
    </xf>
    <xf numFmtId="0" fontId="15" fillId="0" borderId="0" xfId="0" applyFont="1"/>
    <xf numFmtId="43" fontId="15" fillId="0" borderId="0" xfId="4" applyFont="1" applyFill="1" applyBorder="1"/>
    <xf numFmtId="169" fontId="15" fillId="0" borderId="0" xfId="0" applyNumberFormat="1" applyFont="1"/>
    <xf numFmtId="0" fontId="16" fillId="0" borderId="0" xfId="0" applyFont="1" applyAlignment="1">
      <alignment vertical="top" wrapText="1" readingOrder="1"/>
    </xf>
    <xf numFmtId="0" fontId="17" fillId="0" borderId="0" xfId="0" applyFont="1"/>
    <xf numFmtId="0" fontId="18" fillId="0" borderId="0" xfId="0" applyFont="1"/>
    <xf numFmtId="0" fontId="19" fillId="0" borderId="0" xfId="0" applyFont="1"/>
    <xf numFmtId="0" fontId="5" fillId="0" borderId="0" xfId="0" applyFont="1" applyAlignment="1">
      <alignment vertical="top" wrapText="1" readingOrder="1"/>
    </xf>
    <xf numFmtId="0" fontId="20" fillId="0" borderId="0" xfId="0" applyFont="1" applyAlignment="1">
      <alignment vertical="top" wrapText="1" readingOrder="1"/>
    </xf>
    <xf numFmtId="170" fontId="21" fillId="0" borderId="0" xfId="3" applyNumberFormat="1" applyFont="1" applyFill="1" applyBorder="1" applyAlignment="1">
      <alignment vertical="top" wrapText="1" readingOrder="1"/>
    </xf>
    <xf numFmtId="170" fontId="16" fillId="0" borderId="0" xfId="3" applyNumberFormat="1" applyFont="1" applyFill="1" applyBorder="1" applyAlignment="1">
      <alignment horizontal="center" vertical="center" wrapText="1" readingOrder="1"/>
    </xf>
    <xf numFmtId="0" fontId="22" fillId="0" borderId="0" xfId="0" applyFont="1"/>
    <xf numFmtId="170" fontId="23" fillId="0" borderId="0" xfId="3" applyNumberFormat="1" applyFont="1" applyFill="1" applyBorder="1" applyAlignment="1">
      <alignment horizontal="center" vertical="center" wrapText="1" readingOrder="1"/>
    </xf>
    <xf numFmtId="170" fontId="15" fillId="0" borderId="0" xfId="3" applyNumberFormat="1" applyFont="1" applyFill="1" applyBorder="1" applyAlignment="1">
      <alignment horizontal="center" vertical="center"/>
    </xf>
    <xf numFmtId="171" fontId="23" fillId="0" borderId="0" xfId="0" applyNumberFormat="1" applyFont="1" applyAlignment="1">
      <alignment horizontal="center" vertical="center" wrapText="1" readingOrder="1"/>
    </xf>
    <xf numFmtId="165" fontId="19" fillId="0" borderId="0" xfId="0" applyNumberFormat="1" applyFont="1"/>
    <xf numFmtId="170" fontId="15" fillId="0" borderId="0" xfId="3" applyNumberFormat="1" applyFont="1" applyFill="1" applyBorder="1"/>
    <xf numFmtId="0" fontId="15" fillId="0" borderId="0" xfId="0" applyFont="1" applyAlignment="1">
      <alignment horizontal="center" vertical="center"/>
    </xf>
    <xf numFmtId="0" fontId="22" fillId="0" borderId="0" xfId="0" applyFont="1" applyAlignment="1">
      <alignment horizontal="center" vertical="center"/>
    </xf>
    <xf numFmtId="0" fontId="21" fillId="0" borderId="0" xfId="0" applyFont="1" applyAlignment="1">
      <alignment horizontal="center" vertical="center" wrapText="1" readingOrder="1"/>
    </xf>
    <xf numFmtId="0" fontId="19" fillId="0" borderId="0" xfId="0" applyFont="1" applyAlignment="1">
      <alignment horizontal="left" vertical="center" wrapText="1" readingOrder="1"/>
    </xf>
    <xf numFmtId="43" fontId="0" fillId="0" borderId="0" xfId="0" applyNumberFormat="1"/>
    <xf numFmtId="167" fontId="0" fillId="0" borderId="0" xfId="6" applyFont="1" applyBorder="1"/>
    <xf numFmtId="167" fontId="19" fillId="0" borderId="0" xfId="6" applyFont="1" applyFill="1" applyBorder="1"/>
    <xf numFmtId="165" fontId="25" fillId="0" borderId="0" xfId="0" applyNumberFormat="1" applyFont="1"/>
    <xf numFmtId="0" fontId="20" fillId="0" borderId="0" xfId="0" applyFont="1" applyAlignment="1">
      <alignment vertical="center" wrapText="1" readingOrder="1"/>
    </xf>
    <xf numFmtId="0" fontId="0" fillId="0" borderId="2" xfId="0" applyBorder="1" applyAlignment="1">
      <alignment horizontal="left" indent="2"/>
    </xf>
    <xf numFmtId="0" fontId="0" fillId="0" borderId="2" xfId="0" applyBorder="1" applyAlignment="1">
      <alignment horizontal="left" indent="5"/>
    </xf>
    <xf numFmtId="0" fontId="3" fillId="0" borderId="2" xfId="0" applyFont="1" applyBorder="1" applyAlignment="1">
      <alignment horizontal="left" wrapText="1" indent="4"/>
    </xf>
    <xf numFmtId="0" fontId="3" fillId="0" borderId="2" xfId="0" applyFont="1" applyBorder="1" applyAlignment="1">
      <alignment horizontal="left" indent="2"/>
    </xf>
    <xf numFmtId="165" fontId="19" fillId="0" borderId="0" xfId="0" applyNumberFormat="1" applyFont="1" applyAlignment="1">
      <alignment horizontal="right"/>
    </xf>
    <xf numFmtId="0" fontId="19" fillId="0" borderId="9" xfId="0" applyFont="1" applyBorder="1"/>
    <xf numFmtId="0" fontId="3" fillId="0" borderId="2" xfId="0" applyFont="1" applyBorder="1" applyAlignment="1">
      <alignment horizontal="left" indent="1"/>
    </xf>
    <xf numFmtId="0" fontId="3" fillId="0" borderId="9" xfId="0" applyFont="1" applyBorder="1" applyAlignment="1">
      <alignment horizontal="left" indent="1"/>
    </xf>
    <xf numFmtId="0" fontId="3" fillId="0" borderId="13" xfId="0" applyFont="1" applyBorder="1" applyAlignment="1">
      <alignment horizontal="left"/>
    </xf>
    <xf numFmtId="0" fontId="7" fillId="0" borderId="0" xfId="0" applyFont="1" applyAlignment="1">
      <alignment vertical="top" wrapText="1" readingOrder="1"/>
    </xf>
    <xf numFmtId="0" fontId="5" fillId="0" borderId="1" xfId="0" applyFont="1" applyBorder="1" applyAlignment="1">
      <alignment vertical="top" wrapText="1" readingOrder="1"/>
    </xf>
    <xf numFmtId="43" fontId="9" fillId="0" borderId="0" xfId="0" applyNumberFormat="1" applyFont="1" applyAlignment="1">
      <alignment vertical="top" wrapText="1"/>
    </xf>
    <xf numFmtId="43" fontId="9" fillId="0" borderId="0" xfId="4" applyFont="1" applyAlignment="1">
      <alignment vertical="top" wrapText="1"/>
    </xf>
    <xf numFmtId="172" fontId="9" fillId="0" borderId="0" xfId="0" applyNumberFormat="1" applyFont="1" applyAlignment="1">
      <alignment vertical="top" wrapText="1"/>
    </xf>
    <xf numFmtId="0" fontId="26" fillId="0" borderId="0" xfId="0" applyFont="1" applyAlignment="1">
      <alignment vertical="top" wrapText="1"/>
    </xf>
    <xf numFmtId="43" fontId="0" fillId="5" borderId="0" xfId="4" applyFont="1" applyFill="1"/>
    <xf numFmtId="43" fontId="2" fillId="9" borderId="2" xfId="4" applyFont="1" applyFill="1" applyBorder="1" applyAlignment="1">
      <alignment horizontal="center" vertical="center"/>
    </xf>
    <xf numFmtId="0" fontId="0" fillId="0" borderId="0" xfId="0" applyAlignment="1">
      <alignment horizontal="left" indent="3"/>
    </xf>
    <xf numFmtId="43" fontId="0" fillId="0" borderId="0" xfId="4" applyFont="1"/>
    <xf numFmtId="0" fontId="27" fillId="0" borderId="0" xfId="0" applyFont="1" applyAlignment="1">
      <alignment horizontal="left" indent="12"/>
    </xf>
    <xf numFmtId="0" fontId="0" fillId="0" borderId="0" xfId="0" applyAlignment="1">
      <alignment horizontal="left" indent="4"/>
    </xf>
    <xf numFmtId="0" fontId="3" fillId="0" borderId="0" xfId="0" applyFont="1" applyAlignment="1">
      <alignment horizontal="left" indent="3"/>
    </xf>
    <xf numFmtId="43" fontId="11" fillId="8" borderId="8" xfId="4" applyFont="1" applyFill="1" applyBorder="1" applyAlignment="1">
      <alignment horizontal="center" vertical="center" wrapText="1" readingOrder="1"/>
    </xf>
    <xf numFmtId="43" fontId="11" fillId="8" borderId="5" xfId="4" applyFont="1" applyFill="1" applyBorder="1" applyAlignment="1">
      <alignment horizontal="center" vertical="center" wrapText="1" readingOrder="1"/>
    </xf>
    <xf numFmtId="43" fontId="11" fillId="8" borderId="4" xfId="4" applyFont="1" applyFill="1" applyBorder="1" applyAlignment="1">
      <alignment horizontal="center" vertical="center" wrapText="1" readingOrder="1"/>
    </xf>
    <xf numFmtId="0" fontId="14" fillId="0" borderId="0" xfId="0" applyFont="1" applyAlignment="1">
      <alignment vertical="center"/>
    </xf>
    <xf numFmtId="165" fontId="5" fillId="0" borderId="0" xfId="0" applyNumberFormat="1" applyFont="1" applyAlignment="1">
      <alignment horizontal="center" vertical="top" wrapText="1" readingOrder="1"/>
    </xf>
    <xf numFmtId="43" fontId="5" fillId="0" borderId="0" xfId="4" applyFont="1" applyFill="1" applyBorder="1" applyAlignment="1">
      <alignment horizontal="center" vertical="top" wrapText="1" readingOrder="1"/>
    </xf>
    <xf numFmtId="164" fontId="0" fillId="0" borderId="0" xfId="7" applyFont="1"/>
    <xf numFmtId="164" fontId="9" fillId="0" borderId="0" xfId="7" applyFont="1" applyAlignment="1">
      <alignment vertical="top" wrapText="1"/>
    </xf>
    <xf numFmtId="164" fontId="8" fillId="0" borderId="0" xfId="7" applyFont="1" applyBorder="1" applyAlignment="1">
      <alignment vertical="top" wrapText="1"/>
    </xf>
    <xf numFmtId="164" fontId="8" fillId="0" borderId="0" xfId="7" applyFont="1" applyAlignment="1">
      <alignment vertical="top"/>
    </xf>
    <xf numFmtId="164" fontId="8" fillId="0" borderId="7" xfId="7" applyFont="1" applyBorder="1" applyAlignment="1">
      <alignment vertical="top" wrapText="1"/>
    </xf>
    <xf numFmtId="0" fontId="8" fillId="0" borderId="7" xfId="0" applyFont="1" applyBorder="1" applyAlignment="1">
      <alignment vertical="top"/>
    </xf>
    <xf numFmtId="0" fontId="0" fillId="0" borderId="0" xfId="0" applyAlignment="1">
      <alignment horizontal="left" wrapText="1" indent="4"/>
    </xf>
    <xf numFmtId="0" fontId="3" fillId="0" borderId="0" xfId="0" applyFont="1" applyAlignment="1">
      <alignment horizontal="left" wrapText="1" indent="3"/>
    </xf>
    <xf numFmtId="0" fontId="0" fillId="0" borderId="0" xfId="0" applyAlignment="1">
      <alignment horizontal="left" vertical="center" wrapText="1" indent="4"/>
    </xf>
    <xf numFmtId="0" fontId="0" fillId="0" borderId="0" xfId="0" applyAlignment="1">
      <alignment horizontal="left" wrapText="1" indent="2"/>
    </xf>
    <xf numFmtId="0" fontId="3" fillId="0" borderId="0" xfId="0" applyFont="1" applyAlignment="1">
      <alignment horizontal="left" wrapText="1" indent="1"/>
    </xf>
    <xf numFmtId="0" fontId="0" fillId="0" borderId="0" xfId="0" applyAlignment="1">
      <alignment horizontal="left" wrapText="1" indent="3"/>
    </xf>
    <xf numFmtId="0" fontId="3" fillId="0" borderId="6" xfId="0" applyFont="1" applyBorder="1" applyAlignment="1">
      <alignment horizontal="left" wrapText="1"/>
    </xf>
    <xf numFmtId="168" fontId="0" fillId="0" borderId="0" xfId="0" applyNumberFormat="1"/>
    <xf numFmtId="165" fontId="0" fillId="0" borderId="0" xfId="7" applyNumberFormat="1" applyFont="1" applyAlignment="1">
      <alignment vertical="center"/>
    </xf>
    <xf numFmtId="164" fontId="2" fillId="4" borderId="4" xfId="7" applyFont="1" applyFill="1" applyBorder="1" applyAlignment="1">
      <alignment horizontal="center" vertical="center"/>
    </xf>
    <xf numFmtId="164" fontId="28" fillId="0" borderId="0" xfId="7" applyFont="1" applyBorder="1" applyAlignment="1">
      <alignment horizontal="left" vertical="center"/>
    </xf>
    <xf numFmtId="164" fontId="5" fillId="0" borderId="0" xfId="7" applyFont="1" applyFill="1" applyBorder="1" applyAlignment="1">
      <alignment horizontal="center" vertical="top" wrapText="1" readingOrder="1"/>
    </xf>
    <xf numFmtId="164" fontId="1" fillId="0" borderId="0" xfId="1" applyFont="1" applyAlignment="1">
      <alignment horizontal="right" vertical="center"/>
    </xf>
    <xf numFmtId="168" fontId="0" fillId="0" borderId="0" xfId="1" applyNumberFormat="1" applyFont="1"/>
    <xf numFmtId="168" fontId="2" fillId="10" borderId="4" xfId="1" applyNumberFormat="1" applyFont="1" applyFill="1" applyBorder="1" applyAlignment="1">
      <alignment horizontal="center" vertical="center"/>
    </xf>
    <xf numFmtId="0" fontId="2" fillId="11" borderId="4" xfId="0" applyFont="1" applyFill="1" applyBorder="1" applyAlignment="1">
      <alignment horizontal="center" vertical="center"/>
    </xf>
    <xf numFmtId="168" fontId="2" fillId="11" borderId="4" xfId="1" applyNumberFormat="1" applyFont="1" applyFill="1" applyBorder="1" applyAlignment="1">
      <alignment horizontal="center" vertical="center"/>
    </xf>
    <xf numFmtId="168" fontId="3" fillId="0" borderId="0" xfId="1" applyNumberFormat="1" applyFont="1" applyFill="1" applyBorder="1" applyAlignment="1">
      <alignment horizontal="center" vertical="center"/>
    </xf>
    <xf numFmtId="168" fontId="0" fillId="0" borderId="0" xfId="1" applyNumberFormat="1" applyFont="1" applyAlignment="1"/>
    <xf numFmtId="168" fontId="2" fillId="11" borderId="4" xfId="0" applyNumberFormat="1" applyFont="1" applyFill="1" applyBorder="1" applyAlignment="1">
      <alignment horizontal="center" vertical="center"/>
    </xf>
    <xf numFmtId="168" fontId="0" fillId="5" borderId="0" xfId="1" applyNumberFormat="1" applyFont="1" applyFill="1"/>
    <xf numFmtId="168" fontId="3" fillId="0" borderId="0" xfId="0" applyNumberFormat="1" applyFont="1"/>
    <xf numFmtId="168" fontId="9" fillId="0" borderId="0" xfId="1" applyNumberFormat="1" applyFont="1" applyAlignment="1">
      <alignment vertical="top" wrapText="1"/>
    </xf>
    <xf numFmtId="168" fontId="3" fillId="0" borderId="0" xfId="1" applyNumberFormat="1" applyFont="1" applyAlignment="1"/>
    <xf numFmtId="168" fontId="3" fillId="0" borderId="0" xfId="1" applyNumberFormat="1" applyFont="1"/>
    <xf numFmtId="0" fontId="0" fillId="5" borderId="0" xfId="0" applyFill="1" applyAlignment="1">
      <alignment horizontal="left" vertical="center" wrapText="1"/>
    </xf>
    <xf numFmtId="173" fontId="0" fillId="0" borderId="0" xfId="0" applyNumberFormat="1"/>
    <xf numFmtId="173" fontId="9" fillId="0" borderId="0" xfId="0" applyNumberFormat="1" applyFont="1" applyAlignment="1">
      <alignment vertical="top" wrapText="1"/>
    </xf>
    <xf numFmtId="174" fontId="0" fillId="0" borderId="0" xfId="0" applyNumberFormat="1"/>
    <xf numFmtId="165" fontId="0" fillId="0" borderId="15" xfId="0" applyNumberFormat="1" applyBorder="1"/>
    <xf numFmtId="164" fontId="3" fillId="0" borderId="0" xfId="0" applyNumberFormat="1" applyFont="1"/>
    <xf numFmtId="0" fontId="8" fillId="0" borderId="7" xfId="0" applyFont="1" applyBorder="1" applyAlignment="1">
      <alignment vertical="center" wrapText="1"/>
    </xf>
    <xf numFmtId="175" fontId="3" fillId="0" borderId="6" xfId="1" applyNumberFormat="1" applyFont="1" applyBorder="1" applyAlignment="1">
      <alignment horizontal="center" vertical="center"/>
    </xf>
    <xf numFmtId="175" fontId="3" fillId="0" borderId="6" xfId="1" applyNumberFormat="1" applyFont="1" applyBorder="1" applyAlignment="1">
      <alignment horizontal="right" vertical="center"/>
    </xf>
    <xf numFmtId="175" fontId="3" fillId="0" borderId="0" xfId="1" applyNumberFormat="1" applyFont="1" applyAlignment="1">
      <alignment horizontal="center" vertical="center"/>
    </xf>
    <xf numFmtId="175" fontId="3" fillId="0" borderId="0" xfId="1" applyNumberFormat="1" applyFont="1" applyAlignment="1">
      <alignment horizontal="right" vertical="center"/>
    </xf>
    <xf numFmtId="175" fontId="1" fillId="0" borderId="0" xfId="4" applyNumberFormat="1" applyFont="1" applyAlignment="1">
      <alignment horizontal="center"/>
    </xf>
    <xf numFmtId="175" fontId="0" fillId="0" borderId="0" xfId="1" applyNumberFormat="1" applyFont="1" applyAlignment="1">
      <alignment horizontal="right" vertical="center"/>
    </xf>
    <xf numFmtId="175" fontId="0" fillId="0" borderId="0" xfId="4" applyNumberFormat="1" applyFont="1" applyBorder="1" applyAlignment="1">
      <alignment horizontal="right"/>
    </xf>
    <xf numFmtId="175" fontId="3" fillId="5" borderId="0" xfId="1" applyNumberFormat="1" applyFont="1" applyFill="1" applyAlignment="1">
      <alignment horizontal="center" vertical="center"/>
    </xf>
    <xf numFmtId="175" fontId="0" fillId="0" borderId="0" xfId="0" applyNumberFormat="1"/>
    <xf numFmtId="175" fontId="0" fillId="0" borderId="15" xfId="0" applyNumberFormat="1" applyBorder="1"/>
    <xf numFmtId="175" fontId="2" fillId="3" borderId="4" xfId="1" applyNumberFormat="1" applyFont="1" applyFill="1" applyBorder="1" applyAlignment="1">
      <alignment horizontal="center" vertical="center"/>
    </xf>
    <xf numFmtId="175" fontId="2" fillId="4" borderId="4" xfId="1" applyNumberFormat="1" applyFont="1" applyFill="1" applyBorder="1" applyAlignment="1">
      <alignment horizontal="center" vertical="center"/>
    </xf>
    <xf numFmtId="175" fontId="1" fillId="0" borderId="0" xfId="1" applyNumberFormat="1" applyFont="1" applyAlignment="1">
      <alignment horizontal="center" vertical="center"/>
    </xf>
    <xf numFmtId="175" fontId="1" fillId="0" borderId="0" xfId="1" applyNumberFormat="1" applyFont="1" applyAlignment="1">
      <alignment horizontal="right" vertical="center"/>
    </xf>
    <xf numFmtId="175" fontId="1" fillId="0" borderId="0" xfId="1" applyNumberFormat="1" applyFont="1" applyAlignment="1">
      <alignment vertical="center"/>
    </xf>
    <xf numFmtId="165" fontId="0" fillId="0" borderId="15" xfId="0" applyNumberFormat="1" applyBorder="1" applyAlignment="1">
      <alignment horizontal="left"/>
    </xf>
    <xf numFmtId="175" fontId="0" fillId="0" borderId="0" xfId="1" applyNumberFormat="1" applyFont="1" applyBorder="1" applyAlignment="1">
      <alignment horizontal="center" vertical="center"/>
    </xf>
    <xf numFmtId="175" fontId="2" fillId="4" borderId="4" xfId="1" applyNumberFormat="1" applyFont="1" applyFill="1" applyBorder="1" applyAlignment="1">
      <alignment horizontal="right" vertical="center"/>
    </xf>
    <xf numFmtId="164" fontId="1" fillId="0" borderId="7" xfId="1" applyFont="1" applyBorder="1" applyAlignment="1">
      <alignment vertical="top" wrapText="1"/>
    </xf>
    <xf numFmtId="164" fontId="1" fillId="0" borderId="0" xfId="1" applyFont="1" applyBorder="1" applyAlignment="1">
      <alignment vertical="top" wrapText="1"/>
    </xf>
    <xf numFmtId="0" fontId="0" fillId="0" borderId="0" xfId="0" applyAlignment="1">
      <alignment vertical="top" wrapText="1"/>
    </xf>
    <xf numFmtId="164" fontId="1" fillId="0" borderId="0" xfId="1" applyFont="1" applyAlignment="1">
      <alignment vertical="top" wrapText="1"/>
    </xf>
    <xf numFmtId="166" fontId="0" fillId="0" borderId="0" xfId="0" applyNumberFormat="1" applyAlignment="1">
      <alignment vertical="top" wrapText="1"/>
    </xf>
    <xf numFmtId="173" fontId="0" fillId="0" borderId="0" xfId="0" applyNumberFormat="1" applyAlignment="1">
      <alignment vertical="top" wrapText="1"/>
    </xf>
    <xf numFmtId="0" fontId="30" fillId="0" borderId="1" xfId="0" applyFont="1" applyBorder="1" applyAlignment="1">
      <alignment vertical="center"/>
    </xf>
    <xf numFmtId="0" fontId="0" fillId="0" borderId="0" xfId="0" applyAlignment="1">
      <alignment horizontal="left" vertical="center" wrapText="1" indent="1"/>
    </xf>
    <xf numFmtId="0" fontId="0" fillId="0" borderId="0" xfId="0" applyAlignment="1">
      <alignment horizontal="left" vertical="center" wrapText="1" indent="2"/>
    </xf>
    <xf numFmtId="0" fontId="0" fillId="0" borderId="0" xfId="0" applyAlignment="1">
      <alignment horizontal="left" vertical="center" wrapText="1" indent="3"/>
    </xf>
    <xf numFmtId="0" fontId="0" fillId="5" borderId="0" xfId="0" applyFill="1" applyAlignment="1">
      <alignment horizontal="left" vertical="center" wrapText="1" indent="2"/>
    </xf>
    <xf numFmtId="0" fontId="3" fillId="0" borderId="0" xfId="0" applyFont="1" applyAlignment="1">
      <alignment horizontal="left" vertical="center" wrapText="1" indent="1"/>
    </xf>
    <xf numFmtId="43" fontId="2" fillId="4" borderId="4" xfId="4" applyFont="1" applyFill="1" applyBorder="1" applyAlignment="1">
      <alignment horizontal="center" vertical="center"/>
    </xf>
    <xf numFmtId="168" fontId="0" fillId="0" borderId="0" xfId="1" applyNumberFormat="1" applyFont="1" applyBorder="1"/>
    <xf numFmtId="0" fontId="0" fillId="0" borderId="0" xfId="0" applyAlignment="1">
      <alignment vertical="center" wrapText="1"/>
    </xf>
    <xf numFmtId="164" fontId="0" fillId="0" borderId="0" xfId="1" applyFont="1" applyAlignment="1">
      <alignment vertical="center"/>
    </xf>
    <xf numFmtId="0" fontId="0" fillId="0" borderId="0" xfId="0" applyAlignment="1">
      <alignment horizontal="left" vertical="center" wrapText="1" indent="5"/>
    </xf>
    <xf numFmtId="175" fontId="3" fillId="0" borderId="0" xfId="1" applyNumberFormat="1" applyFont="1" applyBorder="1" applyAlignment="1">
      <alignment horizontal="center" vertical="center"/>
    </xf>
    <xf numFmtId="175" fontId="1" fillId="0" borderId="0" xfId="1" applyNumberFormat="1" applyFont="1" applyBorder="1" applyAlignment="1">
      <alignment horizontal="center" vertical="center"/>
    </xf>
    <xf numFmtId="175" fontId="0" fillId="0" borderId="0" xfId="1" applyNumberFormat="1" applyFont="1" applyBorder="1" applyAlignment="1">
      <alignment horizontal="right" vertical="center"/>
    </xf>
    <xf numFmtId="175" fontId="3" fillId="0" borderId="0" xfId="1" applyNumberFormat="1" applyFont="1" applyAlignment="1">
      <alignment vertical="center"/>
    </xf>
    <xf numFmtId="175" fontId="1" fillId="0" borderId="0" xfId="1" applyNumberFormat="1" applyFont="1" applyBorder="1" applyAlignment="1">
      <alignment horizontal="right" vertical="center"/>
    </xf>
    <xf numFmtId="175" fontId="3" fillId="0" borderId="15" xfId="1" applyNumberFormat="1" applyFont="1" applyBorder="1"/>
    <xf numFmtId="175" fontId="3" fillId="0" borderId="0" xfId="1" applyNumberFormat="1" applyFont="1" applyBorder="1"/>
    <xf numFmtId="175" fontId="0" fillId="0" borderId="15" xfId="1" applyNumberFormat="1" applyFont="1" applyBorder="1"/>
    <xf numFmtId="175" fontId="0" fillId="0" borderId="0" xfId="1" applyNumberFormat="1" applyFont="1" applyBorder="1"/>
    <xf numFmtId="0" fontId="2" fillId="2" borderId="2" xfId="0" applyFont="1" applyFill="1" applyBorder="1" applyAlignment="1">
      <alignment horizontal="left" vertical="center"/>
    </xf>
    <xf numFmtId="0" fontId="14" fillId="0" borderId="0" xfId="0" applyFont="1" applyAlignment="1">
      <alignment horizontal="right" vertical="center"/>
    </xf>
    <xf numFmtId="0" fontId="2" fillId="4" borderId="2"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8" xfId="0" applyFont="1" applyFill="1" applyBorder="1" applyAlignment="1">
      <alignment horizontal="center" vertical="center"/>
    </xf>
    <xf numFmtId="43" fontId="2" fillId="4" borderId="2" xfId="4" applyFont="1" applyFill="1" applyBorder="1" applyAlignment="1">
      <alignment horizontal="center" vertical="center"/>
    </xf>
    <xf numFmtId="175" fontId="0" fillId="0" borderId="0" xfId="1" applyNumberFormat="1" applyFont="1" applyAlignment="1">
      <alignment horizontal="center" vertical="center"/>
    </xf>
    <xf numFmtId="0" fontId="0" fillId="0" borderId="0" xfId="0" applyAlignment="1">
      <alignment horizontal="left"/>
    </xf>
    <xf numFmtId="175" fontId="0" fillId="0" borderId="0" xfId="1" applyNumberFormat="1" applyFont="1"/>
    <xf numFmtId="176" fontId="2" fillId="3" borderId="4" xfId="1" applyNumberFormat="1" applyFont="1" applyFill="1" applyBorder="1" applyAlignment="1">
      <alignment horizontal="right" vertical="center"/>
    </xf>
    <xf numFmtId="0" fontId="3" fillId="0" borderId="0" xfId="0" applyFont="1" applyAlignment="1">
      <alignment horizontal="left" vertical="center" wrapText="1" indent="2"/>
    </xf>
    <xf numFmtId="176" fontId="3" fillId="0" borderId="6" xfId="0" applyNumberFormat="1" applyFont="1" applyBorder="1" applyAlignment="1">
      <alignment horizontal="right" vertical="center" wrapText="1"/>
    </xf>
    <xf numFmtId="176" fontId="3" fillId="0" borderId="0" xfId="0" applyNumberFormat="1" applyFont="1" applyAlignment="1">
      <alignment horizontal="right" vertical="center" wrapText="1"/>
    </xf>
    <xf numFmtId="176" fontId="0" fillId="0" borderId="0" xfId="0" applyNumberFormat="1" applyAlignment="1">
      <alignment horizontal="right" vertical="center" wrapText="1"/>
    </xf>
    <xf numFmtId="164" fontId="5" fillId="0" borderId="0" xfId="1" applyFont="1" applyAlignment="1">
      <alignment horizontal="center" vertical="top" wrapText="1" readingOrder="1"/>
    </xf>
    <xf numFmtId="164" fontId="0" fillId="0" borderId="0" xfId="1" applyFont="1" applyAlignment="1">
      <alignment horizontal="right" vertical="center"/>
    </xf>
    <xf numFmtId="172" fontId="3" fillId="0" borderId="0" xfId="0" applyNumberFormat="1" applyFont="1"/>
    <xf numFmtId="0" fontId="0" fillId="0" borderId="0" xfId="0" applyAlignment="1">
      <alignment horizontal="left" indent="5"/>
    </xf>
    <xf numFmtId="175" fontId="3" fillId="0" borderId="0" xfId="1" applyNumberFormat="1" applyFont="1"/>
    <xf numFmtId="175" fontId="0" fillId="0" borderId="0" xfId="1" applyNumberFormat="1" applyFont="1" applyAlignment="1">
      <alignment vertical="center"/>
    </xf>
    <xf numFmtId="164" fontId="8" fillId="0" borderId="0" xfId="1" applyFont="1" applyAlignment="1">
      <alignment vertical="top" wrapText="1"/>
    </xf>
    <xf numFmtId="39" fontId="0" fillId="0" borderId="0" xfId="0" applyNumberFormat="1"/>
    <xf numFmtId="0" fontId="3" fillId="0" borderId="0" xfId="0" applyFont="1" applyAlignment="1">
      <alignment horizontal="left" vertical="center" indent="1"/>
    </xf>
    <xf numFmtId="0" fontId="0" fillId="0" borderId="0" xfId="0" applyAlignment="1">
      <alignment horizontal="left" vertical="center" indent="2"/>
    </xf>
    <xf numFmtId="39" fontId="3" fillId="0" borderId="0" xfId="0" applyNumberFormat="1" applyFont="1"/>
    <xf numFmtId="39" fontId="3" fillId="0" borderId="7" xfId="0" applyNumberFormat="1" applyFont="1" applyBorder="1"/>
    <xf numFmtId="0" fontId="0" fillId="5" borderId="0" xfId="0" applyFill="1" applyAlignment="1">
      <alignment horizontal="left" vertical="center" wrapText="1" indent="4"/>
    </xf>
    <xf numFmtId="0" fontId="3" fillId="0" borderId="0" xfId="0" applyFont="1" applyAlignment="1">
      <alignment horizontal="left" vertical="center" wrapText="1" indent="3"/>
    </xf>
    <xf numFmtId="176" fontId="3" fillId="0" borderId="0" xfId="0" applyNumberFormat="1" applyFont="1"/>
    <xf numFmtId="176" fontId="0" fillId="0" borderId="0" xfId="0" applyNumberFormat="1" applyAlignment="1">
      <alignment horizontal="right"/>
    </xf>
    <xf numFmtId="176" fontId="3" fillId="0" borderId="0" xfId="4" applyNumberFormat="1" applyFont="1" applyBorder="1" applyAlignment="1">
      <alignment horizontal="right"/>
    </xf>
    <xf numFmtId="176" fontId="3" fillId="0" borderId="0" xfId="0" applyNumberFormat="1" applyFont="1" applyAlignment="1">
      <alignment horizontal="right"/>
    </xf>
    <xf numFmtId="176" fontId="0" fillId="0" borderId="0" xfId="4" applyNumberFormat="1" applyFont="1" applyBorder="1" applyAlignment="1">
      <alignment horizontal="right" indent="2"/>
    </xf>
    <xf numFmtId="176" fontId="3" fillId="0" borderId="6" xfId="4" applyNumberFormat="1" applyFont="1" applyBorder="1" applyAlignment="1">
      <alignment horizontal="right"/>
    </xf>
    <xf numFmtId="176" fontId="3" fillId="0" borderId="6" xfId="0" applyNumberFormat="1" applyFont="1" applyBorder="1" applyAlignment="1">
      <alignment horizontal="right"/>
    </xf>
    <xf numFmtId="176" fontId="0" fillId="0" borderId="0" xfId="4" applyNumberFormat="1" applyFont="1" applyBorder="1" applyAlignment="1"/>
    <xf numFmtId="176" fontId="2" fillId="3" borderId="2" xfId="4" applyNumberFormat="1" applyFont="1" applyFill="1" applyBorder="1" applyAlignment="1">
      <alignment horizontal="right" wrapText="1"/>
    </xf>
    <xf numFmtId="176" fontId="11" fillId="6" borderId="4" xfId="4" applyNumberFormat="1" applyFont="1" applyFill="1" applyBorder="1" applyAlignment="1">
      <alignment horizontal="right" wrapText="1" readingOrder="1"/>
    </xf>
    <xf numFmtId="176" fontId="11" fillId="6" borderId="5" xfId="4" applyNumberFormat="1" applyFont="1" applyFill="1" applyBorder="1" applyAlignment="1">
      <alignment horizontal="right" wrapText="1" readingOrder="1"/>
    </xf>
    <xf numFmtId="176" fontId="11" fillId="6" borderId="8" xfId="4" applyNumberFormat="1" applyFont="1" applyFill="1" applyBorder="1" applyAlignment="1">
      <alignment horizontal="right" wrapText="1" readingOrder="1"/>
    </xf>
    <xf numFmtId="176" fontId="2" fillId="4" borderId="2" xfId="4" applyNumberFormat="1" applyFont="1" applyFill="1" applyBorder="1" applyAlignment="1">
      <alignment horizontal="right"/>
    </xf>
    <xf numFmtId="176" fontId="0" fillId="0" borderId="0" xfId="4" applyNumberFormat="1" applyFont="1" applyBorder="1" applyAlignment="1">
      <alignment horizontal="right"/>
    </xf>
    <xf numFmtId="176" fontId="0" fillId="0" borderId="0" xfId="4" applyNumberFormat="1" applyFont="1" applyFill="1" applyBorder="1" applyAlignment="1">
      <alignment horizontal="right"/>
    </xf>
    <xf numFmtId="176" fontId="2" fillId="3" borderId="2" xfId="4" applyNumberFormat="1" applyFont="1" applyFill="1" applyBorder="1" applyAlignment="1">
      <alignment horizontal="right"/>
    </xf>
    <xf numFmtId="176" fontId="2" fillId="3" borderId="2" xfId="4" applyNumberFormat="1" applyFont="1" applyFill="1" applyBorder="1" applyAlignment="1"/>
    <xf numFmtId="176" fontId="11" fillId="6" borderId="4" xfId="4" applyNumberFormat="1" applyFont="1" applyFill="1" applyBorder="1" applyAlignment="1">
      <alignment readingOrder="1"/>
    </xf>
    <xf numFmtId="176" fontId="11" fillId="6" borderId="5" xfId="4" applyNumberFormat="1" applyFont="1" applyFill="1" applyBorder="1" applyAlignment="1">
      <alignment readingOrder="1"/>
    </xf>
    <xf numFmtId="176" fontId="11" fillId="6" borderId="8" xfId="4" applyNumberFormat="1" applyFont="1" applyFill="1" applyBorder="1" applyAlignment="1">
      <alignment readingOrder="1"/>
    </xf>
    <xf numFmtId="176" fontId="2" fillId="4" borderId="2" xfId="4" applyNumberFormat="1" applyFont="1" applyFill="1" applyBorder="1" applyAlignment="1"/>
    <xf numFmtId="176" fontId="0" fillId="0" borderId="0" xfId="4" applyNumberFormat="1" applyFont="1" applyBorder="1" applyAlignment="1">
      <alignment horizontal="right" vertical="center"/>
    </xf>
    <xf numFmtId="176" fontId="5" fillId="0" borderId="0" xfId="0" applyNumberFormat="1" applyFont="1" applyAlignment="1">
      <alignment horizontal="right" vertical="center" wrapText="1" readingOrder="1"/>
    </xf>
    <xf numFmtId="176" fontId="24" fillId="0" borderId="0" xfId="4" applyNumberFormat="1" applyFont="1" applyBorder="1" applyAlignment="1">
      <alignment horizontal="right" vertical="center"/>
    </xf>
    <xf numFmtId="176" fontId="24" fillId="0" borderId="0" xfId="0" applyNumberFormat="1" applyFont="1" applyAlignment="1">
      <alignment horizontal="right" vertical="center" wrapText="1" readingOrder="1"/>
    </xf>
    <xf numFmtId="176" fontId="2" fillId="3" borderId="2" xfId="4" applyNumberFormat="1" applyFont="1" applyFill="1" applyBorder="1" applyAlignment="1">
      <alignment horizontal="right" vertical="center" wrapText="1"/>
    </xf>
    <xf numFmtId="176" fontId="11" fillId="6" borderId="4" xfId="4" applyNumberFormat="1" applyFont="1" applyFill="1" applyBorder="1" applyAlignment="1">
      <alignment horizontal="right" vertical="center" wrapText="1" readingOrder="1"/>
    </xf>
    <xf numFmtId="176" fontId="11" fillId="6" borderId="5" xfId="4" applyNumberFormat="1" applyFont="1" applyFill="1" applyBorder="1" applyAlignment="1">
      <alignment horizontal="right" vertical="center" wrapText="1" readingOrder="1"/>
    </xf>
    <xf numFmtId="176" fontId="11" fillId="6" borderId="8" xfId="4" applyNumberFormat="1" applyFont="1" applyFill="1" applyBorder="1" applyAlignment="1">
      <alignment horizontal="right" vertical="center" wrapText="1" readingOrder="1"/>
    </xf>
    <xf numFmtId="176" fontId="2" fillId="4" borderId="2" xfId="4" applyNumberFormat="1" applyFont="1" applyFill="1" applyBorder="1" applyAlignment="1">
      <alignment horizontal="right" vertical="center"/>
    </xf>
    <xf numFmtId="176" fontId="19" fillId="0" borderId="0" xfId="0" applyNumberFormat="1" applyFont="1" applyAlignment="1">
      <alignment horizontal="right"/>
    </xf>
    <xf numFmtId="176" fontId="11" fillId="8" borderId="11" xfId="0" applyNumberFormat="1" applyFont="1" applyFill="1" applyBorder="1" applyAlignment="1">
      <alignment horizontal="right" vertical="center" wrapText="1" readingOrder="1"/>
    </xf>
    <xf numFmtId="176" fontId="3" fillId="0" borderId="14" xfId="6" applyNumberFormat="1" applyFont="1" applyBorder="1" applyAlignment="1">
      <alignment horizontal="right"/>
    </xf>
    <xf numFmtId="176" fontId="3" fillId="0" borderId="13" xfId="6" applyNumberFormat="1" applyFont="1" applyBorder="1" applyAlignment="1">
      <alignment horizontal="right"/>
    </xf>
    <xf numFmtId="176" fontId="3" fillId="0" borderId="0" xfId="6" applyNumberFormat="1" applyFont="1" applyBorder="1" applyAlignment="1">
      <alignment horizontal="right"/>
    </xf>
    <xf numFmtId="176" fontId="0" fillId="0" borderId="0" xfId="6" applyNumberFormat="1" applyFont="1" applyBorder="1" applyAlignment="1">
      <alignment horizontal="right"/>
    </xf>
    <xf numFmtId="176" fontId="0" fillId="0" borderId="12" xfId="6" applyNumberFormat="1" applyFont="1" applyBorder="1" applyAlignment="1">
      <alignment horizontal="right"/>
    </xf>
    <xf numFmtId="176" fontId="3" fillId="0" borderId="12" xfId="6" applyNumberFormat="1" applyFont="1" applyBorder="1" applyAlignment="1">
      <alignment horizontal="right"/>
    </xf>
    <xf numFmtId="176" fontId="3" fillId="0" borderId="6" xfId="6" applyNumberFormat="1" applyFont="1" applyBorder="1" applyAlignment="1">
      <alignment horizontal="right"/>
    </xf>
    <xf numFmtId="176" fontId="2" fillId="3" borderId="2" xfId="4" applyNumberFormat="1" applyFont="1" applyFill="1" applyBorder="1" applyAlignment="1">
      <alignment vertical="center" wrapText="1"/>
    </xf>
    <xf numFmtId="176" fontId="11" fillId="6" borderId="4" xfId="4" applyNumberFormat="1" applyFont="1" applyFill="1" applyBorder="1" applyAlignment="1">
      <alignment horizontal="center" vertical="center" wrapText="1" readingOrder="1"/>
    </xf>
    <xf numFmtId="176" fontId="11" fillId="6" borderId="5" xfId="4" applyNumberFormat="1" applyFont="1" applyFill="1" applyBorder="1" applyAlignment="1">
      <alignment horizontal="center" vertical="center" wrapText="1" readingOrder="1"/>
    </xf>
    <xf numFmtId="176" fontId="11" fillId="6" borderId="8" xfId="4" applyNumberFormat="1" applyFont="1" applyFill="1" applyBorder="1" applyAlignment="1">
      <alignment horizontal="center" vertical="center" wrapText="1" readingOrder="1"/>
    </xf>
    <xf numFmtId="176" fontId="2" fillId="4" borderId="2" xfId="4" applyNumberFormat="1" applyFont="1" applyFill="1" applyBorder="1" applyAlignment="1">
      <alignment horizontal="center" vertical="center"/>
    </xf>
    <xf numFmtId="176" fontId="2" fillId="3" borderId="4" xfId="4" applyNumberFormat="1" applyFont="1" applyFill="1" applyBorder="1" applyAlignment="1">
      <alignment horizontal="right"/>
    </xf>
    <xf numFmtId="176" fontId="3" fillId="0" borderId="0" xfId="7" applyNumberFormat="1" applyFont="1" applyAlignment="1">
      <alignment horizontal="right"/>
    </xf>
    <xf numFmtId="176" fontId="0" fillId="0" borderId="0" xfId="7" applyNumberFormat="1" applyFont="1" applyAlignment="1">
      <alignment horizontal="right"/>
    </xf>
    <xf numFmtId="176" fontId="3" fillId="0" borderId="6" xfId="7" applyNumberFormat="1" applyFont="1" applyBorder="1" applyAlignment="1">
      <alignment horizontal="right"/>
    </xf>
    <xf numFmtId="176" fontId="2" fillId="4" borderId="4" xfId="7" applyNumberFormat="1" applyFont="1" applyFill="1" applyBorder="1" applyAlignment="1">
      <alignment horizontal="right"/>
    </xf>
    <xf numFmtId="176" fontId="2" fillId="4" borderId="5" xfId="7" applyNumberFormat="1" applyFont="1" applyFill="1" applyBorder="1" applyAlignment="1">
      <alignment horizontal="right"/>
    </xf>
    <xf numFmtId="176" fontId="2" fillId="4" borderId="8" xfId="7" applyNumberFormat="1" applyFont="1" applyFill="1" applyBorder="1" applyAlignment="1">
      <alignment horizontal="right"/>
    </xf>
    <xf numFmtId="176" fontId="0" fillId="0" borderId="0" xfId="7" applyNumberFormat="1" applyFont="1" applyBorder="1" applyAlignment="1">
      <alignment horizontal="right"/>
    </xf>
    <xf numFmtId="176" fontId="2" fillId="3" borderId="4" xfId="7" applyNumberFormat="1" applyFont="1" applyFill="1" applyBorder="1" applyAlignment="1">
      <alignment horizontal="right"/>
    </xf>
    <xf numFmtId="176" fontId="0" fillId="0" borderId="0" xfId="1" applyNumberFormat="1" applyFont="1" applyAlignment="1">
      <alignment horizontal="right"/>
    </xf>
    <xf numFmtId="176" fontId="3" fillId="0" borderId="0" xfId="1" applyNumberFormat="1" applyFont="1" applyAlignment="1">
      <alignment horizontal="right"/>
    </xf>
    <xf numFmtId="176" fontId="0" fillId="5" borderId="0" xfId="1" applyNumberFormat="1" applyFont="1" applyFill="1" applyAlignment="1">
      <alignment horizontal="right"/>
    </xf>
    <xf numFmtId="176" fontId="3" fillId="0" borderId="6" xfId="1" applyNumberFormat="1" applyFont="1" applyBorder="1" applyAlignment="1">
      <alignment horizontal="right"/>
    </xf>
    <xf numFmtId="176" fontId="2" fillId="3" borderId="4" xfId="1" applyNumberFormat="1" applyFont="1" applyFill="1" applyBorder="1" applyAlignment="1">
      <alignment horizontal="right"/>
    </xf>
    <xf numFmtId="176" fontId="2" fillId="4" borderId="4" xfId="1" applyNumberFormat="1" applyFont="1" applyFill="1" applyBorder="1" applyAlignment="1">
      <alignment horizontal="right"/>
    </xf>
    <xf numFmtId="176" fontId="2" fillId="11" borderId="4" xfId="1" applyNumberFormat="1" applyFont="1" applyFill="1" applyBorder="1" applyAlignment="1">
      <alignment horizontal="right"/>
    </xf>
    <xf numFmtId="176" fontId="2" fillId="10" borderId="4" xfId="1" applyNumberFormat="1" applyFont="1" applyFill="1" applyBorder="1" applyAlignment="1">
      <alignment horizontal="right"/>
    </xf>
    <xf numFmtId="176" fontId="1" fillId="0" borderId="0" xfId="1" applyNumberFormat="1" applyFont="1" applyAlignment="1">
      <alignment horizontal="right"/>
    </xf>
    <xf numFmtId="176" fontId="2" fillId="3" borderId="5" xfId="1" applyNumberFormat="1" applyFont="1" applyFill="1" applyBorder="1" applyAlignment="1">
      <alignment horizontal="right"/>
    </xf>
    <xf numFmtId="176" fontId="2" fillId="4" borderId="5" xfId="1" applyNumberFormat="1" applyFont="1" applyFill="1" applyBorder="1" applyAlignment="1">
      <alignment horizontal="right"/>
    </xf>
    <xf numFmtId="176" fontId="2" fillId="11" borderId="4" xfId="0" applyNumberFormat="1" applyFont="1" applyFill="1" applyBorder="1" applyAlignment="1">
      <alignment horizontal="right"/>
    </xf>
    <xf numFmtId="176" fontId="0" fillId="0" borderId="15" xfId="0" applyNumberFormat="1" applyBorder="1" applyAlignment="1">
      <alignment horizontal="right"/>
    </xf>
    <xf numFmtId="176" fontId="3" fillId="5" borderId="0" xfId="1" applyNumberFormat="1" applyFont="1" applyFill="1" applyAlignment="1">
      <alignment horizontal="right"/>
    </xf>
    <xf numFmtId="176" fontId="3" fillId="0" borderId="6" xfId="0" applyNumberFormat="1" applyFont="1" applyBorder="1"/>
    <xf numFmtId="176" fontId="0" fillId="0" borderId="0" xfId="0" applyNumberFormat="1"/>
    <xf numFmtId="168" fontId="0" fillId="0" borderId="0" xfId="1" applyNumberFormat="1" applyFont="1" applyFill="1"/>
    <xf numFmtId="176" fontId="0" fillId="0" borderId="0" xfId="1" applyNumberFormat="1" applyFont="1"/>
    <xf numFmtId="176" fontId="3" fillId="0" borderId="0" xfId="1" applyNumberFormat="1" applyFont="1"/>
    <xf numFmtId="164" fontId="2" fillId="3" borderId="3" xfId="1" applyFont="1" applyFill="1" applyBorder="1" applyAlignment="1">
      <alignment horizontal="center" vertical="center" wrapText="1"/>
    </xf>
    <xf numFmtId="0" fontId="0" fillId="5" borderId="0" xfId="0" applyFill="1" applyAlignment="1">
      <alignment horizontal="left" indent="2"/>
    </xf>
    <xf numFmtId="176" fontId="0" fillId="5" borderId="0" xfId="0" applyNumberFormat="1" applyFill="1"/>
    <xf numFmtId="0" fontId="3" fillId="5" borderId="0" xfId="0" applyFont="1" applyFill="1" applyAlignment="1">
      <alignment horizontal="left" indent="1"/>
    </xf>
    <xf numFmtId="176" fontId="3" fillId="5" borderId="0" xfId="0" applyNumberFormat="1" applyFont="1" applyFill="1"/>
    <xf numFmtId="0" fontId="0" fillId="5" borderId="0" xfId="0" applyFill="1" applyAlignment="1">
      <alignment horizontal="left" indent="3"/>
    </xf>
    <xf numFmtId="0" fontId="3" fillId="5" borderId="6" xfId="0" applyFont="1" applyFill="1" applyBorder="1" applyAlignment="1">
      <alignment horizontal="left"/>
    </xf>
    <xf numFmtId="176" fontId="3" fillId="5" borderId="6" xfId="0" applyNumberFormat="1" applyFont="1" applyFill="1" applyBorder="1"/>
    <xf numFmtId="164" fontId="2" fillId="3" borderId="16" xfId="1" applyFont="1" applyFill="1" applyBorder="1" applyAlignment="1">
      <alignment horizontal="center" vertical="center" wrapText="1"/>
    </xf>
    <xf numFmtId="0" fontId="33" fillId="0" borderId="6" xfId="8" applyFont="1" applyBorder="1" applyAlignment="1">
      <alignment horizontal="left"/>
    </xf>
    <xf numFmtId="176" fontId="1" fillId="0" borderId="0" xfId="1" applyNumberFormat="1" applyFont="1"/>
    <xf numFmtId="0" fontId="0" fillId="5" borderId="0" xfId="0" applyFill="1" applyAlignment="1">
      <alignment horizontal="left" indent="1"/>
    </xf>
    <xf numFmtId="175" fontId="0" fillId="0" borderId="0" xfId="1" applyNumberFormat="1" applyFont="1" applyFill="1" applyAlignment="1">
      <alignment horizontal="right" vertical="center"/>
    </xf>
    <xf numFmtId="175" fontId="1" fillId="0" borderId="0" xfId="1" applyNumberFormat="1" applyFont="1" applyFill="1" applyAlignment="1">
      <alignment horizontal="right" vertical="center"/>
    </xf>
    <xf numFmtId="175" fontId="3" fillId="0" borderId="0" xfId="1" applyNumberFormat="1" applyFont="1" applyFill="1" applyAlignment="1">
      <alignment horizontal="center" vertical="center"/>
    </xf>
    <xf numFmtId="175" fontId="0" fillId="0" borderId="0" xfId="1" applyNumberFormat="1" applyFont="1" applyFill="1" applyAlignment="1">
      <alignment horizontal="center" vertical="center"/>
    </xf>
    <xf numFmtId="175" fontId="1" fillId="0" borderId="0" xfId="1" applyNumberFormat="1" applyFont="1" applyFill="1" applyAlignment="1">
      <alignment vertical="center"/>
    </xf>
    <xf numFmtId="175" fontId="1" fillId="0" borderId="0" xfId="1" applyNumberFormat="1" applyFont="1" applyFill="1" applyAlignment="1">
      <alignment horizontal="center" vertical="center"/>
    </xf>
    <xf numFmtId="4" fontId="0" fillId="0" borderId="0" xfId="0" applyNumberFormat="1"/>
    <xf numFmtId="4" fontId="0" fillId="5" borderId="0" xfId="0" applyNumberFormat="1" applyFill="1"/>
    <xf numFmtId="4" fontId="3" fillId="0" borderId="0" xfId="0" applyNumberFormat="1" applyFont="1"/>
    <xf numFmtId="4" fontId="3" fillId="0" borderId="0" xfId="1" applyNumberFormat="1" applyFont="1" applyAlignment="1">
      <alignment horizontal="right" vertical="center"/>
    </xf>
    <xf numFmtId="4" fontId="0" fillId="0" borderId="0" xfId="1" applyNumberFormat="1" applyFont="1" applyFill="1" applyAlignment="1">
      <alignment horizontal="right" vertical="center"/>
    </xf>
    <xf numFmtId="4" fontId="0" fillId="0" borderId="0" xfId="1" applyNumberFormat="1" applyFont="1" applyAlignment="1">
      <alignment horizontal="right" vertical="center"/>
    </xf>
    <xf numFmtId="4" fontId="1" fillId="0" borderId="0" xfId="1" applyNumberFormat="1" applyFont="1" applyFill="1" applyAlignment="1">
      <alignment horizontal="right" vertical="center"/>
    </xf>
    <xf numFmtId="4" fontId="1" fillId="0" borderId="0" xfId="1" applyNumberFormat="1" applyFont="1" applyAlignment="1">
      <alignment horizontal="right" vertical="center"/>
    </xf>
    <xf numFmtId="4" fontId="3" fillId="0" borderId="0" xfId="1" applyNumberFormat="1" applyFont="1" applyFill="1" applyAlignment="1">
      <alignment horizontal="center" vertical="center"/>
    </xf>
    <xf numFmtId="4" fontId="3" fillId="0" borderId="0" xfId="1" applyNumberFormat="1" applyFont="1" applyAlignment="1">
      <alignment horizontal="center" vertical="center"/>
    </xf>
    <xf numFmtId="4" fontId="1" fillId="0" borderId="0" xfId="1" applyNumberFormat="1" applyFont="1" applyFill="1" applyAlignment="1">
      <alignment vertical="center"/>
    </xf>
    <xf numFmtId="4" fontId="1" fillId="0" borderId="0" xfId="1" applyNumberFormat="1" applyFont="1" applyAlignment="1">
      <alignment vertical="center"/>
    </xf>
    <xf numFmtId="175" fontId="2" fillId="4" borderId="16" xfId="1" applyNumberFormat="1" applyFont="1" applyFill="1" applyBorder="1" applyAlignment="1">
      <alignment horizontal="right" vertical="center"/>
    </xf>
    <xf numFmtId="0" fontId="0" fillId="0" borderId="0" xfId="0" applyAlignment="1">
      <alignment horizontal="right"/>
    </xf>
    <xf numFmtId="164" fontId="0" fillId="0" borderId="0" xfId="1" applyFont="1" applyAlignment="1">
      <alignment horizontal="right"/>
    </xf>
    <xf numFmtId="39" fontId="3" fillId="0" borderId="0" xfId="0" applyNumberFormat="1" applyFont="1" applyAlignment="1">
      <alignment horizontal="right"/>
    </xf>
    <xf numFmtId="0" fontId="8" fillId="0" borderId="0" xfId="0" applyFont="1" applyAlignment="1">
      <alignment vertical="center" wrapText="1"/>
    </xf>
    <xf numFmtId="176" fontId="0" fillId="0" borderId="0" xfId="1" applyNumberFormat="1" applyFont="1" applyFill="1" applyAlignment="1">
      <alignment horizontal="right" vertical="center"/>
    </xf>
    <xf numFmtId="176" fontId="3" fillId="0" borderId="0" xfId="1" applyNumberFormat="1" applyFont="1" applyFill="1" applyAlignment="1">
      <alignment horizontal="right" vertical="center"/>
    </xf>
    <xf numFmtId="176" fontId="1" fillId="0" borderId="0" xfId="1" applyNumberFormat="1" applyFont="1" applyFill="1" applyAlignment="1">
      <alignment horizontal="right" vertical="center"/>
    </xf>
    <xf numFmtId="176" fontId="3" fillId="0" borderId="0" xfId="1" applyNumberFormat="1" applyFont="1" applyAlignment="1">
      <alignment horizontal="right" vertical="center"/>
    </xf>
    <xf numFmtId="176" fontId="3" fillId="0" borderId="6" xfId="1" applyNumberFormat="1" applyFont="1" applyBorder="1" applyAlignment="1">
      <alignment horizontal="right" vertical="center"/>
    </xf>
    <xf numFmtId="168" fontId="0" fillId="0" borderId="0" xfId="1" applyNumberFormat="1" applyFont="1" applyBorder="1" applyAlignment="1">
      <alignment horizontal="right" vertical="center"/>
    </xf>
    <xf numFmtId="4" fontId="0" fillId="0" borderId="0" xfId="0" applyNumberFormat="1" applyAlignment="1">
      <alignment horizontal="right"/>
    </xf>
    <xf numFmtId="177" fontId="0" fillId="0" borderId="0" xfId="0" applyNumberFormat="1" applyAlignment="1">
      <alignment horizontal="right"/>
    </xf>
    <xf numFmtId="43" fontId="2" fillId="4" borderId="4" xfId="4" applyFont="1" applyFill="1" applyBorder="1" applyAlignment="1">
      <alignment horizontal="right" vertical="center"/>
    </xf>
    <xf numFmtId="176" fontId="3" fillId="0" borderId="0" xfId="1" applyNumberFormat="1" applyFont="1" applyFill="1" applyBorder="1" applyAlignment="1">
      <alignment horizontal="right"/>
    </xf>
    <xf numFmtId="175" fontId="3" fillId="0" borderId="0" xfId="1" applyNumberFormat="1" applyFont="1" applyFill="1" applyAlignment="1">
      <alignment horizontal="right" vertical="center"/>
    </xf>
    <xf numFmtId="0" fontId="8" fillId="0" borderId="0" xfId="9" applyFont="1" applyAlignment="1">
      <alignment vertical="top" wrapText="1"/>
    </xf>
    <xf numFmtId="0" fontId="34" fillId="0" borderId="0" xfId="9" applyFont="1" applyAlignment="1">
      <alignment vertical="top" wrapText="1"/>
    </xf>
    <xf numFmtId="0" fontId="2" fillId="2" borderId="2" xfId="0" applyFont="1" applyFill="1" applyBorder="1" applyAlignment="1">
      <alignment horizontal="left" vertical="center"/>
    </xf>
    <xf numFmtId="164" fontId="2" fillId="3" borderId="3" xfId="1" applyFont="1" applyFill="1" applyBorder="1" applyAlignment="1">
      <alignment horizontal="center" vertical="center" wrapText="1"/>
    </xf>
    <xf numFmtId="164" fontId="2" fillId="3" borderId="9" xfId="1" applyFont="1" applyFill="1" applyBorder="1" applyAlignment="1">
      <alignment horizontal="center" vertical="center" wrapText="1"/>
    </xf>
    <xf numFmtId="0" fontId="2" fillId="4" borderId="2" xfId="4" applyNumberFormat="1" applyFont="1" applyFill="1" applyBorder="1" applyAlignment="1">
      <alignment horizontal="center" vertical="center"/>
    </xf>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30" fillId="0" borderId="1" xfId="0" applyFont="1" applyBorder="1" applyAlignment="1">
      <alignment horizontal="center" vertical="center"/>
    </xf>
    <xf numFmtId="0" fontId="30" fillId="0" borderId="0" xfId="0" applyFont="1" applyAlignment="1">
      <alignment horizontal="center" vertical="center"/>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0" fontId="2" fillId="4" borderId="2" xfId="0" applyFont="1" applyFill="1" applyBorder="1" applyAlignment="1">
      <alignment horizontal="center"/>
    </xf>
    <xf numFmtId="0" fontId="3" fillId="0" borderId="0" xfId="0" applyFont="1" applyAlignment="1">
      <alignment horizontal="right" vertical="center"/>
    </xf>
    <xf numFmtId="49" fontId="7" fillId="0" borderId="1" xfId="0" applyNumberFormat="1" applyFont="1" applyBorder="1" applyAlignment="1">
      <alignment horizontal="center" wrapText="1" readingOrder="1"/>
    </xf>
    <xf numFmtId="49" fontId="7" fillId="0" borderId="0" xfId="0" applyNumberFormat="1" applyFont="1" applyAlignment="1">
      <alignment horizontal="center" wrapText="1" readingOrder="1"/>
    </xf>
    <xf numFmtId="0" fontId="2" fillId="3" borderId="2" xfId="0" applyFont="1" applyFill="1" applyBorder="1" applyAlignment="1">
      <alignment horizontal="center" vertical="center" wrapText="1"/>
    </xf>
    <xf numFmtId="165" fontId="11" fillId="7" borderId="3" xfId="0" applyNumberFormat="1" applyFont="1" applyFill="1" applyBorder="1" applyAlignment="1">
      <alignment horizontal="center" vertical="center" wrapText="1" readingOrder="1"/>
    </xf>
    <xf numFmtId="165" fontId="11" fillId="7" borderId="9" xfId="0" applyNumberFormat="1" applyFont="1" applyFill="1" applyBorder="1" applyAlignment="1">
      <alignment horizontal="center" vertical="center" wrapText="1" readingOrder="1"/>
    </xf>
    <xf numFmtId="0" fontId="14" fillId="0" borderId="0" xfId="0" applyFont="1" applyAlignment="1">
      <alignment horizontal="right" vertical="center"/>
    </xf>
    <xf numFmtId="0" fontId="2" fillId="4" borderId="2" xfId="0" applyFont="1" applyFill="1" applyBorder="1" applyAlignment="1">
      <alignment horizontal="center" vertical="center"/>
    </xf>
    <xf numFmtId="0" fontId="14" fillId="0" borderId="10" xfId="0" applyFont="1" applyBorder="1" applyAlignment="1">
      <alignment horizontal="right" vertical="center"/>
    </xf>
    <xf numFmtId="0" fontId="2" fillId="2" borderId="3" xfId="0" applyFont="1" applyFill="1" applyBorder="1" applyAlignment="1">
      <alignment horizontal="left" vertical="center"/>
    </xf>
    <xf numFmtId="0" fontId="2" fillId="2" borderId="9" xfId="0" applyFont="1" applyFill="1" applyBorder="1" applyAlignment="1">
      <alignment horizontal="left"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8"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4" borderId="4" xfId="0" applyFont="1" applyFill="1" applyBorder="1" applyAlignment="1">
      <alignment horizontal="center"/>
    </xf>
    <xf numFmtId="0" fontId="2" fillId="4" borderId="5" xfId="0" applyFont="1" applyFill="1" applyBorder="1" applyAlignment="1">
      <alignment horizontal="center"/>
    </xf>
    <xf numFmtId="0" fontId="2" fillId="4" borderId="8" xfId="0" applyFont="1" applyFill="1" applyBorder="1" applyAlignment="1">
      <alignment horizontal="center"/>
    </xf>
    <xf numFmtId="0" fontId="20" fillId="0" borderId="1" xfId="0" applyFont="1" applyBorder="1" applyAlignment="1">
      <alignment horizontal="left" vertical="center" wrapText="1" readingOrder="1"/>
    </xf>
    <xf numFmtId="0" fontId="20" fillId="0" borderId="0" xfId="0" applyFont="1" applyAlignment="1">
      <alignment horizontal="left" vertical="center" wrapText="1" readingOrder="1"/>
    </xf>
    <xf numFmtId="0" fontId="31" fillId="0" borderId="7" xfId="0" applyFont="1" applyBorder="1" applyAlignment="1">
      <alignment horizontal="left" vertical="top" wrapText="1"/>
    </xf>
    <xf numFmtId="164" fontId="2" fillId="3" borderId="2" xfId="7" applyFont="1" applyFill="1" applyBorder="1" applyAlignment="1">
      <alignment horizontal="center" vertical="center" wrapText="1"/>
    </xf>
    <xf numFmtId="164" fontId="2" fillId="3" borderId="4" xfId="7" applyFont="1" applyFill="1" applyBorder="1" applyAlignment="1">
      <alignment horizontal="center" vertical="center" wrapText="1"/>
    </xf>
    <xf numFmtId="0" fontId="2" fillId="4" borderId="3" xfId="0" applyFont="1" applyFill="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top" wrapText="1"/>
    </xf>
    <xf numFmtId="0" fontId="4" fillId="0" borderId="1" xfId="0" applyFont="1" applyBorder="1" applyAlignment="1">
      <alignment horizontal="center" vertical="center" readingOrder="1"/>
    </xf>
    <xf numFmtId="0" fontId="4" fillId="0" borderId="0" xfId="0" applyFont="1" applyAlignment="1">
      <alignment horizontal="center" vertical="center" readingOrder="1"/>
    </xf>
    <xf numFmtId="0" fontId="2" fillId="11" borderId="3" xfId="0" applyFont="1" applyFill="1" applyBorder="1" applyAlignment="1">
      <alignment horizontal="center" vertical="center"/>
    </xf>
    <xf numFmtId="0" fontId="2" fillId="11" borderId="2" xfId="0" applyFont="1" applyFill="1" applyBorder="1" applyAlignment="1">
      <alignment horizontal="center" vertical="center"/>
    </xf>
    <xf numFmtId="168" fontId="2" fillId="10" borderId="3" xfId="1" applyNumberFormat="1" applyFont="1" applyFill="1" applyBorder="1" applyAlignment="1">
      <alignment horizontal="center" vertical="center"/>
    </xf>
    <xf numFmtId="168" fontId="2" fillId="10" borderId="2" xfId="1" applyNumberFormat="1" applyFont="1" applyFill="1" applyBorder="1" applyAlignment="1">
      <alignment horizontal="center" vertical="center"/>
    </xf>
    <xf numFmtId="164" fontId="2" fillId="3" borderId="2" xfId="1" applyFont="1" applyFill="1" applyBorder="1" applyAlignment="1">
      <alignment horizontal="center" vertical="center" wrapText="1"/>
    </xf>
    <xf numFmtId="164" fontId="2" fillId="3" borderId="4" xfId="1" applyFont="1" applyFill="1" applyBorder="1" applyAlignment="1">
      <alignment horizontal="center" vertical="center" wrapText="1"/>
    </xf>
    <xf numFmtId="43" fontId="2" fillId="4" borderId="2" xfId="4" applyFont="1" applyFill="1" applyBorder="1" applyAlignment="1">
      <alignment horizontal="center" vertical="center"/>
    </xf>
  </cellXfs>
  <cellStyles count="10">
    <cellStyle name="Comma" xfId="1" builtinId="3"/>
    <cellStyle name="Comma 2" xfId="6" xr:uid="{00000000-0005-0000-0000-000000000000}"/>
    <cellStyle name="Millares 2" xfId="2" xr:uid="{00000000-0005-0000-0000-000002000000}"/>
    <cellStyle name="Millares 2 2" xfId="7" xr:uid="{00000000-0005-0000-0000-000003000000}"/>
    <cellStyle name="Millares 3" xfId="4" xr:uid="{00000000-0005-0000-0000-000004000000}"/>
    <cellStyle name="Normal" xfId="0" builtinId="0"/>
    <cellStyle name="Normal 2" xfId="8" xr:uid="{1D761110-71AB-4257-848A-1E344E960D9F}"/>
    <cellStyle name="Normal 2 2" xfId="5" xr:uid="{00000000-0005-0000-0000-000006000000}"/>
    <cellStyle name="Normal 56" xfId="9" xr:uid="{C919E320-80C0-4A89-A8A5-0FD72B5EB268}"/>
    <cellStyle name="Percent" xfId="3" builtinId="5"/>
  </cellStyles>
  <dxfs count="6">
    <dxf>
      <font>
        <color rgb="FFFF0000"/>
      </font>
      <fill>
        <patternFill>
          <bgColor rgb="FFFFE5FF"/>
        </patternFill>
      </fill>
    </dxf>
    <dxf>
      <numFmt numFmtId="164" formatCode="_-* #,##0.00_-;\-* #,##0.00_-;_-* &quot;-&quot;??_-;_-@_-"/>
    </dxf>
    <dxf>
      <font>
        <color rgb="FFFF0000"/>
      </font>
      <fill>
        <patternFill>
          <bgColor rgb="FFFFE5FF"/>
        </patternFill>
      </fill>
    </dxf>
    <dxf>
      <numFmt numFmtId="164" formatCode="_-* #,##0.00_-;\-* #,##0.00_-;_-* &quot;-&quot;??_-;_-@_-"/>
    </dxf>
    <dxf>
      <font>
        <color rgb="FFFF0000"/>
      </font>
      <fill>
        <patternFill>
          <bgColor rgb="FFFFE5FF"/>
        </patternFill>
      </fill>
    </dxf>
    <dxf>
      <font>
        <color rgb="FF9C0006"/>
      </font>
      <fill>
        <patternFill>
          <bgColor rgb="FFFFC7CE"/>
        </patternFill>
      </fill>
    </dxf>
  </dxfs>
  <tableStyles count="0" defaultTableStyle="TableStyleMedium2" defaultPivotStyle="PivotStyleLight16"/>
  <colors>
    <mruColors>
      <color rgb="FFFFCCFF"/>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jpe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jpeg"/><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jpeg"/><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jpeg"/><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jpeg"/><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10.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10.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jpe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jpe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jpe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jpe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jpeg"/></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17776</xdr:colOff>
      <xdr:row>0</xdr:row>
      <xdr:rowOff>0</xdr:rowOff>
    </xdr:from>
    <xdr:to>
      <xdr:col>0</xdr:col>
      <xdr:colOff>346224</xdr:colOff>
      <xdr:row>7</xdr:row>
      <xdr:rowOff>102249</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17776" y="0"/>
          <a:ext cx="328448" cy="1435749"/>
        </a:xfrm>
        <a:prstGeom prst="rect">
          <a:avLst/>
        </a:prstGeom>
      </xdr:spPr>
    </xdr:pic>
    <xdr:clientData/>
  </xdr:twoCellAnchor>
  <xdr:oneCellAnchor>
    <xdr:from>
      <xdr:col>1</xdr:col>
      <xdr:colOff>67237</xdr:colOff>
      <xdr:row>1</xdr:row>
      <xdr:rowOff>67236</xdr:rowOff>
    </xdr:from>
    <xdr:ext cx="863575" cy="857650"/>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10462" y="257736"/>
          <a:ext cx="863575" cy="857650"/>
        </a:xfrm>
        <a:prstGeom prst="rect">
          <a:avLst/>
        </a:prstGeom>
      </xdr:spPr>
    </xdr:pic>
    <xdr:clientData/>
  </xdr:oneCellAnchor>
  <xdr:oneCellAnchor>
    <xdr:from>
      <xdr:col>15</xdr:col>
      <xdr:colOff>74519</xdr:colOff>
      <xdr:row>1</xdr:row>
      <xdr:rowOff>216274</xdr:rowOff>
    </xdr:from>
    <xdr:ext cx="1536071" cy="78706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222894" y="378199"/>
          <a:ext cx="1536071" cy="78706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18</xdr:col>
      <xdr:colOff>0</xdr:colOff>
      <xdr:row>1</xdr:row>
      <xdr:rowOff>104775</xdr:rowOff>
    </xdr:from>
    <xdr:ext cx="0" cy="703631"/>
    <xdr:pic>
      <xdr:nvPicPr>
        <xdr:cNvPr id="2" name="1 Imag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16150" y="295275"/>
          <a:ext cx="0" cy="703631"/>
        </a:xfrm>
        <a:prstGeom prst="rect">
          <a:avLst/>
        </a:prstGeom>
      </xdr:spPr>
    </xdr:pic>
    <xdr:clientData/>
  </xdr:oneCellAnchor>
  <xdr:oneCellAnchor>
    <xdr:from>
      <xdr:col>4</xdr:col>
      <xdr:colOff>0</xdr:colOff>
      <xdr:row>1</xdr:row>
      <xdr:rowOff>104775</xdr:rowOff>
    </xdr:from>
    <xdr:ext cx="0" cy="709938"/>
    <xdr:pic>
      <xdr:nvPicPr>
        <xdr:cNvPr id="3" name="2 Imagen">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14700" y="295275"/>
          <a:ext cx="0" cy="709938"/>
        </a:xfrm>
        <a:prstGeom prst="rect">
          <a:avLst/>
        </a:prstGeom>
      </xdr:spPr>
    </xdr:pic>
    <xdr:clientData/>
  </xdr:oneCellAnchor>
  <xdr:oneCellAnchor>
    <xdr:from>
      <xdr:col>1</xdr:col>
      <xdr:colOff>254934</xdr:colOff>
      <xdr:row>0</xdr:row>
      <xdr:rowOff>145676</xdr:rowOff>
    </xdr:from>
    <xdr:ext cx="857250" cy="753535"/>
    <xdr:pic>
      <xdr:nvPicPr>
        <xdr:cNvPr id="4" name="3 Imagen">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3609" y="145676"/>
          <a:ext cx="857250" cy="753535"/>
        </a:xfrm>
        <a:prstGeom prst="rect">
          <a:avLst/>
        </a:prstGeom>
      </xdr:spPr>
    </xdr:pic>
    <xdr:clientData/>
  </xdr:oneCellAnchor>
  <xdr:oneCellAnchor>
    <xdr:from>
      <xdr:col>15</xdr:col>
      <xdr:colOff>168089</xdr:colOff>
      <xdr:row>1</xdr:row>
      <xdr:rowOff>91049</xdr:rowOff>
    </xdr:from>
    <xdr:ext cx="1678396" cy="642593"/>
    <xdr:pic>
      <xdr:nvPicPr>
        <xdr:cNvPr id="5" name="Picture 5">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3"/>
        <a:stretch>
          <a:fillRect/>
        </a:stretch>
      </xdr:blipFill>
      <xdr:spPr>
        <a:xfrm>
          <a:off x="12598214" y="281549"/>
          <a:ext cx="1678396" cy="642593"/>
        </a:xfrm>
        <a:prstGeom prst="rect">
          <a:avLst/>
        </a:prstGeom>
      </xdr:spPr>
    </xdr:pic>
    <xdr:clientData/>
  </xdr:oneCellAnchor>
  <xdr:twoCellAnchor>
    <xdr:from>
      <xdr:col>0</xdr:col>
      <xdr:colOff>0</xdr:colOff>
      <xdr:row>0</xdr:row>
      <xdr:rowOff>0</xdr:rowOff>
    </xdr:from>
    <xdr:to>
      <xdr:col>0</xdr:col>
      <xdr:colOff>228600</xdr:colOff>
      <xdr:row>9</xdr:row>
      <xdr:rowOff>174812</xdr:rowOff>
    </xdr:to>
    <xdr:pic>
      <xdr:nvPicPr>
        <xdr:cNvPr id="6" name="Picture 1">
          <a:extLst>
            <a:ext uri="{FF2B5EF4-FFF2-40B4-BE49-F238E27FC236}">
              <a16:creationId xmlns:a16="http://schemas.microsoft.com/office/drawing/2014/main" id="{00000000-0008-0000-0900-000006000000}"/>
            </a:ext>
          </a:extLst>
        </xdr:cNvPr>
        <xdr:cNvPicPr/>
      </xdr:nvPicPr>
      <xdr:blipFill>
        <a:blip xmlns:r="http://schemas.openxmlformats.org/officeDocument/2006/relationships" r:embed="rId4" cstate="print"/>
        <a:stretch>
          <a:fillRect/>
        </a:stretch>
      </xdr:blipFill>
      <xdr:spPr>
        <a:xfrm>
          <a:off x="0" y="0"/>
          <a:ext cx="228600" cy="188931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22412</xdr:colOff>
      <xdr:row>0</xdr:row>
      <xdr:rowOff>0</xdr:rowOff>
    </xdr:from>
    <xdr:to>
      <xdr:col>0</xdr:col>
      <xdr:colOff>275805</xdr:colOff>
      <xdr:row>5</xdr:row>
      <xdr:rowOff>11206</xdr:rowOff>
    </xdr:to>
    <xdr:pic>
      <xdr:nvPicPr>
        <xdr:cNvPr id="2" name="Picture 10">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stretch>
          <a:fillRect/>
        </a:stretch>
      </xdr:blipFill>
      <xdr:spPr>
        <a:xfrm>
          <a:off x="22412" y="0"/>
          <a:ext cx="253393" cy="963706"/>
        </a:xfrm>
        <a:prstGeom prst="rect">
          <a:avLst/>
        </a:prstGeom>
      </xdr:spPr>
    </xdr:pic>
    <xdr:clientData/>
  </xdr:twoCellAnchor>
  <xdr:oneCellAnchor>
    <xdr:from>
      <xdr:col>15</xdr:col>
      <xdr:colOff>666851</xdr:colOff>
      <xdr:row>0</xdr:row>
      <xdr:rowOff>167005</xdr:rowOff>
    </xdr:from>
    <xdr:ext cx="1231271" cy="630891"/>
    <xdr:pic>
      <xdr:nvPicPr>
        <xdr:cNvPr id="3" name="3 Imagen">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668476" y="167005"/>
          <a:ext cx="1231271" cy="630891"/>
        </a:xfrm>
        <a:prstGeom prst="rect">
          <a:avLst/>
        </a:prstGeom>
      </xdr:spPr>
    </xdr:pic>
    <xdr:clientData/>
  </xdr:oneCellAnchor>
  <xdr:oneCellAnchor>
    <xdr:from>
      <xdr:col>1</xdr:col>
      <xdr:colOff>171450</xdr:colOff>
      <xdr:row>0</xdr:row>
      <xdr:rowOff>105896</xdr:rowOff>
    </xdr:from>
    <xdr:ext cx="870697" cy="864723"/>
    <xdr:pic>
      <xdr:nvPicPr>
        <xdr:cNvPr id="4" name="4 Imagen">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38225" y="105896"/>
          <a:ext cx="870697" cy="864723"/>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xdr:col>
      <xdr:colOff>43543</xdr:colOff>
      <xdr:row>1</xdr:row>
      <xdr:rowOff>0</xdr:rowOff>
    </xdr:from>
    <xdr:ext cx="863575" cy="857650"/>
    <xdr:pic>
      <xdr:nvPicPr>
        <xdr:cNvPr id="2" name="4 Imag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0318" y="190500"/>
          <a:ext cx="863575" cy="857650"/>
        </a:xfrm>
        <a:prstGeom prst="rect">
          <a:avLst/>
        </a:prstGeom>
      </xdr:spPr>
    </xdr:pic>
    <xdr:clientData/>
  </xdr:oneCellAnchor>
  <xdr:oneCellAnchor>
    <xdr:from>
      <xdr:col>15</xdr:col>
      <xdr:colOff>144556</xdr:colOff>
      <xdr:row>1</xdr:row>
      <xdr:rowOff>94130</xdr:rowOff>
    </xdr:from>
    <xdr:ext cx="1536071" cy="787067"/>
    <xdr:pic>
      <xdr:nvPicPr>
        <xdr:cNvPr id="3" name="3 Imagen">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46181" y="284630"/>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B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1</xdr:col>
      <xdr:colOff>129268</xdr:colOff>
      <xdr:row>0</xdr:row>
      <xdr:rowOff>161925</xdr:rowOff>
    </xdr:from>
    <xdr:ext cx="863575" cy="857650"/>
    <xdr:pic>
      <xdr:nvPicPr>
        <xdr:cNvPr id="2" name="4 Imagen">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6043" y="161925"/>
          <a:ext cx="863575" cy="857650"/>
        </a:xfrm>
        <a:prstGeom prst="rect">
          <a:avLst/>
        </a:prstGeom>
      </xdr:spPr>
    </xdr:pic>
    <xdr:clientData/>
  </xdr:oneCellAnchor>
  <xdr:oneCellAnchor>
    <xdr:from>
      <xdr:col>15</xdr:col>
      <xdr:colOff>93663</xdr:colOff>
      <xdr:row>0</xdr:row>
      <xdr:rowOff>179458</xdr:rowOff>
    </xdr:from>
    <xdr:ext cx="1536071" cy="787067"/>
    <xdr:pic>
      <xdr:nvPicPr>
        <xdr:cNvPr id="3" name="3 Imagen">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095288" y="179458"/>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C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1</xdr:col>
      <xdr:colOff>129268</xdr:colOff>
      <xdr:row>0</xdr:row>
      <xdr:rowOff>161925</xdr:rowOff>
    </xdr:from>
    <xdr:ext cx="863575" cy="857650"/>
    <xdr:pic>
      <xdr:nvPicPr>
        <xdr:cNvPr id="2" name="4 Imagen">
          <a:extLst>
            <a:ext uri="{FF2B5EF4-FFF2-40B4-BE49-F238E27FC236}">
              <a16:creationId xmlns:a16="http://schemas.microsoft.com/office/drawing/2014/main" id="{A2156B4D-C1E0-4A5B-9E53-68ED8EFC58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1268" y="161925"/>
          <a:ext cx="863575" cy="857650"/>
        </a:xfrm>
        <a:prstGeom prst="rect">
          <a:avLst/>
        </a:prstGeom>
      </xdr:spPr>
    </xdr:pic>
    <xdr:clientData/>
  </xdr:oneCellAnchor>
  <xdr:oneCellAnchor>
    <xdr:from>
      <xdr:col>41</xdr:col>
      <xdr:colOff>202405</xdr:colOff>
      <xdr:row>1</xdr:row>
      <xdr:rowOff>58411</xdr:rowOff>
    </xdr:from>
    <xdr:ext cx="1536071" cy="787067"/>
    <xdr:pic>
      <xdr:nvPicPr>
        <xdr:cNvPr id="3" name="3 Imagen">
          <a:extLst>
            <a:ext uri="{FF2B5EF4-FFF2-40B4-BE49-F238E27FC236}">
              <a16:creationId xmlns:a16="http://schemas.microsoft.com/office/drawing/2014/main" id="{07FD65A9-83E3-47A4-9E42-7B778B070AD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444405" y="248911"/>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112619</xdr:rowOff>
    </xdr:to>
    <xdr:pic>
      <xdr:nvPicPr>
        <xdr:cNvPr id="4" name="Picture 10">
          <a:extLst>
            <a:ext uri="{FF2B5EF4-FFF2-40B4-BE49-F238E27FC236}">
              <a16:creationId xmlns:a16="http://schemas.microsoft.com/office/drawing/2014/main" id="{2A18B3BA-AD5A-4224-8F22-2EFEA105BCC5}"/>
            </a:ext>
          </a:extLst>
        </xdr:cNvPr>
        <xdr:cNvPicPr/>
      </xdr:nvPicPr>
      <xdr:blipFill>
        <a:blip xmlns:r="http://schemas.openxmlformats.org/officeDocument/2006/relationships" r:embed="rId3" cstate="print"/>
        <a:stretch>
          <a:fillRect/>
        </a:stretch>
      </xdr:blipFill>
      <xdr:spPr>
        <a:xfrm>
          <a:off x="0" y="0"/>
          <a:ext cx="336176" cy="163661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1</xdr:col>
      <xdr:colOff>129268</xdr:colOff>
      <xdr:row>0</xdr:row>
      <xdr:rowOff>161925</xdr:rowOff>
    </xdr:from>
    <xdr:ext cx="863575" cy="857650"/>
    <xdr:pic>
      <xdr:nvPicPr>
        <xdr:cNvPr id="2" name="4 Imag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1268" y="161925"/>
          <a:ext cx="863575" cy="857650"/>
        </a:xfrm>
        <a:prstGeom prst="rect">
          <a:avLst/>
        </a:prstGeom>
      </xdr:spPr>
    </xdr:pic>
    <xdr:clientData/>
  </xdr:oneCellAnchor>
  <xdr:oneCellAnchor>
    <xdr:from>
      <xdr:col>15</xdr:col>
      <xdr:colOff>561975</xdr:colOff>
      <xdr:row>0</xdr:row>
      <xdr:rowOff>28575</xdr:rowOff>
    </xdr:from>
    <xdr:ext cx="1536071" cy="787067"/>
    <xdr:pic>
      <xdr:nvPicPr>
        <xdr:cNvPr id="3" name="3 Imagen">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991975" y="28575"/>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112619</xdr:rowOff>
    </xdr:to>
    <xdr:pic>
      <xdr:nvPicPr>
        <xdr:cNvPr id="4" name="Picture 10">
          <a:extLst>
            <a:ext uri="{FF2B5EF4-FFF2-40B4-BE49-F238E27FC236}">
              <a16:creationId xmlns:a16="http://schemas.microsoft.com/office/drawing/2014/main" id="{00000000-0008-0000-0E00-000004000000}"/>
            </a:ext>
          </a:extLst>
        </xdr:cNvPr>
        <xdr:cNvPicPr/>
      </xdr:nvPicPr>
      <xdr:blipFill>
        <a:blip xmlns:r="http://schemas.openxmlformats.org/officeDocument/2006/relationships" r:embed="rId3" cstate="print"/>
        <a:stretch>
          <a:fillRect/>
        </a:stretch>
      </xdr:blipFill>
      <xdr:spPr>
        <a:xfrm>
          <a:off x="0" y="0"/>
          <a:ext cx="336176" cy="163661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1</xdr:col>
      <xdr:colOff>129268</xdr:colOff>
      <xdr:row>0</xdr:row>
      <xdr:rowOff>161925</xdr:rowOff>
    </xdr:from>
    <xdr:ext cx="863575" cy="857650"/>
    <xdr:pic>
      <xdr:nvPicPr>
        <xdr:cNvPr id="2" name="4 Imag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3618" y="161925"/>
          <a:ext cx="863575" cy="857650"/>
        </a:xfrm>
        <a:prstGeom prst="rect">
          <a:avLst/>
        </a:prstGeom>
      </xdr:spPr>
    </xdr:pic>
    <xdr:clientData/>
  </xdr:oneCellAnchor>
  <xdr:oneCellAnchor>
    <xdr:from>
      <xdr:col>14</xdr:col>
      <xdr:colOff>542925</xdr:colOff>
      <xdr:row>0</xdr:row>
      <xdr:rowOff>114300</xdr:rowOff>
    </xdr:from>
    <xdr:ext cx="1536071" cy="787067"/>
    <xdr:pic>
      <xdr:nvPicPr>
        <xdr:cNvPr id="3" name="3 Imagen">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163925" y="114300"/>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112619</xdr:rowOff>
    </xdr:to>
    <xdr:pic>
      <xdr:nvPicPr>
        <xdr:cNvPr id="4" name="Picture 10">
          <a:extLst>
            <a:ext uri="{FF2B5EF4-FFF2-40B4-BE49-F238E27FC236}">
              <a16:creationId xmlns:a16="http://schemas.microsoft.com/office/drawing/2014/main" id="{00000000-0008-0000-0F00-000004000000}"/>
            </a:ext>
          </a:extLst>
        </xdr:cNvPr>
        <xdr:cNvPicPr/>
      </xdr:nvPicPr>
      <xdr:blipFill>
        <a:blip xmlns:r="http://schemas.openxmlformats.org/officeDocument/2006/relationships" r:embed="rId3" cstate="print"/>
        <a:stretch>
          <a:fillRect/>
        </a:stretch>
      </xdr:blipFill>
      <xdr:spPr>
        <a:xfrm>
          <a:off x="0" y="0"/>
          <a:ext cx="336176" cy="200809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264583</xdr:colOff>
      <xdr:row>6</xdr:row>
      <xdr:rowOff>137584</xdr:rowOff>
    </xdr:to>
    <xdr:pic>
      <xdr:nvPicPr>
        <xdr:cNvPr id="2" name="Picture 10">
          <a:extLst>
            <a:ext uri="{FF2B5EF4-FFF2-40B4-BE49-F238E27FC236}">
              <a16:creationId xmlns:a16="http://schemas.microsoft.com/office/drawing/2014/main" id="{0695354D-CFB6-4FC2-B09A-2347B5DBC74A}"/>
            </a:ext>
          </a:extLst>
        </xdr:cNvPr>
        <xdr:cNvPicPr/>
      </xdr:nvPicPr>
      <xdr:blipFill>
        <a:blip xmlns:r="http://schemas.openxmlformats.org/officeDocument/2006/relationships" r:embed="rId1" cstate="print"/>
        <a:stretch>
          <a:fillRect/>
        </a:stretch>
      </xdr:blipFill>
      <xdr:spPr>
        <a:xfrm>
          <a:off x="0" y="0"/>
          <a:ext cx="264583" cy="1280584"/>
        </a:xfrm>
        <a:prstGeom prst="rect">
          <a:avLst/>
        </a:prstGeom>
      </xdr:spPr>
    </xdr:pic>
    <xdr:clientData/>
  </xdr:twoCellAnchor>
  <xdr:oneCellAnchor>
    <xdr:from>
      <xdr:col>15</xdr:col>
      <xdr:colOff>412750</xdr:colOff>
      <xdr:row>0</xdr:row>
      <xdr:rowOff>10583</xdr:rowOff>
    </xdr:from>
    <xdr:ext cx="1972931" cy="984299"/>
    <xdr:pic>
      <xdr:nvPicPr>
        <xdr:cNvPr id="3" name="Imagen 3">
          <a:extLst>
            <a:ext uri="{FF2B5EF4-FFF2-40B4-BE49-F238E27FC236}">
              <a16:creationId xmlns:a16="http://schemas.microsoft.com/office/drawing/2014/main" id="{678EC2A5-D51A-4B2E-AE8B-D973F0B6D282}"/>
            </a:ext>
          </a:extLst>
        </xdr:cNvPr>
        <xdr:cNvPicPr>
          <a:picLocks noChangeAspect="1"/>
        </xdr:cNvPicPr>
      </xdr:nvPicPr>
      <xdr:blipFill>
        <a:blip xmlns:r="http://schemas.openxmlformats.org/officeDocument/2006/relationships" r:embed="rId2"/>
        <a:stretch>
          <a:fillRect/>
        </a:stretch>
      </xdr:blipFill>
      <xdr:spPr>
        <a:xfrm>
          <a:off x="11842750" y="10583"/>
          <a:ext cx="1972931" cy="984299"/>
        </a:xfrm>
        <a:prstGeom prst="rect">
          <a:avLst/>
        </a:prstGeom>
      </xdr:spPr>
    </xdr:pic>
    <xdr:clientData/>
  </xdr:oneCellAnchor>
  <xdr:oneCellAnchor>
    <xdr:from>
      <xdr:col>1</xdr:col>
      <xdr:colOff>21166</xdr:colOff>
      <xdr:row>0</xdr:row>
      <xdr:rowOff>105835</xdr:rowOff>
    </xdr:from>
    <xdr:ext cx="2042584" cy="984250"/>
    <xdr:pic>
      <xdr:nvPicPr>
        <xdr:cNvPr id="4" name="Imagen 4">
          <a:extLst>
            <a:ext uri="{FF2B5EF4-FFF2-40B4-BE49-F238E27FC236}">
              <a16:creationId xmlns:a16="http://schemas.microsoft.com/office/drawing/2014/main" id="{361BA4DD-C4D7-485C-ADD2-633501F7120F}"/>
            </a:ext>
          </a:extLst>
        </xdr:cNvPr>
        <xdr:cNvPicPr>
          <a:picLocks noChangeAspect="1"/>
        </xdr:cNvPicPr>
      </xdr:nvPicPr>
      <xdr:blipFill>
        <a:blip xmlns:r="http://schemas.openxmlformats.org/officeDocument/2006/relationships" r:embed="rId3"/>
        <a:stretch>
          <a:fillRect/>
        </a:stretch>
      </xdr:blipFill>
      <xdr:spPr>
        <a:xfrm>
          <a:off x="423333" y="105835"/>
          <a:ext cx="2042584" cy="984250"/>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9C633F91-F77D-4456-B6F0-168776D6967E}"/>
            </a:ext>
          </a:extLst>
        </xdr:cNvPr>
        <xdr:cNvPicPr/>
      </xdr:nvPicPr>
      <xdr:blipFill>
        <a:blip xmlns:r="http://schemas.openxmlformats.org/officeDocument/2006/relationships" r:embed="rId1" cstate="print"/>
        <a:stretch>
          <a:fillRect/>
        </a:stretch>
      </xdr:blipFill>
      <xdr:spPr>
        <a:xfrm>
          <a:off x="0" y="0"/>
          <a:ext cx="336176" cy="2246219"/>
        </a:xfrm>
        <a:prstGeom prst="rect">
          <a:avLst/>
        </a:prstGeom>
      </xdr:spPr>
    </xdr:pic>
    <xdr:clientData/>
  </xdr:twoCellAnchor>
  <xdr:twoCellAnchor editAs="oneCell">
    <xdr:from>
      <xdr:col>0</xdr:col>
      <xdr:colOff>577925</xdr:colOff>
      <xdr:row>0</xdr:row>
      <xdr:rowOff>76968</xdr:rowOff>
    </xdr:from>
    <xdr:to>
      <xdr:col>1</xdr:col>
      <xdr:colOff>1968500</xdr:colOff>
      <xdr:row>3</xdr:row>
      <xdr:rowOff>242453</xdr:rowOff>
    </xdr:to>
    <xdr:pic>
      <xdr:nvPicPr>
        <xdr:cNvPr id="3" name="Imagen 2">
          <a:extLst>
            <a:ext uri="{FF2B5EF4-FFF2-40B4-BE49-F238E27FC236}">
              <a16:creationId xmlns:a16="http://schemas.microsoft.com/office/drawing/2014/main" id="{F03E6DD7-CE1C-491B-A500-ACA10830D446}"/>
            </a:ext>
          </a:extLst>
        </xdr:cNvPr>
        <xdr:cNvPicPr>
          <a:picLocks noChangeAspect="1"/>
        </xdr:cNvPicPr>
      </xdr:nvPicPr>
      <xdr:blipFill>
        <a:blip xmlns:r="http://schemas.openxmlformats.org/officeDocument/2006/relationships" r:embed="rId2"/>
        <a:stretch>
          <a:fillRect/>
        </a:stretch>
      </xdr:blipFill>
      <xdr:spPr>
        <a:xfrm>
          <a:off x="511250" y="76968"/>
          <a:ext cx="1971600" cy="984635"/>
        </a:xfrm>
        <a:prstGeom prst="rect">
          <a:avLst/>
        </a:prstGeom>
      </xdr:spPr>
    </xdr:pic>
    <xdr:clientData/>
  </xdr:twoCellAnchor>
  <xdr:twoCellAnchor editAs="oneCell">
    <xdr:from>
      <xdr:col>15</xdr:col>
      <xdr:colOff>143217</xdr:colOff>
      <xdr:row>0</xdr:row>
      <xdr:rowOff>30930</xdr:rowOff>
    </xdr:from>
    <xdr:to>
      <xdr:col>16</xdr:col>
      <xdr:colOff>990476</xdr:colOff>
      <xdr:row>3</xdr:row>
      <xdr:rowOff>195454</xdr:rowOff>
    </xdr:to>
    <xdr:pic>
      <xdr:nvPicPr>
        <xdr:cNvPr id="4" name="Imagen 3">
          <a:extLst>
            <a:ext uri="{FF2B5EF4-FFF2-40B4-BE49-F238E27FC236}">
              <a16:creationId xmlns:a16="http://schemas.microsoft.com/office/drawing/2014/main" id="{0B63EEC2-6CDF-4BC0-8822-86C94A4AF5C2}"/>
            </a:ext>
            <a:ext uri="{147F2762-F138-4A5C-976F-8EAC2B608ADB}">
              <a16:predDERef xmlns:a16="http://schemas.microsoft.com/office/drawing/2014/main" pred="{FB2DB5FE-554F-4B32-A29A-228F72299AD3}"/>
            </a:ext>
          </a:extLst>
        </xdr:cNvPr>
        <xdr:cNvPicPr>
          <a:picLocks noChangeAspect="1"/>
        </xdr:cNvPicPr>
      </xdr:nvPicPr>
      <xdr:blipFill>
        <a:blip xmlns:r="http://schemas.openxmlformats.org/officeDocument/2006/relationships" r:embed="rId3"/>
        <a:stretch>
          <a:fillRect/>
        </a:stretch>
      </xdr:blipFill>
      <xdr:spPr>
        <a:xfrm>
          <a:off x="20679117" y="30930"/>
          <a:ext cx="1809284" cy="98367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EB338214-7A3C-4794-935A-BDD05248E408}"/>
            </a:ext>
          </a:extLst>
        </xdr:cNvPr>
        <xdr:cNvPicPr/>
      </xdr:nvPicPr>
      <xdr:blipFill>
        <a:blip xmlns:r="http://schemas.openxmlformats.org/officeDocument/2006/relationships" r:embed="rId1" cstate="print"/>
        <a:stretch>
          <a:fillRect/>
        </a:stretch>
      </xdr:blipFill>
      <xdr:spPr>
        <a:xfrm>
          <a:off x="0" y="0"/>
          <a:ext cx="336176" cy="2246219"/>
        </a:xfrm>
        <a:prstGeom prst="rect">
          <a:avLst/>
        </a:prstGeom>
      </xdr:spPr>
    </xdr:pic>
    <xdr:clientData/>
  </xdr:twoCellAnchor>
  <xdr:twoCellAnchor editAs="oneCell">
    <xdr:from>
      <xdr:col>1</xdr:col>
      <xdr:colOff>44525</xdr:colOff>
      <xdr:row>1</xdr:row>
      <xdr:rowOff>76968</xdr:rowOff>
    </xdr:from>
    <xdr:to>
      <xdr:col>1</xdr:col>
      <xdr:colOff>2543174</xdr:colOff>
      <xdr:row>4</xdr:row>
      <xdr:rowOff>184521</xdr:rowOff>
    </xdr:to>
    <xdr:pic>
      <xdr:nvPicPr>
        <xdr:cNvPr id="3" name="Imagen 2">
          <a:extLst>
            <a:ext uri="{FF2B5EF4-FFF2-40B4-BE49-F238E27FC236}">
              <a16:creationId xmlns:a16="http://schemas.microsoft.com/office/drawing/2014/main" id="{255A624C-1D05-4CA9-B373-DE93205DB553}"/>
            </a:ext>
          </a:extLst>
        </xdr:cNvPr>
        <xdr:cNvPicPr>
          <a:picLocks noChangeAspect="1"/>
        </xdr:cNvPicPr>
      </xdr:nvPicPr>
      <xdr:blipFill>
        <a:blip xmlns:r="http://schemas.openxmlformats.org/officeDocument/2006/relationships" r:embed="rId2"/>
        <a:stretch>
          <a:fillRect/>
        </a:stretch>
      </xdr:blipFill>
      <xdr:spPr>
        <a:xfrm>
          <a:off x="558875" y="267468"/>
          <a:ext cx="2498649" cy="936228"/>
        </a:xfrm>
        <a:prstGeom prst="rect">
          <a:avLst/>
        </a:prstGeom>
      </xdr:spPr>
    </xdr:pic>
    <xdr:clientData/>
  </xdr:twoCellAnchor>
  <xdr:twoCellAnchor editAs="oneCell">
    <xdr:from>
      <xdr:col>14</xdr:col>
      <xdr:colOff>485884</xdr:colOff>
      <xdr:row>0</xdr:row>
      <xdr:rowOff>174340</xdr:rowOff>
    </xdr:from>
    <xdr:to>
      <xdr:col>17</xdr:col>
      <xdr:colOff>446868</xdr:colOff>
      <xdr:row>4</xdr:row>
      <xdr:rowOff>135843</xdr:rowOff>
    </xdr:to>
    <xdr:pic>
      <xdr:nvPicPr>
        <xdr:cNvPr id="4" name="Imagen 3">
          <a:extLst>
            <a:ext uri="{FF2B5EF4-FFF2-40B4-BE49-F238E27FC236}">
              <a16:creationId xmlns:a16="http://schemas.microsoft.com/office/drawing/2014/main" id="{A09C930D-999F-443B-949A-14DF6178BF3C}"/>
            </a:ext>
            <a:ext uri="{147F2762-F138-4A5C-976F-8EAC2B608ADB}">
              <a16:predDERef xmlns:a16="http://schemas.microsoft.com/office/drawing/2014/main" pred="{FB2DB5FE-554F-4B32-A29A-228F72299AD3}"/>
            </a:ext>
          </a:extLst>
        </xdr:cNvPr>
        <xdr:cNvPicPr>
          <a:picLocks noChangeAspect="1"/>
        </xdr:cNvPicPr>
      </xdr:nvPicPr>
      <xdr:blipFill>
        <a:blip xmlns:r="http://schemas.openxmlformats.org/officeDocument/2006/relationships" r:embed="rId3"/>
        <a:stretch>
          <a:fillRect/>
        </a:stretch>
      </xdr:blipFill>
      <xdr:spPr>
        <a:xfrm>
          <a:off x="19964509" y="174340"/>
          <a:ext cx="1789784" cy="9806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11206</xdr:colOff>
      <xdr:row>0</xdr:row>
      <xdr:rowOff>1</xdr:rowOff>
    </xdr:from>
    <xdr:to>
      <xdr:col>0</xdr:col>
      <xdr:colOff>220756</xdr:colOff>
      <xdr:row>6</xdr:row>
      <xdr:rowOff>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11206" y="1"/>
          <a:ext cx="209550" cy="1142999"/>
        </a:xfrm>
        <a:prstGeom prst="rect">
          <a:avLst/>
        </a:prstGeom>
      </xdr:spPr>
    </xdr:pic>
    <xdr:clientData/>
  </xdr:twoCellAnchor>
  <xdr:oneCellAnchor>
    <xdr:from>
      <xdr:col>1</xdr:col>
      <xdr:colOff>262779</xdr:colOff>
      <xdr:row>1</xdr:row>
      <xdr:rowOff>225238</xdr:rowOff>
    </xdr:from>
    <xdr:ext cx="727821" cy="722827"/>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9554" y="377638"/>
          <a:ext cx="727821" cy="722827"/>
        </a:xfrm>
        <a:prstGeom prst="rect">
          <a:avLst/>
        </a:prstGeom>
      </xdr:spPr>
    </xdr:pic>
    <xdr:clientData/>
  </xdr:oneCellAnchor>
  <xdr:oneCellAnchor>
    <xdr:from>
      <xdr:col>15</xdr:col>
      <xdr:colOff>26894</xdr:colOff>
      <xdr:row>1</xdr:row>
      <xdr:rowOff>273424</xdr:rowOff>
    </xdr:from>
    <xdr:ext cx="1536071" cy="78706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028519" y="378199"/>
          <a:ext cx="1536071" cy="787067"/>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727EFC48-A432-4091-8CCE-E66771AD8B46}"/>
            </a:ext>
          </a:extLst>
        </xdr:cNvPr>
        <xdr:cNvPicPr/>
      </xdr:nvPicPr>
      <xdr:blipFill>
        <a:blip xmlns:r="http://schemas.openxmlformats.org/officeDocument/2006/relationships" r:embed="rId1" cstate="print"/>
        <a:stretch>
          <a:fillRect/>
        </a:stretch>
      </xdr:blipFill>
      <xdr:spPr>
        <a:xfrm>
          <a:off x="0" y="0"/>
          <a:ext cx="336176" cy="2246219"/>
        </a:xfrm>
        <a:prstGeom prst="rect">
          <a:avLst/>
        </a:prstGeom>
      </xdr:spPr>
    </xdr:pic>
    <xdr:clientData/>
  </xdr:twoCellAnchor>
  <xdr:twoCellAnchor editAs="oneCell">
    <xdr:from>
      <xdr:col>0</xdr:col>
      <xdr:colOff>577925</xdr:colOff>
      <xdr:row>0</xdr:row>
      <xdr:rowOff>76968</xdr:rowOff>
    </xdr:from>
    <xdr:to>
      <xdr:col>1</xdr:col>
      <xdr:colOff>1976120</xdr:colOff>
      <xdr:row>3</xdr:row>
      <xdr:rowOff>234833</xdr:rowOff>
    </xdr:to>
    <xdr:pic>
      <xdr:nvPicPr>
        <xdr:cNvPr id="3" name="Imagen 2">
          <a:extLst>
            <a:ext uri="{FF2B5EF4-FFF2-40B4-BE49-F238E27FC236}">
              <a16:creationId xmlns:a16="http://schemas.microsoft.com/office/drawing/2014/main" id="{9E7C0F52-EADA-4A6E-887A-988A2B6C51FB}"/>
            </a:ext>
          </a:extLst>
        </xdr:cNvPr>
        <xdr:cNvPicPr>
          <a:picLocks noChangeAspect="1"/>
        </xdr:cNvPicPr>
      </xdr:nvPicPr>
      <xdr:blipFill>
        <a:blip xmlns:r="http://schemas.openxmlformats.org/officeDocument/2006/relationships" r:embed="rId2"/>
        <a:stretch>
          <a:fillRect/>
        </a:stretch>
      </xdr:blipFill>
      <xdr:spPr>
        <a:xfrm>
          <a:off x="511250" y="76968"/>
          <a:ext cx="1979220" cy="977015"/>
        </a:xfrm>
        <a:prstGeom prst="rect">
          <a:avLst/>
        </a:prstGeom>
      </xdr:spPr>
    </xdr:pic>
    <xdr:clientData/>
  </xdr:twoCellAnchor>
  <xdr:twoCellAnchor editAs="oneCell">
    <xdr:from>
      <xdr:col>14</xdr:col>
      <xdr:colOff>485884</xdr:colOff>
      <xdr:row>0</xdr:row>
      <xdr:rowOff>174340</xdr:rowOff>
    </xdr:from>
    <xdr:to>
      <xdr:col>15</xdr:col>
      <xdr:colOff>1119141</xdr:colOff>
      <xdr:row>4</xdr:row>
      <xdr:rowOff>69168</xdr:rowOff>
    </xdr:to>
    <xdr:pic>
      <xdr:nvPicPr>
        <xdr:cNvPr id="4" name="Imagen 3">
          <a:extLst>
            <a:ext uri="{FF2B5EF4-FFF2-40B4-BE49-F238E27FC236}">
              <a16:creationId xmlns:a16="http://schemas.microsoft.com/office/drawing/2014/main" id="{9EA2DD3C-0CE2-4E03-BF14-850AA32D4CDD}"/>
            </a:ext>
            <a:ext uri="{147F2762-F138-4A5C-976F-8EAC2B608ADB}">
              <a16:predDERef xmlns:a16="http://schemas.microsoft.com/office/drawing/2014/main" pred="{FB2DB5FE-554F-4B32-A29A-228F72299AD3}"/>
            </a:ext>
          </a:extLst>
        </xdr:cNvPr>
        <xdr:cNvPicPr>
          <a:picLocks noChangeAspect="1"/>
        </xdr:cNvPicPr>
      </xdr:nvPicPr>
      <xdr:blipFill>
        <a:blip xmlns:r="http://schemas.openxmlformats.org/officeDocument/2006/relationships" r:embed="rId3"/>
        <a:stretch>
          <a:fillRect/>
        </a:stretch>
      </xdr:blipFill>
      <xdr:spPr>
        <a:xfrm>
          <a:off x="20574109" y="174340"/>
          <a:ext cx="1795307" cy="98067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649B3D37-21ED-40D6-BBFD-A29F2FF7968A}"/>
            </a:ext>
          </a:extLst>
        </xdr:cNvPr>
        <xdr:cNvPicPr/>
      </xdr:nvPicPr>
      <xdr:blipFill>
        <a:blip xmlns:r="http://schemas.openxmlformats.org/officeDocument/2006/relationships" r:embed="rId1" cstate="print"/>
        <a:stretch>
          <a:fillRect/>
        </a:stretch>
      </xdr:blipFill>
      <xdr:spPr>
        <a:xfrm>
          <a:off x="0" y="0"/>
          <a:ext cx="336176" cy="2246219"/>
        </a:xfrm>
        <a:prstGeom prst="rect">
          <a:avLst/>
        </a:prstGeom>
      </xdr:spPr>
    </xdr:pic>
    <xdr:clientData/>
  </xdr:twoCellAnchor>
  <xdr:twoCellAnchor editAs="oneCell">
    <xdr:from>
      <xdr:col>0</xdr:col>
      <xdr:colOff>577925</xdr:colOff>
      <xdr:row>0</xdr:row>
      <xdr:rowOff>76968</xdr:rowOff>
    </xdr:from>
    <xdr:to>
      <xdr:col>1</xdr:col>
      <xdr:colOff>1960880</xdr:colOff>
      <xdr:row>3</xdr:row>
      <xdr:rowOff>244358</xdr:rowOff>
    </xdr:to>
    <xdr:pic>
      <xdr:nvPicPr>
        <xdr:cNvPr id="3" name="Imagen 2">
          <a:extLst>
            <a:ext uri="{FF2B5EF4-FFF2-40B4-BE49-F238E27FC236}">
              <a16:creationId xmlns:a16="http://schemas.microsoft.com/office/drawing/2014/main" id="{3E2BF69B-53B3-4F71-85DC-CB4A2B382508}"/>
            </a:ext>
          </a:extLst>
        </xdr:cNvPr>
        <xdr:cNvPicPr>
          <a:picLocks noChangeAspect="1"/>
        </xdr:cNvPicPr>
      </xdr:nvPicPr>
      <xdr:blipFill>
        <a:blip xmlns:r="http://schemas.openxmlformats.org/officeDocument/2006/relationships" r:embed="rId2"/>
        <a:stretch>
          <a:fillRect/>
        </a:stretch>
      </xdr:blipFill>
      <xdr:spPr>
        <a:xfrm>
          <a:off x="511250" y="76968"/>
          <a:ext cx="1979220" cy="977015"/>
        </a:xfrm>
        <a:prstGeom prst="rect">
          <a:avLst/>
        </a:prstGeom>
      </xdr:spPr>
    </xdr:pic>
    <xdr:clientData/>
  </xdr:twoCellAnchor>
  <xdr:twoCellAnchor editAs="oneCell">
    <xdr:from>
      <xdr:col>14</xdr:col>
      <xdr:colOff>485884</xdr:colOff>
      <xdr:row>0</xdr:row>
      <xdr:rowOff>174340</xdr:rowOff>
    </xdr:from>
    <xdr:to>
      <xdr:col>15</xdr:col>
      <xdr:colOff>1107711</xdr:colOff>
      <xdr:row>4</xdr:row>
      <xdr:rowOff>59643</xdr:rowOff>
    </xdr:to>
    <xdr:pic>
      <xdr:nvPicPr>
        <xdr:cNvPr id="4" name="Imagen 3">
          <a:extLst>
            <a:ext uri="{FF2B5EF4-FFF2-40B4-BE49-F238E27FC236}">
              <a16:creationId xmlns:a16="http://schemas.microsoft.com/office/drawing/2014/main" id="{89A1F4C1-78C0-48D5-8C62-FE52D7396BFB}"/>
            </a:ext>
            <a:ext uri="{147F2762-F138-4A5C-976F-8EAC2B608ADB}">
              <a16:predDERef xmlns:a16="http://schemas.microsoft.com/office/drawing/2014/main" pred="{FB2DB5FE-554F-4B32-A29A-228F72299AD3}"/>
            </a:ext>
          </a:extLst>
        </xdr:cNvPr>
        <xdr:cNvPicPr>
          <a:picLocks noChangeAspect="1"/>
        </xdr:cNvPicPr>
      </xdr:nvPicPr>
      <xdr:blipFill>
        <a:blip xmlns:r="http://schemas.openxmlformats.org/officeDocument/2006/relationships" r:embed="rId3"/>
        <a:stretch>
          <a:fillRect/>
        </a:stretch>
      </xdr:blipFill>
      <xdr:spPr>
        <a:xfrm>
          <a:off x="19107259" y="174340"/>
          <a:ext cx="1795306" cy="98067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4088243E-8F00-4029-A0C8-1745CE1C618A}"/>
            </a:ext>
          </a:extLst>
        </xdr:cNvPr>
        <xdr:cNvPicPr/>
      </xdr:nvPicPr>
      <xdr:blipFill>
        <a:blip xmlns:r="http://schemas.openxmlformats.org/officeDocument/2006/relationships" r:embed="rId1" cstate="print"/>
        <a:stretch>
          <a:fillRect/>
        </a:stretch>
      </xdr:blipFill>
      <xdr:spPr>
        <a:xfrm>
          <a:off x="0" y="0"/>
          <a:ext cx="336176" cy="2344190"/>
        </a:xfrm>
        <a:prstGeom prst="rect">
          <a:avLst/>
        </a:prstGeom>
      </xdr:spPr>
    </xdr:pic>
    <xdr:clientData/>
  </xdr:twoCellAnchor>
  <xdr:oneCellAnchor>
    <xdr:from>
      <xdr:col>1</xdr:col>
      <xdr:colOff>0</xdr:colOff>
      <xdr:row>1</xdr:row>
      <xdr:rowOff>8932</xdr:rowOff>
    </xdr:from>
    <xdr:ext cx="2169696" cy="1188496"/>
    <xdr:pic>
      <xdr:nvPicPr>
        <xdr:cNvPr id="3" name="Imagen 2">
          <a:extLst>
            <a:ext uri="{FF2B5EF4-FFF2-40B4-BE49-F238E27FC236}">
              <a16:creationId xmlns:a16="http://schemas.microsoft.com/office/drawing/2014/main" id="{7CEDF826-9026-4A19-A2E8-6DD4F891C4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62559" y="199432"/>
          <a:ext cx="2169696" cy="1188496"/>
        </a:xfrm>
        <a:prstGeom prst="rect">
          <a:avLst/>
        </a:prstGeom>
      </xdr:spPr>
    </xdr:pic>
    <xdr:clientData/>
  </xdr:oneCellAnchor>
  <xdr:oneCellAnchor>
    <xdr:from>
      <xdr:col>14</xdr:col>
      <xdr:colOff>485884</xdr:colOff>
      <xdr:row>0</xdr:row>
      <xdr:rowOff>174340</xdr:rowOff>
    </xdr:from>
    <xdr:ext cx="1783536" cy="987482"/>
    <xdr:pic>
      <xdr:nvPicPr>
        <xdr:cNvPr id="4" name="Imagen 3">
          <a:extLst>
            <a:ext uri="{FF2B5EF4-FFF2-40B4-BE49-F238E27FC236}">
              <a16:creationId xmlns:a16="http://schemas.microsoft.com/office/drawing/2014/main" id="{D9C3E014-049D-49DC-9435-04FD46E55D49}"/>
            </a:ext>
            <a:ext uri="{147F2762-F138-4A5C-976F-8EAC2B608ADB}">
              <a16:predDERef xmlns:a16="http://schemas.microsoft.com/office/drawing/2014/main" pred="{FB2DB5FE-554F-4B32-A29A-228F72299AD3}"/>
            </a:ext>
          </a:extLst>
        </xdr:cNvPr>
        <xdr:cNvPicPr>
          <a:picLocks noChangeAspect="1"/>
        </xdr:cNvPicPr>
      </xdr:nvPicPr>
      <xdr:blipFill>
        <a:blip xmlns:r="http://schemas.openxmlformats.org/officeDocument/2006/relationships" r:embed="rId3"/>
        <a:stretch>
          <a:fillRect/>
        </a:stretch>
      </xdr:blipFill>
      <xdr:spPr>
        <a:xfrm>
          <a:off x="11153884" y="174340"/>
          <a:ext cx="1783536" cy="987482"/>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5CD92776-5DDA-4B1C-BB8F-74A44CC0C2E6}"/>
            </a:ext>
          </a:extLst>
        </xdr:cNvPr>
        <xdr:cNvPicPr/>
      </xdr:nvPicPr>
      <xdr:blipFill>
        <a:blip xmlns:r="http://schemas.openxmlformats.org/officeDocument/2006/relationships" r:embed="rId1" cstate="print"/>
        <a:stretch>
          <a:fillRect/>
        </a:stretch>
      </xdr:blipFill>
      <xdr:spPr>
        <a:xfrm>
          <a:off x="0" y="0"/>
          <a:ext cx="336176" cy="2322419"/>
        </a:xfrm>
        <a:prstGeom prst="rect">
          <a:avLst/>
        </a:prstGeom>
      </xdr:spPr>
    </xdr:pic>
    <xdr:clientData/>
  </xdr:twoCellAnchor>
  <xdr:oneCellAnchor>
    <xdr:from>
      <xdr:col>1</xdr:col>
      <xdr:colOff>0</xdr:colOff>
      <xdr:row>1</xdr:row>
      <xdr:rowOff>8932</xdr:rowOff>
    </xdr:from>
    <xdr:ext cx="2169696" cy="1188496"/>
    <xdr:pic>
      <xdr:nvPicPr>
        <xdr:cNvPr id="3" name="Imagen 2">
          <a:extLst>
            <a:ext uri="{FF2B5EF4-FFF2-40B4-BE49-F238E27FC236}">
              <a16:creationId xmlns:a16="http://schemas.microsoft.com/office/drawing/2014/main" id="{60F2EE99-3A43-4A92-B0A8-80F3F4DA68A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933450" y="199432"/>
          <a:ext cx="2169696" cy="1188496"/>
        </a:xfrm>
        <a:prstGeom prst="rect">
          <a:avLst/>
        </a:prstGeom>
      </xdr:spPr>
    </xdr:pic>
    <xdr:clientData/>
  </xdr:oneCellAnchor>
  <xdr:oneCellAnchor>
    <xdr:from>
      <xdr:col>14</xdr:col>
      <xdr:colOff>485884</xdr:colOff>
      <xdr:row>0</xdr:row>
      <xdr:rowOff>174340</xdr:rowOff>
    </xdr:from>
    <xdr:ext cx="1783536" cy="987482"/>
    <xdr:pic>
      <xdr:nvPicPr>
        <xdr:cNvPr id="4" name="Imagen 3">
          <a:extLst>
            <a:ext uri="{FF2B5EF4-FFF2-40B4-BE49-F238E27FC236}">
              <a16:creationId xmlns:a16="http://schemas.microsoft.com/office/drawing/2014/main" id="{1FE39443-101F-44CD-ADC3-D7F95AF8646B}"/>
            </a:ext>
            <a:ext uri="{147F2762-F138-4A5C-976F-8EAC2B608ADB}">
              <a16:predDERef xmlns:a16="http://schemas.microsoft.com/office/drawing/2014/main" pred="{FB2DB5FE-554F-4B32-A29A-228F72299AD3}"/>
            </a:ext>
          </a:extLst>
        </xdr:cNvPr>
        <xdr:cNvPicPr>
          <a:picLocks noChangeAspect="1"/>
        </xdr:cNvPicPr>
      </xdr:nvPicPr>
      <xdr:blipFill>
        <a:blip xmlns:r="http://schemas.openxmlformats.org/officeDocument/2006/relationships" r:embed="rId3"/>
        <a:stretch>
          <a:fillRect/>
        </a:stretch>
      </xdr:blipFill>
      <xdr:spPr>
        <a:xfrm>
          <a:off x="21402784" y="174340"/>
          <a:ext cx="1783536" cy="98748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2 Imagen" descr="LOGO 40%.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twoCellAnchor>
    <xdr:from>
      <xdr:col>0</xdr:col>
      <xdr:colOff>0</xdr:colOff>
      <xdr:row>0</xdr:row>
      <xdr:rowOff>0</xdr:rowOff>
    </xdr:from>
    <xdr:to>
      <xdr:col>0</xdr:col>
      <xdr:colOff>265814</xdr:colOff>
      <xdr:row>8</xdr:row>
      <xdr:rowOff>95250</xdr:rowOff>
    </xdr:to>
    <xdr:pic>
      <xdr:nvPicPr>
        <xdr:cNvPr id="3" name="Picture 1">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stretch>
          <a:fillRect/>
        </a:stretch>
      </xdr:blipFill>
      <xdr:spPr>
        <a:xfrm>
          <a:off x="0" y="0"/>
          <a:ext cx="265814" cy="2122081"/>
        </a:xfrm>
        <a:prstGeom prst="rect">
          <a:avLst/>
        </a:prstGeom>
      </xdr:spPr>
    </xdr:pic>
    <xdr:clientData/>
  </xdr:twoCellAnchor>
  <xdr:oneCellAnchor>
    <xdr:from>
      <xdr:col>1</xdr:col>
      <xdr:colOff>243729</xdr:colOff>
      <xdr:row>0</xdr:row>
      <xdr:rowOff>34738</xdr:rowOff>
    </xdr:from>
    <xdr:ext cx="727821" cy="722827"/>
    <xdr:pic>
      <xdr:nvPicPr>
        <xdr:cNvPr id="4" name="4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10504" y="34738"/>
          <a:ext cx="727821" cy="722827"/>
        </a:xfrm>
        <a:prstGeom prst="rect">
          <a:avLst/>
        </a:prstGeom>
      </xdr:spPr>
    </xdr:pic>
    <xdr:clientData/>
  </xdr:oneCellAnchor>
  <xdr:oneCellAnchor>
    <xdr:from>
      <xdr:col>15</xdr:col>
      <xdr:colOff>26894</xdr:colOff>
      <xdr:row>1</xdr:row>
      <xdr:rowOff>273424</xdr:rowOff>
    </xdr:from>
    <xdr:ext cx="1536071" cy="787067"/>
    <xdr:pic>
      <xdr:nvPicPr>
        <xdr:cNvPr id="5" name="3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028519" y="378199"/>
          <a:ext cx="1536071" cy="78706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7</xdr:row>
      <xdr:rowOff>0</xdr:rowOff>
    </xdr:from>
    <xdr:ext cx="0" cy="925399"/>
    <xdr:pic>
      <xdr:nvPicPr>
        <xdr:cNvPr id="2" name="1 Imagen" descr="LOGO 40%.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866775" y="1333500"/>
          <a:ext cx="0" cy="925399"/>
        </a:xfrm>
        <a:prstGeom prst="rect">
          <a:avLst/>
        </a:prstGeom>
      </xdr:spPr>
    </xdr:pic>
    <xdr:clientData/>
  </xdr:oneCellAnchor>
  <xdr:oneCellAnchor>
    <xdr:from>
      <xdr:col>16</xdr:col>
      <xdr:colOff>342900</xdr:colOff>
      <xdr:row>1</xdr:row>
      <xdr:rowOff>151279</xdr:rowOff>
    </xdr:from>
    <xdr:ext cx="0" cy="925399"/>
    <xdr:pic>
      <xdr:nvPicPr>
        <xdr:cNvPr id="3" name="2 Imagen" descr="LOGO 40%.pn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twoCellAnchor>
    <xdr:from>
      <xdr:col>0</xdr:col>
      <xdr:colOff>0</xdr:colOff>
      <xdr:row>0</xdr:row>
      <xdr:rowOff>0</xdr:rowOff>
    </xdr:from>
    <xdr:to>
      <xdr:col>0</xdr:col>
      <xdr:colOff>200025</xdr:colOff>
      <xdr:row>8</xdr:row>
      <xdr:rowOff>142875</xdr:rowOff>
    </xdr:to>
    <xdr:pic>
      <xdr:nvPicPr>
        <xdr:cNvPr id="4" name="Picture 1">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2" cstate="print"/>
        <a:stretch>
          <a:fillRect/>
        </a:stretch>
      </xdr:blipFill>
      <xdr:spPr>
        <a:xfrm>
          <a:off x="0" y="0"/>
          <a:ext cx="200025" cy="1666875"/>
        </a:xfrm>
        <a:prstGeom prst="rect">
          <a:avLst/>
        </a:prstGeom>
      </xdr:spPr>
    </xdr:pic>
    <xdr:clientData/>
  </xdr:twoCellAnchor>
  <xdr:oneCellAnchor>
    <xdr:from>
      <xdr:col>16</xdr:col>
      <xdr:colOff>342900</xdr:colOff>
      <xdr:row>1</xdr:row>
      <xdr:rowOff>151279</xdr:rowOff>
    </xdr:from>
    <xdr:ext cx="0" cy="925399"/>
    <xdr:pic>
      <xdr:nvPicPr>
        <xdr:cNvPr id="5" name="2 Imagen" descr="LOGO 40%.png">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xdr:col>
      <xdr:colOff>215154</xdr:colOff>
      <xdr:row>1</xdr:row>
      <xdr:rowOff>244288</xdr:rowOff>
    </xdr:from>
    <xdr:ext cx="727821" cy="722827"/>
    <xdr:pic>
      <xdr:nvPicPr>
        <xdr:cNvPr id="6" name="4 Imagen">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81929" y="377638"/>
          <a:ext cx="727821" cy="722827"/>
        </a:xfrm>
        <a:prstGeom prst="rect">
          <a:avLst/>
        </a:prstGeom>
      </xdr:spPr>
    </xdr:pic>
    <xdr:clientData/>
  </xdr:oneCellAnchor>
  <xdr:oneCellAnchor>
    <xdr:from>
      <xdr:col>15</xdr:col>
      <xdr:colOff>141194</xdr:colOff>
      <xdr:row>1</xdr:row>
      <xdr:rowOff>197224</xdr:rowOff>
    </xdr:from>
    <xdr:ext cx="1536071" cy="787067"/>
    <xdr:pic>
      <xdr:nvPicPr>
        <xdr:cNvPr id="7" name="3 Imagen">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142819" y="378199"/>
          <a:ext cx="1536071" cy="78706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8</xdr:row>
      <xdr:rowOff>0</xdr:rowOff>
    </xdr:from>
    <xdr:ext cx="0" cy="925399"/>
    <xdr:pic>
      <xdr:nvPicPr>
        <xdr:cNvPr id="2" name="1 Imagen" descr="LOGO 40%.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stretch>
          <a:fillRect/>
        </a:stretch>
      </xdr:blipFill>
      <xdr:spPr>
        <a:xfrm>
          <a:off x="866775" y="1524000"/>
          <a:ext cx="0" cy="925399"/>
        </a:xfrm>
        <a:prstGeom prst="rect">
          <a:avLst/>
        </a:prstGeom>
      </xdr:spPr>
    </xdr:pic>
    <xdr:clientData/>
  </xdr:oneCellAnchor>
  <xdr:oneCellAnchor>
    <xdr:from>
      <xdr:col>16</xdr:col>
      <xdr:colOff>342900</xdr:colOff>
      <xdr:row>1</xdr:row>
      <xdr:rowOff>151279</xdr:rowOff>
    </xdr:from>
    <xdr:ext cx="0" cy="925399"/>
    <xdr:pic>
      <xdr:nvPicPr>
        <xdr:cNvPr id="3" name="2 Imagen" descr="LOGO 40%.pn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twoCellAnchor>
    <xdr:from>
      <xdr:col>0</xdr:col>
      <xdr:colOff>0</xdr:colOff>
      <xdr:row>0</xdr:row>
      <xdr:rowOff>1</xdr:rowOff>
    </xdr:from>
    <xdr:to>
      <xdr:col>0</xdr:col>
      <xdr:colOff>207065</xdr:colOff>
      <xdr:row>9</xdr:row>
      <xdr:rowOff>0</xdr:rowOff>
    </xdr:to>
    <xdr:pic>
      <xdr:nvPicPr>
        <xdr:cNvPr id="4" name="Picture 1">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2" cstate="print"/>
        <a:stretch>
          <a:fillRect/>
        </a:stretch>
      </xdr:blipFill>
      <xdr:spPr>
        <a:xfrm>
          <a:off x="0" y="1"/>
          <a:ext cx="207065" cy="1714499"/>
        </a:xfrm>
        <a:prstGeom prst="rect">
          <a:avLst/>
        </a:prstGeom>
      </xdr:spPr>
    </xdr:pic>
    <xdr:clientData/>
  </xdr:twoCellAnchor>
  <xdr:oneCellAnchor>
    <xdr:from>
      <xdr:col>16</xdr:col>
      <xdr:colOff>342900</xdr:colOff>
      <xdr:row>1</xdr:row>
      <xdr:rowOff>151279</xdr:rowOff>
    </xdr:from>
    <xdr:ext cx="0" cy="925399"/>
    <xdr:pic>
      <xdr:nvPicPr>
        <xdr:cNvPr id="5" name="2 Imagen" descr="LOGO 40%.png">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6" name="2 Imagen" descr="LOGO 40%.png">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xdr:col>
      <xdr:colOff>272304</xdr:colOff>
      <xdr:row>1</xdr:row>
      <xdr:rowOff>310963</xdr:rowOff>
    </xdr:from>
    <xdr:ext cx="727821" cy="641537"/>
    <xdr:pic>
      <xdr:nvPicPr>
        <xdr:cNvPr id="7" name="4 Imagen">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39079" y="377638"/>
          <a:ext cx="727821" cy="641537"/>
        </a:xfrm>
        <a:prstGeom prst="rect">
          <a:avLst/>
        </a:prstGeom>
      </xdr:spPr>
    </xdr:pic>
    <xdr:clientData/>
  </xdr:oneCellAnchor>
  <xdr:oneCellAnchor>
    <xdr:from>
      <xdr:col>15</xdr:col>
      <xdr:colOff>87810</xdr:colOff>
      <xdr:row>1</xdr:row>
      <xdr:rowOff>111721</xdr:rowOff>
    </xdr:from>
    <xdr:ext cx="1536071" cy="787067"/>
    <xdr:pic>
      <xdr:nvPicPr>
        <xdr:cNvPr id="8" name="3 Imagen">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183827" y="300006"/>
          <a:ext cx="1536071" cy="78706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7</xdr:row>
      <xdr:rowOff>0</xdr:rowOff>
    </xdr:from>
    <xdr:ext cx="0" cy="925399"/>
    <xdr:pic>
      <xdr:nvPicPr>
        <xdr:cNvPr id="2" name="1 Imagen" descr="LOGO 40%.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866775" y="1333500"/>
          <a:ext cx="0" cy="925399"/>
        </a:xfrm>
        <a:prstGeom prst="rect">
          <a:avLst/>
        </a:prstGeom>
      </xdr:spPr>
    </xdr:pic>
    <xdr:clientData/>
  </xdr:oneCellAnchor>
  <xdr:oneCellAnchor>
    <xdr:from>
      <xdr:col>16</xdr:col>
      <xdr:colOff>342900</xdr:colOff>
      <xdr:row>1</xdr:row>
      <xdr:rowOff>151279</xdr:rowOff>
    </xdr:from>
    <xdr:ext cx="0" cy="925399"/>
    <xdr:pic>
      <xdr:nvPicPr>
        <xdr:cNvPr id="3" name="2 Imagen" descr="LOGO 40%.png">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twoCellAnchor>
    <xdr:from>
      <xdr:col>0</xdr:col>
      <xdr:colOff>0</xdr:colOff>
      <xdr:row>0</xdr:row>
      <xdr:rowOff>0</xdr:rowOff>
    </xdr:from>
    <xdr:to>
      <xdr:col>0</xdr:col>
      <xdr:colOff>365494</xdr:colOff>
      <xdr:row>8</xdr:row>
      <xdr:rowOff>123825</xdr:rowOff>
    </xdr:to>
    <xdr:pic>
      <xdr:nvPicPr>
        <xdr:cNvPr id="4" name="Picture 1">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2" cstate="print"/>
        <a:stretch>
          <a:fillRect/>
        </a:stretch>
      </xdr:blipFill>
      <xdr:spPr>
        <a:xfrm>
          <a:off x="0" y="0"/>
          <a:ext cx="365494" cy="1995598"/>
        </a:xfrm>
        <a:prstGeom prst="rect">
          <a:avLst/>
        </a:prstGeom>
      </xdr:spPr>
    </xdr:pic>
    <xdr:clientData/>
  </xdr:twoCellAnchor>
  <xdr:oneCellAnchor>
    <xdr:from>
      <xdr:col>16</xdr:col>
      <xdr:colOff>342900</xdr:colOff>
      <xdr:row>1</xdr:row>
      <xdr:rowOff>151279</xdr:rowOff>
    </xdr:from>
    <xdr:ext cx="0" cy="925399"/>
    <xdr:pic>
      <xdr:nvPicPr>
        <xdr:cNvPr id="5" name="2 Imagen" descr="LOGO 40%.png">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6" name="2 Imagen" descr="LOGO 40%.png">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7" name="2 Imagen" descr="LOGO 40%.png">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xdr:col>
      <xdr:colOff>272304</xdr:colOff>
      <xdr:row>1</xdr:row>
      <xdr:rowOff>310963</xdr:rowOff>
    </xdr:from>
    <xdr:ext cx="727821" cy="641537"/>
    <xdr:pic>
      <xdr:nvPicPr>
        <xdr:cNvPr id="8" name="4 Imagen">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39079" y="377638"/>
          <a:ext cx="727821" cy="641537"/>
        </a:xfrm>
        <a:prstGeom prst="rect">
          <a:avLst/>
        </a:prstGeom>
      </xdr:spPr>
    </xdr:pic>
    <xdr:clientData/>
  </xdr:oneCellAnchor>
  <xdr:oneCellAnchor>
    <xdr:from>
      <xdr:col>14</xdr:col>
      <xdr:colOff>741269</xdr:colOff>
      <xdr:row>1</xdr:row>
      <xdr:rowOff>178174</xdr:rowOff>
    </xdr:from>
    <xdr:ext cx="1536071" cy="787067"/>
    <xdr:pic>
      <xdr:nvPicPr>
        <xdr:cNvPr id="9" name="3 Imagen">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876119" y="368674"/>
          <a:ext cx="1536071" cy="78706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7</xdr:row>
      <xdr:rowOff>0</xdr:rowOff>
    </xdr:from>
    <xdr:ext cx="0" cy="925399"/>
    <xdr:pic>
      <xdr:nvPicPr>
        <xdr:cNvPr id="2" name="1 Imagen" descr="LOGO 40%.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0" y="1333500"/>
          <a:ext cx="0" cy="925399"/>
        </a:xfrm>
        <a:prstGeom prst="rect">
          <a:avLst/>
        </a:prstGeom>
      </xdr:spPr>
    </xdr:pic>
    <xdr:clientData/>
  </xdr:oneCellAnchor>
  <xdr:oneCellAnchor>
    <xdr:from>
      <xdr:col>16</xdr:col>
      <xdr:colOff>342900</xdr:colOff>
      <xdr:row>1</xdr:row>
      <xdr:rowOff>151279</xdr:rowOff>
    </xdr:from>
    <xdr:ext cx="0" cy="925399"/>
    <xdr:pic>
      <xdr:nvPicPr>
        <xdr:cNvPr id="3" name="2 Imagen" descr="LOGO 40%.png">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twoCellAnchor>
    <xdr:from>
      <xdr:col>0</xdr:col>
      <xdr:colOff>9526</xdr:colOff>
      <xdr:row>0</xdr:row>
      <xdr:rowOff>0</xdr:rowOff>
    </xdr:from>
    <xdr:to>
      <xdr:col>0</xdr:col>
      <xdr:colOff>276226</xdr:colOff>
      <xdr:row>8</xdr:row>
      <xdr:rowOff>114300</xdr:rowOff>
    </xdr:to>
    <xdr:pic>
      <xdr:nvPicPr>
        <xdr:cNvPr id="4" name="Picture 1">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2" cstate="print"/>
        <a:stretch>
          <a:fillRect/>
        </a:stretch>
      </xdr:blipFill>
      <xdr:spPr>
        <a:xfrm>
          <a:off x="9526" y="0"/>
          <a:ext cx="266700" cy="1638300"/>
        </a:xfrm>
        <a:prstGeom prst="rect">
          <a:avLst/>
        </a:prstGeom>
      </xdr:spPr>
    </xdr:pic>
    <xdr:clientData/>
  </xdr:twoCellAnchor>
  <xdr:oneCellAnchor>
    <xdr:from>
      <xdr:col>16</xdr:col>
      <xdr:colOff>342900</xdr:colOff>
      <xdr:row>1</xdr:row>
      <xdr:rowOff>151279</xdr:rowOff>
    </xdr:from>
    <xdr:ext cx="0" cy="925399"/>
    <xdr:pic>
      <xdr:nvPicPr>
        <xdr:cNvPr id="5" name="2 Imagen" descr="LOGO 40%.png">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6" name="2 Imagen" descr="LOGO 40%.png">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7" name="2 Imagen" descr="LOGO 40%.png">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8" name="2 Imagen" descr="LOGO 40%.png">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xdr:col>
      <xdr:colOff>272304</xdr:colOff>
      <xdr:row>1</xdr:row>
      <xdr:rowOff>310964</xdr:rowOff>
    </xdr:from>
    <xdr:ext cx="727821" cy="674764"/>
    <xdr:pic>
      <xdr:nvPicPr>
        <xdr:cNvPr id="9" name="4 Imagen">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58990" y="499249"/>
          <a:ext cx="727821" cy="674764"/>
        </a:xfrm>
        <a:prstGeom prst="rect">
          <a:avLst/>
        </a:prstGeom>
      </xdr:spPr>
    </xdr:pic>
    <xdr:clientData/>
  </xdr:oneCellAnchor>
  <xdr:oneCellAnchor>
    <xdr:from>
      <xdr:col>14</xdr:col>
      <xdr:colOff>693644</xdr:colOff>
      <xdr:row>1</xdr:row>
      <xdr:rowOff>254374</xdr:rowOff>
    </xdr:from>
    <xdr:ext cx="1536071" cy="787067"/>
    <xdr:pic>
      <xdr:nvPicPr>
        <xdr:cNvPr id="10" name="3 Imagen">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828494" y="378199"/>
          <a:ext cx="1536071" cy="787067"/>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7</xdr:row>
      <xdr:rowOff>0</xdr:rowOff>
    </xdr:from>
    <xdr:ext cx="0" cy="925399"/>
    <xdr:pic>
      <xdr:nvPicPr>
        <xdr:cNvPr id="2" name="1 Imagen" descr="LOGO 40%.p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stretch>
          <a:fillRect/>
        </a:stretch>
      </xdr:blipFill>
      <xdr:spPr>
        <a:xfrm>
          <a:off x="0" y="1333500"/>
          <a:ext cx="0" cy="925399"/>
        </a:xfrm>
        <a:prstGeom prst="rect">
          <a:avLst/>
        </a:prstGeom>
      </xdr:spPr>
    </xdr:pic>
    <xdr:clientData/>
  </xdr:oneCellAnchor>
  <xdr:oneCellAnchor>
    <xdr:from>
      <xdr:col>16</xdr:col>
      <xdr:colOff>342900</xdr:colOff>
      <xdr:row>1</xdr:row>
      <xdr:rowOff>151279</xdr:rowOff>
    </xdr:from>
    <xdr:ext cx="0" cy="925399"/>
    <xdr:pic>
      <xdr:nvPicPr>
        <xdr:cNvPr id="3" name="2 Imagen" descr="LOGO 40%.png">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twoCellAnchor>
    <xdr:from>
      <xdr:col>0</xdr:col>
      <xdr:colOff>0</xdr:colOff>
      <xdr:row>0</xdr:row>
      <xdr:rowOff>0</xdr:rowOff>
    </xdr:from>
    <xdr:to>
      <xdr:col>1</xdr:col>
      <xdr:colOff>0</xdr:colOff>
      <xdr:row>8</xdr:row>
      <xdr:rowOff>85725</xdr:rowOff>
    </xdr:to>
    <xdr:pic>
      <xdr:nvPicPr>
        <xdr:cNvPr id="4" name="Picture 1">
          <a:extLst>
            <a:ext uri="{FF2B5EF4-FFF2-40B4-BE49-F238E27FC236}">
              <a16:creationId xmlns:a16="http://schemas.microsoft.com/office/drawing/2014/main" id="{00000000-0008-0000-0700-000004000000}"/>
            </a:ext>
          </a:extLst>
        </xdr:cNvPr>
        <xdr:cNvPicPr/>
      </xdr:nvPicPr>
      <xdr:blipFill>
        <a:blip xmlns:r="http://schemas.openxmlformats.org/officeDocument/2006/relationships" r:embed="rId2" cstate="print"/>
        <a:stretch>
          <a:fillRect/>
        </a:stretch>
      </xdr:blipFill>
      <xdr:spPr>
        <a:xfrm>
          <a:off x="0" y="0"/>
          <a:ext cx="866775" cy="1609725"/>
        </a:xfrm>
        <a:prstGeom prst="rect">
          <a:avLst/>
        </a:prstGeom>
      </xdr:spPr>
    </xdr:pic>
    <xdr:clientData/>
  </xdr:twoCellAnchor>
  <xdr:oneCellAnchor>
    <xdr:from>
      <xdr:col>16</xdr:col>
      <xdr:colOff>342900</xdr:colOff>
      <xdr:row>1</xdr:row>
      <xdr:rowOff>151279</xdr:rowOff>
    </xdr:from>
    <xdr:ext cx="0" cy="925399"/>
    <xdr:pic>
      <xdr:nvPicPr>
        <xdr:cNvPr id="5" name="2 Imagen" descr="LOGO 40%.png">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6" name="2 Imagen" descr="LOGO 40%.png">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7" name="2 Imagen" descr="LOGO 40%.png">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8" name="2 Imagen" descr="LOGO 40%.png">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9" name="2 Imagen" descr="LOGO 40%.png">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xdr:col>
      <xdr:colOff>272304</xdr:colOff>
      <xdr:row>1</xdr:row>
      <xdr:rowOff>301438</xdr:rowOff>
    </xdr:from>
    <xdr:ext cx="727821" cy="641537"/>
    <xdr:pic>
      <xdr:nvPicPr>
        <xdr:cNvPr id="10" name="4 Imagen">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39079" y="377638"/>
          <a:ext cx="727821" cy="641537"/>
        </a:xfrm>
        <a:prstGeom prst="rect">
          <a:avLst/>
        </a:prstGeom>
      </xdr:spPr>
    </xdr:pic>
    <xdr:clientData/>
  </xdr:oneCellAnchor>
  <xdr:oneCellAnchor>
    <xdr:from>
      <xdr:col>14</xdr:col>
      <xdr:colOff>693644</xdr:colOff>
      <xdr:row>1</xdr:row>
      <xdr:rowOff>254374</xdr:rowOff>
    </xdr:from>
    <xdr:ext cx="1536071" cy="787067"/>
    <xdr:pic>
      <xdr:nvPicPr>
        <xdr:cNvPr id="11" name="3 Imagen">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828494" y="378199"/>
          <a:ext cx="1536071" cy="787067"/>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twoCellAnchor>
    <xdr:from>
      <xdr:col>0</xdr:col>
      <xdr:colOff>0</xdr:colOff>
      <xdr:row>0</xdr:row>
      <xdr:rowOff>0</xdr:rowOff>
    </xdr:from>
    <xdr:to>
      <xdr:col>0</xdr:col>
      <xdr:colOff>228600</xdr:colOff>
      <xdr:row>9</xdr:row>
      <xdr:rowOff>66675</xdr:rowOff>
    </xdr:to>
    <xdr:pic>
      <xdr:nvPicPr>
        <xdr:cNvPr id="3" name="Picture 1">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2" cstate="print"/>
        <a:stretch>
          <a:fillRect/>
        </a:stretch>
      </xdr:blipFill>
      <xdr:spPr>
        <a:xfrm>
          <a:off x="0" y="0"/>
          <a:ext cx="228600" cy="1781175"/>
        </a:xfrm>
        <a:prstGeom prst="rect">
          <a:avLst/>
        </a:prstGeom>
      </xdr:spPr>
    </xdr:pic>
    <xdr:clientData/>
  </xdr:twoCellAnchor>
  <xdr:oneCellAnchor>
    <xdr:from>
      <xdr:col>16</xdr:col>
      <xdr:colOff>342900</xdr:colOff>
      <xdr:row>1</xdr:row>
      <xdr:rowOff>151279</xdr:rowOff>
    </xdr:from>
    <xdr:ext cx="0" cy="925399"/>
    <xdr:pic>
      <xdr:nvPicPr>
        <xdr:cNvPr id="4" name="2 Imagen" descr="LOGO 40%.png">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5" name="2 Imagen" descr="LOGO 40%.png">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6" name="2 Imagen" descr="LOGO 40%.png">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7" name="2 Imagen" descr="LOGO 40%.png">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8" name="2 Imagen" descr="LOGO 40%.png">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9" name="2 Imagen" descr="LOGO 40%.png">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xdr:col>
      <xdr:colOff>272304</xdr:colOff>
      <xdr:row>1</xdr:row>
      <xdr:rowOff>301438</xdr:rowOff>
    </xdr:from>
    <xdr:ext cx="727821" cy="641537"/>
    <xdr:pic>
      <xdr:nvPicPr>
        <xdr:cNvPr id="10" name="4 Imagen">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39079" y="377638"/>
          <a:ext cx="727821" cy="641537"/>
        </a:xfrm>
        <a:prstGeom prst="rect">
          <a:avLst/>
        </a:prstGeom>
      </xdr:spPr>
    </xdr:pic>
    <xdr:clientData/>
  </xdr:oneCellAnchor>
  <xdr:oneCellAnchor>
    <xdr:from>
      <xdr:col>14</xdr:col>
      <xdr:colOff>693644</xdr:colOff>
      <xdr:row>1</xdr:row>
      <xdr:rowOff>254374</xdr:rowOff>
    </xdr:from>
    <xdr:ext cx="1536071" cy="787067"/>
    <xdr:pic>
      <xdr:nvPicPr>
        <xdr:cNvPr id="11" name="3 Imagen">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828494" y="378199"/>
          <a:ext cx="1536071" cy="787067"/>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R52"/>
  <sheetViews>
    <sheetView showGridLines="0" topLeftCell="A8" zoomScale="86" zoomScaleNormal="86" workbookViewId="0">
      <selection activeCell="K18" sqref="K18"/>
    </sheetView>
  </sheetViews>
  <sheetFormatPr defaultColWidth="38.42578125" defaultRowHeight="15" x14ac:dyDescent="0.25"/>
  <cols>
    <col min="1" max="1" width="8.85546875" customWidth="1"/>
    <col min="2" max="2" width="47.85546875" customWidth="1"/>
    <col min="3" max="4" width="16.85546875" customWidth="1"/>
    <col min="5" max="12" width="11.28515625" customWidth="1"/>
    <col min="13" max="13" width="12.85546875" customWidth="1"/>
    <col min="14" max="14" width="12.7109375" customWidth="1"/>
    <col min="15" max="15" width="12.42578125" customWidth="1"/>
    <col min="16" max="16" width="11.28515625" customWidth="1"/>
    <col min="17" max="17" width="12.85546875" customWidth="1"/>
    <col min="18" max="18" width="38.42578125" customWidth="1"/>
  </cols>
  <sheetData>
    <row r="1" spans="2:18" ht="15.75" x14ac:dyDescent="0.25">
      <c r="B1" s="67"/>
      <c r="C1" s="67"/>
      <c r="D1" s="67"/>
      <c r="E1" s="67"/>
      <c r="F1" s="67"/>
      <c r="G1" s="67"/>
      <c r="H1" s="67"/>
      <c r="I1" s="67"/>
    </row>
    <row r="2" spans="2:18" ht="30.75" customHeight="1" x14ac:dyDescent="0.25">
      <c r="B2" s="364" t="s">
        <v>0</v>
      </c>
      <c r="C2" s="365"/>
      <c r="D2" s="365"/>
      <c r="E2" s="365"/>
      <c r="F2" s="365"/>
      <c r="G2" s="365"/>
      <c r="H2" s="365"/>
      <c r="I2" s="365"/>
      <c r="J2" s="365"/>
      <c r="K2" s="365"/>
      <c r="L2" s="365"/>
      <c r="M2" s="365"/>
      <c r="N2" s="365"/>
      <c r="O2" s="365"/>
      <c r="P2" s="365"/>
      <c r="Q2" s="365"/>
    </row>
    <row r="3" spans="2:18" ht="21" x14ac:dyDescent="0.25">
      <c r="B3" s="366" t="s">
        <v>1</v>
      </c>
      <c r="C3" s="367"/>
      <c r="D3" s="367"/>
      <c r="E3" s="367"/>
      <c r="F3" s="367"/>
      <c r="G3" s="367"/>
      <c r="H3" s="367"/>
      <c r="I3" s="367"/>
      <c r="J3" s="367"/>
      <c r="K3" s="367"/>
      <c r="L3" s="367"/>
      <c r="M3" s="367"/>
      <c r="N3" s="367"/>
      <c r="O3" s="367"/>
      <c r="P3" s="367"/>
      <c r="Q3" s="367"/>
    </row>
    <row r="4" spans="2:18" ht="15.75" customHeight="1" x14ac:dyDescent="0.25">
      <c r="B4" s="376" t="s">
        <v>2</v>
      </c>
      <c r="C4" s="377"/>
      <c r="D4" s="377"/>
      <c r="E4" s="377"/>
      <c r="F4" s="377"/>
      <c r="G4" s="377"/>
      <c r="H4" s="377"/>
      <c r="I4" s="377"/>
      <c r="J4" s="377"/>
      <c r="K4" s="377"/>
      <c r="L4" s="377"/>
      <c r="M4" s="377"/>
      <c r="N4" s="377"/>
      <c r="O4" s="377"/>
      <c r="P4" s="377"/>
      <c r="Q4" s="377"/>
    </row>
    <row r="5" spans="2:18" ht="15.75" x14ac:dyDescent="0.25">
      <c r="B5" s="370" t="s">
        <v>3</v>
      </c>
      <c r="C5" s="371"/>
      <c r="D5" s="371"/>
      <c r="E5" s="371"/>
      <c r="F5" s="371"/>
      <c r="G5" s="371"/>
      <c r="H5" s="371"/>
      <c r="I5" s="371"/>
      <c r="J5" s="371"/>
      <c r="K5" s="371"/>
      <c r="L5" s="371"/>
      <c r="M5" s="371"/>
      <c r="N5" s="371"/>
      <c r="O5" s="371"/>
      <c r="P5" s="371"/>
      <c r="Q5" s="371"/>
    </row>
    <row r="6" spans="2:18" x14ac:dyDescent="0.25">
      <c r="B6" s="372"/>
      <c r="C6" s="373"/>
      <c r="D6" s="373"/>
      <c r="E6" s="373"/>
      <c r="F6" s="373"/>
      <c r="G6" s="373"/>
      <c r="H6" s="373"/>
      <c r="I6" s="373"/>
      <c r="J6" s="373"/>
      <c r="K6" s="373"/>
      <c r="L6" s="373"/>
      <c r="M6" s="373"/>
      <c r="N6" s="373"/>
      <c r="O6" s="373"/>
      <c r="P6" s="373"/>
      <c r="Q6" s="373"/>
    </row>
    <row r="7" spans="2:18" x14ac:dyDescent="0.25">
      <c r="B7" s="2" t="s">
        <v>4</v>
      </c>
      <c r="C7" s="66"/>
      <c r="D7" s="66"/>
      <c r="E7" s="37"/>
      <c r="F7" s="37"/>
      <c r="G7" s="37"/>
      <c r="H7" s="37"/>
      <c r="I7" s="37"/>
      <c r="J7" s="37"/>
      <c r="K7" s="37"/>
      <c r="L7" s="37"/>
      <c r="M7" s="37"/>
      <c r="N7" s="37"/>
      <c r="O7" s="37"/>
      <c r="P7" s="375" t="s">
        <v>5</v>
      </c>
      <c r="Q7" s="375"/>
    </row>
    <row r="8" spans="2:18" ht="21.75" customHeight="1" x14ac:dyDescent="0.25">
      <c r="B8" s="360" t="s">
        <v>6</v>
      </c>
      <c r="C8" s="378" t="s">
        <v>7</v>
      </c>
      <c r="D8" s="379" t="s">
        <v>8</v>
      </c>
      <c r="E8" s="374" t="s">
        <v>9</v>
      </c>
      <c r="F8" s="374"/>
      <c r="G8" s="374"/>
      <c r="H8" s="374"/>
      <c r="I8" s="374"/>
      <c r="J8" s="374"/>
      <c r="K8" s="374"/>
      <c r="L8" s="374"/>
      <c r="M8" s="374"/>
      <c r="N8" s="374"/>
      <c r="O8" s="374"/>
      <c r="P8" s="374"/>
      <c r="Q8" s="374"/>
    </row>
    <row r="9" spans="2:18" ht="27" customHeight="1" x14ac:dyDescent="0.25">
      <c r="B9" s="360"/>
      <c r="C9" s="378"/>
      <c r="D9" s="380"/>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8" x14ac:dyDescent="0.25">
      <c r="B10" s="65" t="s">
        <v>23</v>
      </c>
      <c r="C10" s="245">
        <v>82343473341</v>
      </c>
      <c r="D10" s="245">
        <v>103427073419.81</v>
      </c>
      <c r="E10" s="246">
        <v>7695945768.9399986</v>
      </c>
      <c r="F10" s="246">
        <v>6169362940.0399961</v>
      </c>
      <c r="G10" s="246">
        <v>8345626032.2399979</v>
      </c>
      <c r="H10" s="246">
        <v>8127252283.1299973</v>
      </c>
      <c r="I10" s="246">
        <v>6252438718.2999954</v>
      </c>
      <c r="J10" s="246">
        <v>6164100029.2600012</v>
      </c>
      <c r="K10" s="246">
        <v>6631574003.8999977</v>
      </c>
      <c r="L10" s="246">
        <v>7520820496.1399994</v>
      </c>
      <c r="M10" s="246">
        <v>7239112656.0300026</v>
      </c>
      <c r="N10" s="246">
        <v>6254118227.2199974</v>
      </c>
      <c r="O10" s="246">
        <v>6348378692.7199993</v>
      </c>
      <c r="P10" s="246">
        <v>15301417746.689999</v>
      </c>
      <c r="Q10" s="246">
        <v>92050147594.610016</v>
      </c>
      <c r="R10" s="62"/>
    </row>
    <row r="11" spans="2:18" s="11" customFormat="1" x14ac:dyDescent="0.25">
      <c r="B11" s="61" t="s">
        <v>24</v>
      </c>
      <c r="C11" s="242">
        <v>42201422445</v>
      </c>
      <c r="D11" s="242">
        <v>45869531485.05999</v>
      </c>
      <c r="E11" s="243">
        <v>2466185763.4899993</v>
      </c>
      <c r="F11" s="243">
        <v>3180711974.3799963</v>
      </c>
      <c r="G11" s="243">
        <v>3165200312.4399962</v>
      </c>
      <c r="H11" s="243">
        <v>3403168629.2699981</v>
      </c>
      <c r="I11" s="243">
        <v>3270814798.2199965</v>
      </c>
      <c r="J11" s="243">
        <v>3428084577.6200013</v>
      </c>
      <c r="K11" s="243">
        <v>3818582063.179997</v>
      </c>
      <c r="L11" s="243">
        <v>3505788252.4799995</v>
      </c>
      <c r="M11" s="243">
        <v>3059221565.8200021</v>
      </c>
      <c r="N11" s="243">
        <v>2611538411.4599986</v>
      </c>
      <c r="O11" s="243">
        <v>2727734573.6100001</v>
      </c>
      <c r="P11" s="243">
        <v>6378334222.2099962</v>
      </c>
      <c r="Q11" s="243">
        <v>41015365144.180008</v>
      </c>
    </row>
    <row r="12" spans="2:18" x14ac:dyDescent="0.25">
      <c r="B12" s="59" t="s">
        <v>25</v>
      </c>
      <c r="C12" s="253">
        <v>30532825874</v>
      </c>
      <c r="D12" s="253">
        <v>31011522294.939991</v>
      </c>
      <c r="E12" s="241">
        <v>2105245850.1099992</v>
      </c>
      <c r="F12" s="241">
        <v>2171632048.8099966</v>
      </c>
      <c r="G12" s="241">
        <v>2340388813.2799964</v>
      </c>
      <c r="H12" s="241">
        <v>2327229472.1899986</v>
      </c>
      <c r="I12" s="241">
        <v>2289424877.349997</v>
      </c>
      <c r="J12" s="241">
        <v>2401455630.0999999</v>
      </c>
      <c r="K12" s="241">
        <v>2335122980.619997</v>
      </c>
      <c r="L12" s="241">
        <v>2278311912.7599993</v>
      </c>
      <c r="M12" s="241">
        <v>2046526495.5400007</v>
      </c>
      <c r="N12" s="241">
        <v>2145265726.2599988</v>
      </c>
      <c r="O12" s="241">
        <v>2194313193.4900002</v>
      </c>
      <c r="P12" s="241">
        <v>4377885468.25</v>
      </c>
      <c r="Q12" s="241">
        <v>29012802468.760014</v>
      </c>
    </row>
    <row r="13" spans="2:18" x14ac:dyDescent="0.25">
      <c r="B13" s="59" t="s">
        <v>26</v>
      </c>
      <c r="C13" s="253">
        <v>11668596571</v>
      </c>
      <c r="D13" s="253">
        <v>14858009190.120001</v>
      </c>
      <c r="E13" s="241">
        <v>360939913.38000005</v>
      </c>
      <c r="F13" s="241">
        <v>1009079925.5699996</v>
      </c>
      <c r="G13" s="241">
        <v>824811499.15999937</v>
      </c>
      <c r="H13" s="241">
        <v>1075939157.0799999</v>
      </c>
      <c r="I13" s="241">
        <v>981389920.86999953</v>
      </c>
      <c r="J13" s="241">
        <v>1026628947.5200015</v>
      </c>
      <c r="K13" s="241">
        <v>1483459082.5599999</v>
      </c>
      <c r="L13" s="241">
        <v>1227476339.7200003</v>
      </c>
      <c r="M13" s="241">
        <v>1012695070.2800012</v>
      </c>
      <c r="N13" s="241">
        <v>466272685.19999987</v>
      </c>
      <c r="O13" s="241">
        <v>533421380.11999989</v>
      </c>
      <c r="P13" s="241">
        <v>2000448753.9599965</v>
      </c>
      <c r="Q13" s="241">
        <v>12002562675.419996</v>
      </c>
    </row>
    <row r="14" spans="2:18" s="11" customFormat="1" x14ac:dyDescent="0.25">
      <c r="B14" s="61" t="s">
        <v>27</v>
      </c>
      <c r="C14" s="242">
        <v>15019019954</v>
      </c>
      <c r="D14" s="242">
        <v>15554574620.999998</v>
      </c>
      <c r="E14" s="243">
        <v>2957048137.6399999</v>
      </c>
      <c r="F14" s="243">
        <v>363081422.68000001</v>
      </c>
      <c r="G14" s="243">
        <v>1495604578.5200002</v>
      </c>
      <c r="H14" s="243">
        <v>1423852383.51</v>
      </c>
      <c r="I14" s="49">
        <v>0</v>
      </c>
      <c r="J14" s="243">
        <v>507064421.5</v>
      </c>
      <c r="K14" s="243">
        <v>386676123.75999999</v>
      </c>
      <c r="L14" s="243">
        <v>1725343176.6100001</v>
      </c>
      <c r="M14" s="243">
        <v>1172163571.4200001</v>
      </c>
      <c r="N14" s="243">
        <v>489189344.08999997</v>
      </c>
      <c r="O14" s="243">
        <v>760381045.06000006</v>
      </c>
      <c r="P14" s="243">
        <v>2437589489.4400005</v>
      </c>
      <c r="Q14" s="243">
        <v>13717993694.23</v>
      </c>
    </row>
    <row r="15" spans="2:18" x14ac:dyDescent="0.25">
      <c r="B15" s="59" t="s">
        <v>28</v>
      </c>
      <c r="C15" s="253">
        <v>3750008979</v>
      </c>
      <c r="D15" s="253">
        <v>2999299875.0799999</v>
      </c>
      <c r="E15" s="46">
        <v>0</v>
      </c>
      <c r="F15" s="241">
        <v>363081422.68000001</v>
      </c>
      <c r="G15" s="241">
        <v>32851781.109999996</v>
      </c>
      <c r="H15" s="241">
        <v>323852383.50999999</v>
      </c>
      <c r="I15" s="46">
        <v>0</v>
      </c>
      <c r="J15" s="241">
        <v>505332771.57999998</v>
      </c>
      <c r="K15" s="241">
        <v>386676123.75999999</v>
      </c>
      <c r="L15" s="46">
        <v>0</v>
      </c>
      <c r="M15" s="241">
        <v>279000050.33999997</v>
      </c>
      <c r="N15" s="241">
        <v>239514912.46000001</v>
      </c>
      <c r="O15" s="241">
        <v>6436892.7400000002</v>
      </c>
      <c r="P15" s="241">
        <v>674037464.94000006</v>
      </c>
      <c r="Q15" s="241">
        <v>2810783803.1199999</v>
      </c>
    </row>
    <row r="16" spans="2:18" x14ac:dyDescent="0.25">
      <c r="B16" s="59" t="s">
        <v>29</v>
      </c>
      <c r="C16" s="253">
        <v>11269010975</v>
      </c>
      <c r="D16" s="253">
        <v>12515543095.999998</v>
      </c>
      <c r="E16" s="241">
        <v>2957048137.6399999</v>
      </c>
      <c r="F16" s="46">
        <v>0</v>
      </c>
      <c r="G16" s="241">
        <v>1462752797.4100001</v>
      </c>
      <c r="H16" s="241">
        <v>1100000000</v>
      </c>
      <c r="I16" s="46">
        <v>0</v>
      </c>
      <c r="J16" s="46">
        <v>0</v>
      </c>
      <c r="K16" s="46">
        <v>0</v>
      </c>
      <c r="L16" s="241">
        <v>1725343176.6100001</v>
      </c>
      <c r="M16" s="241">
        <v>870637963.62</v>
      </c>
      <c r="N16" s="241">
        <v>249674431.63</v>
      </c>
      <c r="O16" s="241">
        <v>753944152.32000005</v>
      </c>
      <c r="P16" s="241">
        <v>1753202024.5</v>
      </c>
      <c r="Q16" s="241">
        <v>10872602683.73</v>
      </c>
    </row>
    <row r="17" spans="2:18" x14ac:dyDescent="0.25">
      <c r="B17" s="59" t="s">
        <v>30</v>
      </c>
      <c r="C17" s="58">
        <v>0</v>
      </c>
      <c r="D17" s="253">
        <v>39731649.920000002</v>
      </c>
      <c r="E17" s="46">
        <v>0</v>
      </c>
      <c r="F17" s="46">
        <v>0</v>
      </c>
      <c r="G17" s="46">
        <v>0</v>
      </c>
      <c r="H17" s="46">
        <v>0</v>
      </c>
      <c r="I17" s="46">
        <v>0</v>
      </c>
      <c r="J17" s="241">
        <v>1731649.92</v>
      </c>
      <c r="K17" s="46">
        <v>0</v>
      </c>
      <c r="L17" s="46">
        <v>0</v>
      </c>
      <c r="M17" s="241">
        <v>22525557.460000001</v>
      </c>
      <c r="N17" s="46">
        <v>0</v>
      </c>
      <c r="O17" s="46">
        <v>0</v>
      </c>
      <c r="P17" s="241">
        <v>10350000</v>
      </c>
      <c r="Q17" s="241">
        <v>34607207.380000003</v>
      </c>
    </row>
    <row r="18" spans="2:18" s="11" customFormat="1" x14ac:dyDescent="0.25">
      <c r="B18" s="61" t="s">
        <v>31</v>
      </c>
      <c r="C18" s="242">
        <v>4005070547</v>
      </c>
      <c r="D18" s="242">
        <v>6371652103.9899998</v>
      </c>
      <c r="E18" s="243">
        <v>318735650.66000003</v>
      </c>
      <c r="F18" s="243">
        <v>377077484.5</v>
      </c>
      <c r="G18" s="243">
        <v>381103234.58999997</v>
      </c>
      <c r="H18" s="243">
        <v>363539872.61000001</v>
      </c>
      <c r="I18" s="243">
        <v>372672653.34000003</v>
      </c>
      <c r="J18" s="243">
        <v>397976118.07999998</v>
      </c>
      <c r="K18" s="240">
        <v>413003263.81000006</v>
      </c>
      <c r="L18" s="243">
        <v>409523915.25</v>
      </c>
      <c r="M18" s="243">
        <v>412281474.81</v>
      </c>
      <c r="N18" s="243">
        <v>417043889.51000005</v>
      </c>
      <c r="O18" s="243">
        <v>426945568.75999993</v>
      </c>
      <c r="P18" s="243">
        <v>851356259.31999993</v>
      </c>
      <c r="Q18" s="243">
        <v>5141259385.2399998</v>
      </c>
    </row>
    <row r="19" spans="2:18" x14ac:dyDescent="0.25">
      <c r="B19" s="59" t="s">
        <v>32</v>
      </c>
      <c r="C19" s="253">
        <v>4005070547</v>
      </c>
      <c r="D19" s="253">
        <v>6371652103.9899998</v>
      </c>
      <c r="E19" s="241">
        <v>318735650.66000003</v>
      </c>
      <c r="F19" s="241">
        <v>377077484.5</v>
      </c>
      <c r="G19" s="241">
        <v>381103234.58999997</v>
      </c>
      <c r="H19" s="241">
        <v>363539872.61000001</v>
      </c>
      <c r="I19" s="241">
        <v>372672653.34000003</v>
      </c>
      <c r="J19" s="241">
        <v>397976118.07999998</v>
      </c>
      <c r="K19" s="241">
        <v>413003263.81000006</v>
      </c>
      <c r="L19" s="241">
        <v>409523915.25</v>
      </c>
      <c r="M19" s="241">
        <v>412281474.81</v>
      </c>
      <c r="N19" s="241">
        <v>417043889.51000005</v>
      </c>
      <c r="O19" s="241">
        <v>426945568.75999993</v>
      </c>
      <c r="P19" s="241">
        <v>851356259.31999993</v>
      </c>
      <c r="Q19" s="241">
        <v>5141259385.2399998</v>
      </c>
    </row>
    <row r="20" spans="2:18" s="11" customFormat="1" x14ac:dyDescent="0.25">
      <c r="B20" s="61" t="s">
        <v>33</v>
      </c>
      <c r="C20" s="242">
        <v>21117960395</v>
      </c>
      <c r="D20" s="242">
        <v>35631315209.759995</v>
      </c>
      <c r="E20" s="243">
        <v>1953976217.1500001</v>
      </c>
      <c r="F20" s="243">
        <v>2248492058.4799995</v>
      </c>
      <c r="G20" s="243">
        <v>3303717906.6900001</v>
      </c>
      <c r="H20" s="243">
        <v>2936691397.7399998</v>
      </c>
      <c r="I20" s="243">
        <v>2608951266.7399988</v>
      </c>
      <c r="J20" s="243">
        <v>1830974912.0599999</v>
      </c>
      <c r="K20" s="243">
        <v>2013312553.1500001</v>
      </c>
      <c r="L20" s="243">
        <v>1880165151.8</v>
      </c>
      <c r="M20" s="243">
        <v>2595446043.98</v>
      </c>
      <c r="N20" s="243">
        <v>2736346582.1599994</v>
      </c>
      <c r="O20" s="243">
        <v>2433317505.2899995</v>
      </c>
      <c r="P20" s="243">
        <v>5634137775.7200012</v>
      </c>
      <c r="Q20" s="243">
        <v>32175529370.959995</v>
      </c>
    </row>
    <row r="21" spans="2:18" x14ac:dyDescent="0.25">
      <c r="B21" s="59" t="s">
        <v>34</v>
      </c>
      <c r="C21" s="253">
        <v>8675766306</v>
      </c>
      <c r="D21" s="253">
        <v>14047166291.49</v>
      </c>
      <c r="E21" s="241">
        <v>1345238357.99</v>
      </c>
      <c r="F21" s="241">
        <v>1365521750.6999996</v>
      </c>
      <c r="G21" s="241">
        <v>1636157477.5599999</v>
      </c>
      <c r="H21" s="241">
        <v>1888045823.6800001</v>
      </c>
      <c r="I21" s="241">
        <v>1786155121.1699989</v>
      </c>
      <c r="J21" s="241">
        <v>954819257.27999985</v>
      </c>
      <c r="K21" s="241">
        <v>606442835.78000009</v>
      </c>
      <c r="L21" s="241">
        <v>486207606.78000003</v>
      </c>
      <c r="M21" s="241">
        <v>392130488.66999996</v>
      </c>
      <c r="N21" s="241">
        <v>295772622.5</v>
      </c>
      <c r="O21" s="241">
        <v>799901105.40999997</v>
      </c>
      <c r="P21" s="241">
        <v>1540152665.9200003</v>
      </c>
      <c r="Q21" s="241">
        <v>13096545113.439997</v>
      </c>
    </row>
    <row r="22" spans="2:18" x14ac:dyDescent="0.25">
      <c r="B22" s="59" t="s">
        <v>35</v>
      </c>
      <c r="C22" s="253">
        <v>12409317724</v>
      </c>
      <c r="D22" s="253">
        <v>21509512159.93</v>
      </c>
      <c r="E22" s="241">
        <v>608554525.83000004</v>
      </c>
      <c r="F22" s="241">
        <v>882786974.45000017</v>
      </c>
      <c r="G22" s="241">
        <v>1664764081.3800001</v>
      </c>
      <c r="H22" s="241">
        <v>1043646850.6400001</v>
      </c>
      <c r="I22" s="241">
        <v>822091601.29999995</v>
      </c>
      <c r="J22" s="241">
        <v>852464895.53000009</v>
      </c>
      <c r="K22" s="241">
        <v>1393638816.8199999</v>
      </c>
      <c r="L22" s="241">
        <v>1393774211.7199998</v>
      </c>
      <c r="M22" s="241">
        <v>2197180365.6000004</v>
      </c>
      <c r="N22" s="241">
        <v>2436069793.2299991</v>
      </c>
      <c r="O22" s="241">
        <v>1628264244.0899997</v>
      </c>
      <c r="P22" s="241">
        <v>4089224337.8700004</v>
      </c>
      <c r="Q22" s="241">
        <v>19012460698.459999</v>
      </c>
    </row>
    <row r="23" spans="2:18" x14ac:dyDescent="0.25">
      <c r="B23" s="59" t="s">
        <v>36</v>
      </c>
      <c r="C23" s="253">
        <v>32876365</v>
      </c>
      <c r="D23" s="253">
        <v>74636758.340000004</v>
      </c>
      <c r="E23" s="241">
        <v>183333.33</v>
      </c>
      <c r="F23" s="241">
        <v>183333.33</v>
      </c>
      <c r="G23" s="241">
        <v>2796347.75</v>
      </c>
      <c r="H23" s="241">
        <v>4998723.42</v>
      </c>
      <c r="I23" s="241">
        <v>704544.27</v>
      </c>
      <c r="J23" s="241">
        <v>23690759.25</v>
      </c>
      <c r="K23" s="241">
        <v>13230900.550000001</v>
      </c>
      <c r="L23" s="241">
        <v>183333.3</v>
      </c>
      <c r="M23" s="241">
        <v>6135189.7100000009</v>
      </c>
      <c r="N23" s="241">
        <v>4504166.43</v>
      </c>
      <c r="O23" s="241">
        <v>5152155.79</v>
      </c>
      <c r="P23" s="241">
        <v>4760771.9300000006</v>
      </c>
      <c r="Q23" s="241">
        <v>66523559.059999995</v>
      </c>
    </row>
    <row r="24" spans="2:18" x14ac:dyDescent="0.25">
      <c r="B24" s="65" t="s">
        <v>37</v>
      </c>
      <c r="C24" s="245">
        <v>14602931986</v>
      </c>
      <c r="D24" s="245">
        <v>38479641531.239998</v>
      </c>
      <c r="E24" s="246">
        <v>532555486.88999999</v>
      </c>
      <c r="F24" s="246">
        <v>2173544541</v>
      </c>
      <c r="G24" s="246">
        <v>578236256.02999997</v>
      </c>
      <c r="H24" s="246">
        <v>3190654723.4300003</v>
      </c>
      <c r="I24" s="246">
        <v>2223270960.5</v>
      </c>
      <c r="J24" s="246">
        <v>2232374446.3099999</v>
      </c>
      <c r="K24" s="246">
        <v>2761881223.2399998</v>
      </c>
      <c r="L24" s="246">
        <v>657712518.08999979</v>
      </c>
      <c r="M24" s="246">
        <v>972744575.86000001</v>
      </c>
      <c r="N24" s="246">
        <v>536714499.72999996</v>
      </c>
      <c r="O24" s="246">
        <v>1581277224.1400001</v>
      </c>
      <c r="P24" s="246">
        <v>11540377817.809999</v>
      </c>
      <c r="Q24" s="246">
        <v>28981344273.030006</v>
      </c>
      <c r="R24" s="62"/>
    </row>
    <row r="25" spans="2:18" s="11" customFormat="1" x14ac:dyDescent="0.25">
      <c r="B25" s="61" t="s">
        <v>38</v>
      </c>
      <c r="C25" s="242">
        <v>6452199775</v>
      </c>
      <c r="D25" s="242">
        <v>15519774095.870001</v>
      </c>
      <c r="E25" s="243">
        <v>76041971.939999998</v>
      </c>
      <c r="F25" s="243">
        <v>1466852009.4400003</v>
      </c>
      <c r="G25" s="243">
        <v>348593324.29999995</v>
      </c>
      <c r="H25" s="243">
        <v>1451324093.2600002</v>
      </c>
      <c r="I25" s="243">
        <v>988042447.58000004</v>
      </c>
      <c r="J25" s="243">
        <v>876600197.30999994</v>
      </c>
      <c r="K25" s="243">
        <v>1551211103.9599996</v>
      </c>
      <c r="L25" s="243">
        <v>453756818.25</v>
      </c>
      <c r="M25" s="243">
        <v>251135079.82999998</v>
      </c>
      <c r="N25" s="243">
        <v>241056311.77999994</v>
      </c>
      <c r="O25" s="243">
        <v>427254257.33000004</v>
      </c>
      <c r="P25" s="243">
        <v>3744103546.8700004</v>
      </c>
      <c r="Q25" s="243">
        <v>11875971161.850002</v>
      </c>
    </row>
    <row r="26" spans="2:18" x14ac:dyDescent="0.25">
      <c r="B26" s="59" t="s">
        <v>39</v>
      </c>
      <c r="C26" s="253">
        <v>680522313</v>
      </c>
      <c r="D26" s="253">
        <v>2385754639.6300011</v>
      </c>
      <c r="E26" s="241">
        <v>15241397.570000002</v>
      </c>
      <c r="F26" s="241">
        <v>216310053.78999999</v>
      </c>
      <c r="G26" s="241">
        <v>45670028.259999998</v>
      </c>
      <c r="H26" s="241">
        <v>148293081.49000001</v>
      </c>
      <c r="I26" s="241">
        <v>65865056.940000005</v>
      </c>
      <c r="J26" s="241">
        <v>113510559.08999997</v>
      </c>
      <c r="K26" s="241">
        <v>62383806.870000005</v>
      </c>
      <c r="L26" s="241">
        <v>49046180.209999993</v>
      </c>
      <c r="M26" s="241">
        <v>57625834.13000001</v>
      </c>
      <c r="N26" s="241">
        <v>12165426.560000001</v>
      </c>
      <c r="O26" s="241">
        <v>30880566.519999996</v>
      </c>
      <c r="P26" s="241">
        <v>1221575009.2099996</v>
      </c>
      <c r="Q26" s="241">
        <v>2038567000.6400006</v>
      </c>
    </row>
    <row r="27" spans="2:18" x14ac:dyDescent="0.25">
      <c r="B27" s="59" t="s">
        <v>40</v>
      </c>
      <c r="C27" s="253">
        <v>3825802653</v>
      </c>
      <c r="D27" s="253">
        <v>9502730833.6599998</v>
      </c>
      <c r="E27" s="241">
        <v>37580806.409999996</v>
      </c>
      <c r="F27" s="241">
        <v>1178164002.9100001</v>
      </c>
      <c r="G27" s="241">
        <v>211615838.39999998</v>
      </c>
      <c r="H27" s="241">
        <v>1123939809.76</v>
      </c>
      <c r="I27" s="241">
        <v>774611839.05999994</v>
      </c>
      <c r="J27" s="241">
        <v>692088784.78999996</v>
      </c>
      <c r="K27" s="241">
        <v>1377986644.2199996</v>
      </c>
      <c r="L27" s="241">
        <v>371164093.80999994</v>
      </c>
      <c r="M27" s="241">
        <v>138646606.38999996</v>
      </c>
      <c r="N27" s="241">
        <v>195394802.66999996</v>
      </c>
      <c r="O27" s="241">
        <v>258661528.69</v>
      </c>
      <c r="P27" s="241">
        <v>1097155862.2599998</v>
      </c>
      <c r="Q27" s="241">
        <v>7457010619.3699999</v>
      </c>
    </row>
    <row r="28" spans="2:18" x14ac:dyDescent="0.25">
      <c r="B28" s="59" t="s">
        <v>41</v>
      </c>
      <c r="C28" s="253">
        <v>1889351235</v>
      </c>
      <c r="D28" s="253">
        <v>3175774811.0200005</v>
      </c>
      <c r="E28" s="241">
        <v>21205584.709999997</v>
      </c>
      <c r="F28" s="241">
        <v>53140894.389999993</v>
      </c>
      <c r="G28" s="241">
        <v>63287392.769999996</v>
      </c>
      <c r="H28" s="241">
        <v>132310704.61000001</v>
      </c>
      <c r="I28" s="241">
        <v>123635251.75</v>
      </c>
      <c r="J28" s="241">
        <v>21923442.339999996</v>
      </c>
      <c r="K28" s="241">
        <v>102469246.97</v>
      </c>
      <c r="L28" s="241">
        <v>12567119.309999999</v>
      </c>
      <c r="M28" s="241">
        <v>54617639.31000001</v>
      </c>
      <c r="N28" s="241">
        <v>30964704.399999999</v>
      </c>
      <c r="O28" s="241">
        <v>118772598.30000001</v>
      </c>
      <c r="P28" s="241">
        <v>1256190053.4500008</v>
      </c>
      <c r="Q28" s="241">
        <v>1991084632.3100004</v>
      </c>
    </row>
    <row r="29" spans="2:18" x14ac:dyDescent="0.25">
      <c r="B29" s="59" t="s">
        <v>42</v>
      </c>
      <c r="C29" s="58">
        <v>0</v>
      </c>
      <c r="D29" s="253">
        <v>67787416.799999997</v>
      </c>
      <c r="E29" s="46">
        <v>0</v>
      </c>
      <c r="F29" s="46">
        <v>0</v>
      </c>
      <c r="G29" s="46">
        <v>0</v>
      </c>
      <c r="H29" s="241">
        <v>4834942.4000000004</v>
      </c>
      <c r="I29" s="241">
        <v>8096720.9000000013</v>
      </c>
      <c r="J29" s="241">
        <v>6474942.4000000004</v>
      </c>
      <c r="K29" s="241">
        <v>5390543.129999999</v>
      </c>
      <c r="L29" s="241">
        <v>19762667</v>
      </c>
      <c r="M29" s="46">
        <v>0</v>
      </c>
      <c r="N29" s="46">
        <v>0</v>
      </c>
      <c r="O29" s="46">
        <v>0</v>
      </c>
      <c r="P29" s="241">
        <v>14750000</v>
      </c>
      <c r="Q29" s="241">
        <v>59309815.829999998</v>
      </c>
    </row>
    <row r="30" spans="2:18" x14ac:dyDescent="0.25">
      <c r="B30" s="59" t="s">
        <v>43</v>
      </c>
      <c r="C30" s="253">
        <v>56523574</v>
      </c>
      <c r="D30" s="253">
        <v>387726394.75999999</v>
      </c>
      <c r="E30" s="241">
        <v>2014183.2500000002</v>
      </c>
      <c r="F30" s="241">
        <v>19237058.349999998</v>
      </c>
      <c r="G30" s="241">
        <v>28020064.869999997</v>
      </c>
      <c r="H30" s="241">
        <v>41945554.999999993</v>
      </c>
      <c r="I30" s="241">
        <v>15833578.93</v>
      </c>
      <c r="J30" s="241">
        <v>42602468.689999998</v>
      </c>
      <c r="K30" s="241">
        <v>2980862.7700000005</v>
      </c>
      <c r="L30" s="241">
        <v>1216757.9199999983</v>
      </c>
      <c r="M30" s="241">
        <v>245000</v>
      </c>
      <c r="N30" s="241">
        <v>2531378.15</v>
      </c>
      <c r="O30" s="241">
        <v>18939563.820000004</v>
      </c>
      <c r="P30" s="241">
        <v>154432621.94999999</v>
      </c>
      <c r="Q30" s="241">
        <v>329999093.69999999</v>
      </c>
    </row>
    <row r="31" spans="2:18" s="11" customFormat="1" x14ac:dyDescent="0.25">
      <c r="B31" s="61" t="s">
        <v>44</v>
      </c>
      <c r="C31" s="242">
        <v>8150732211</v>
      </c>
      <c r="D31" s="242">
        <v>22959867435.369999</v>
      </c>
      <c r="E31" s="243">
        <v>456513514.94999999</v>
      </c>
      <c r="F31" s="243">
        <v>706692531.55999994</v>
      </c>
      <c r="G31" s="243">
        <v>229642931.72999999</v>
      </c>
      <c r="H31" s="243">
        <v>1739330630.1699998</v>
      </c>
      <c r="I31" s="243">
        <v>1235228512.9200001</v>
      </c>
      <c r="J31" s="243">
        <v>1355774249</v>
      </c>
      <c r="K31" s="243">
        <v>1210670119.2800002</v>
      </c>
      <c r="L31" s="243">
        <v>203955699.83999977</v>
      </c>
      <c r="M31" s="243">
        <v>721609496.03000009</v>
      </c>
      <c r="N31" s="243">
        <v>295658187.94999999</v>
      </c>
      <c r="O31" s="243">
        <v>1154022966.8100002</v>
      </c>
      <c r="P31" s="243">
        <v>7796274270.9399996</v>
      </c>
      <c r="Q31" s="243">
        <v>17105373111.180004</v>
      </c>
    </row>
    <row r="32" spans="2:18" x14ac:dyDescent="0.25">
      <c r="B32" s="59" t="s">
        <v>45</v>
      </c>
      <c r="C32" s="253">
        <v>1613235</v>
      </c>
      <c r="D32" s="253">
        <v>39399975.200000003</v>
      </c>
      <c r="E32" s="241">
        <v>0</v>
      </c>
      <c r="F32" s="241">
        <v>775617.50000000012</v>
      </c>
      <c r="G32" s="241">
        <v>6414000</v>
      </c>
      <c r="H32" s="241">
        <v>4959867.7</v>
      </c>
      <c r="I32" s="241">
        <v>4009436.2500000005</v>
      </c>
      <c r="J32" s="241">
        <v>0</v>
      </c>
      <c r="K32" s="241">
        <v>2134436.25</v>
      </c>
      <c r="L32" s="241">
        <v>5568872.5000000009</v>
      </c>
      <c r="M32" s="241">
        <v>12000000</v>
      </c>
      <c r="N32" s="241">
        <v>3000000</v>
      </c>
      <c r="O32" s="46">
        <v>0</v>
      </c>
      <c r="P32" s="241">
        <v>537745</v>
      </c>
      <c r="Q32" s="241">
        <v>39399975.200000003</v>
      </c>
    </row>
    <row r="33" spans="2:17" x14ac:dyDescent="0.25">
      <c r="B33" s="59" t="s">
        <v>46</v>
      </c>
      <c r="C33" s="253">
        <v>8149118976</v>
      </c>
      <c r="D33" s="253">
        <v>22920467460.169998</v>
      </c>
      <c r="E33" s="241">
        <v>456513514.94999999</v>
      </c>
      <c r="F33" s="241">
        <v>705916914.05999994</v>
      </c>
      <c r="G33" s="241">
        <v>223228931.72999999</v>
      </c>
      <c r="H33" s="241">
        <v>1734370762.47</v>
      </c>
      <c r="I33" s="241">
        <v>1231219076.6700001</v>
      </c>
      <c r="J33" s="241">
        <v>1355774249</v>
      </c>
      <c r="K33" s="241">
        <v>1208535683.0300002</v>
      </c>
      <c r="L33" s="241">
        <v>198386827.33999977</v>
      </c>
      <c r="M33" s="241">
        <v>709609496.03000009</v>
      </c>
      <c r="N33" s="241">
        <v>292658187.94999999</v>
      </c>
      <c r="O33" s="241">
        <v>1154022966.8100002</v>
      </c>
      <c r="P33" s="241">
        <v>7795736525.9400005</v>
      </c>
      <c r="Q33" s="241">
        <v>17065973135.980003</v>
      </c>
    </row>
    <row r="34" spans="2:17" x14ac:dyDescent="0.25">
      <c r="B34" s="45" t="s">
        <v>47</v>
      </c>
      <c r="C34" s="248">
        <v>96946405327</v>
      </c>
      <c r="D34" s="248">
        <v>141906714951.04999</v>
      </c>
      <c r="E34" s="249">
        <v>8228501255.829999</v>
      </c>
      <c r="F34" s="250">
        <v>8342907481.0399961</v>
      </c>
      <c r="G34" s="251">
        <v>8923862288.2699986</v>
      </c>
      <c r="H34" s="249">
        <v>11317907006.559998</v>
      </c>
      <c r="I34" s="250">
        <v>8475709678.7999945</v>
      </c>
      <c r="J34" s="251">
        <v>8396474475.5700016</v>
      </c>
      <c r="K34" s="249">
        <v>9393455227.1399975</v>
      </c>
      <c r="L34" s="250">
        <v>8178533014.2299986</v>
      </c>
      <c r="M34" s="251">
        <v>8211857231.8900023</v>
      </c>
      <c r="N34" s="249">
        <v>6790832726.9499979</v>
      </c>
      <c r="O34" s="250">
        <v>7929655916.8599987</v>
      </c>
      <c r="P34" s="250">
        <v>26841795564.499996</v>
      </c>
      <c r="Q34" s="252">
        <v>121031491867.64001</v>
      </c>
    </row>
    <row r="35" spans="2:17" x14ac:dyDescent="0.25">
      <c r="B35" s="57"/>
      <c r="C35" s="57">
        <v>1000000000000</v>
      </c>
      <c r="D35" s="56"/>
    </row>
    <row r="36" spans="2:17" x14ac:dyDescent="0.25">
      <c r="B36" s="45" t="s">
        <v>48</v>
      </c>
      <c r="C36" s="55"/>
      <c r="D36" s="55"/>
      <c r="E36" s="53"/>
      <c r="F36" s="52"/>
      <c r="G36" s="54"/>
      <c r="H36" s="53"/>
      <c r="I36" s="52"/>
      <c r="J36" s="54"/>
      <c r="K36" s="53"/>
      <c r="L36" s="52"/>
      <c r="M36" s="54"/>
      <c r="N36" s="53"/>
      <c r="O36" s="52"/>
      <c r="P36" s="52"/>
      <c r="Q36" s="217"/>
    </row>
    <row r="37" spans="2:17" s="11" customFormat="1" x14ac:dyDescent="0.25">
      <c r="B37" s="51" t="s">
        <v>49</v>
      </c>
      <c r="C37" s="242">
        <v>30941718</v>
      </c>
      <c r="D37" s="242">
        <v>29241718</v>
      </c>
      <c r="E37" s="49">
        <v>0</v>
      </c>
      <c r="F37" s="243">
        <v>8000000</v>
      </c>
      <c r="G37" s="243">
        <v>1304747.3999999999</v>
      </c>
      <c r="H37" s="243">
        <v>10000000</v>
      </c>
      <c r="I37" s="243">
        <v>800000</v>
      </c>
      <c r="J37" s="49">
        <v>0</v>
      </c>
      <c r="K37" s="243">
        <v>8000000</v>
      </c>
      <c r="L37" s="49">
        <v>0</v>
      </c>
      <c r="M37" s="49">
        <v>0</v>
      </c>
      <c r="N37" s="49">
        <v>0</v>
      </c>
      <c r="O37" s="49">
        <v>0</v>
      </c>
      <c r="P37" s="49">
        <v>0</v>
      </c>
      <c r="Q37" s="243">
        <v>28104747.400000002</v>
      </c>
    </row>
    <row r="38" spans="2:17" x14ac:dyDescent="0.25">
      <c r="B38" s="48" t="s">
        <v>50</v>
      </c>
      <c r="C38" s="253">
        <v>30941718</v>
      </c>
      <c r="D38" s="253">
        <v>29241718</v>
      </c>
      <c r="E38" s="46">
        <v>0</v>
      </c>
      <c r="F38" s="241">
        <v>8000000</v>
      </c>
      <c r="G38" s="241">
        <v>1304747.3999999999</v>
      </c>
      <c r="H38" s="241">
        <v>10000000</v>
      </c>
      <c r="I38" s="241">
        <v>800000</v>
      </c>
      <c r="J38" s="46">
        <v>0</v>
      </c>
      <c r="K38" s="241">
        <v>8000000</v>
      </c>
      <c r="L38" s="46">
        <v>0</v>
      </c>
      <c r="M38" s="46">
        <v>0</v>
      </c>
      <c r="N38" s="46">
        <v>0</v>
      </c>
      <c r="O38" s="46">
        <v>0</v>
      </c>
      <c r="P38" s="46">
        <v>0</v>
      </c>
      <c r="Q38" s="241">
        <v>28104747.400000002</v>
      </c>
    </row>
    <row r="39" spans="2:17" s="11" customFormat="1" x14ac:dyDescent="0.25">
      <c r="B39" s="51" t="s">
        <v>51</v>
      </c>
      <c r="C39" s="242">
        <v>22569944038</v>
      </c>
      <c r="D39" s="242">
        <v>21846682518.57</v>
      </c>
      <c r="E39" s="243">
        <v>280612564.14000005</v>
      </c>
      <c r="F39" s="243">
        <v>815793641.95999992</v>
      </c>
      <c r="G39" s="243">
        <v>1462239501.77</v>
      </c>
      <c r="H39" s="243">
        <v>1537862886.8199999</v>
      </c>
      <c r="I39" s="243">
        <v>-3396636.88</v>
      </c>
      <c r="J39" s="243">
        <v>1561445333</v>
      </c>
      <c r="K39" s="243">
        <v>2939766926.4300003</v>
      </c>
      <c r="L39" s="243">
        <v>1348585477.1199999</v>
      </c>
      <c r="M39" s="243">
        <v>550562163.18999994</v>
      </c>
      <c r="N39" s="243">
        <v>1515117798.8899999</v>
      </c>
      <c r="O39" s="243">
        <v>2179296848.1700006</v>
      </c>
      <c r="P39" s="243">
        <v>3278111580.2800002</v>
      </c>
      <c r="Q39" s="243">
        <v>17465998084.889999</v>
      </c>
    </row>
    <row r="40" spans="2:17" x14ac:dyDescent="0.25">
      <c r="B40" s="48" t="s">
        <v>52</v>
      </c>
      <c r="C40" s="253">
        <v>2922943501</v>
      </c>
      <c r="D40" s="253">
        <v>3456298090.3699999</v>
      </c>
      <c r="E40" s="241">
        <v>583333.34</v>
      </c>
      <c r="F40" s="241">
        <v>714096066.70999992</v>
      </c>
      <c r="G40" s="241">
        <v>491989737.66000003</v>
      </c>
      <c r="H40" s="241">
        <v>599862886.81999993</v>
      </c>
      <c r="I40" s="241">
        <v>-3396636.88</v>
      </c>
      <c r="J40" s="241">
        <v>257445333</v>
      </c>
      <c r="K40" s="241">
        <v>561766926.43000007</v>
      </c>
      <c r="L40" s="241">
        <v>655465420.58000004</v>
      </c>
      <c r="M40" s="241">
        <v>13226918.510000002</v>
      </c>
      <c r="N40" s="241">
        <v>583333.32999999996</v>
      </c>
      <c r="O40" s="241">
        <v>6407866.8100000005</v>
      </c>
      <c r="P40" s="241">
        <v>1166666.68</v>
      </c>
      <c r="Q40" s="241">
        <v>3299197852.9899998</v>
      </c>
    </row>
    <row r="41" spans="2:17" x14ac:dyDescent="0.25">
      <c r="B41" s="48" t="s">
        <v>53</v>
      </c>
      <c r="C41" s="253">
        <v>19647000537</v>
      </c>
      <c r="D41" s="253">
        <v>18390384428.200001</v>
      </c>
      <c r="E41" s="241">
        <v>280029230.80000001</v>
      </c>
      <c r="F41" s="241">
        <v>101697575.25</v>
      </c>
      <c r="G41" s="241">
        <v>970249764.11000001</v>
      </c>
      <c r="H41" s="241">
        <v>938000000</v>
      </c>
      <c r="I41" s="241">
        <v>0</v>
      </c>
      <c r="J41" s="241">
        <v>1304000000</v>
      </c>
      <c r="K41" s="241">
        <v>2378000000</v>
      </c>
      <c r="L41" s="241">
        <v>693120056.53999996</v>
      </c>
      <c r="M41" s="241">
        <v>537335244.67999995</v>
      </c>
      <c r="N41" s="241">
        <v>1514534465.5599999</v>
      </c>
      <c r="O41" s="241">
        <v>2172888981.3600001</v>
      </c>
      <c r="P41" s="241">
        <v>3276944913.5999999</v>
      </c>
      <c r="Q41" s="241">
        <v>14166800231.9</v>
      </c>
    </row>
    <row r="42" spans="2:17" s="11" customFormat="1" x14ac:dyDescent="0.25">
      <c r="B42" s="51" t="s">
        <v>54</v>
      </c>
      <c r="C42" s="242">
        <v>1550186793</v>
      </c>
      <c r="D42" s="242">
        <v>4024182634.2600007</v>
      </c>
      <c r="E42" s="243">
        <v>194369335.68000001</v>
      </c>
      <c r="F42" s="243">
        <v>179320330.40000001</v>
      </c>
      <c r="G42" s="243">
        <v>133291584.63</v>
      </c>
      <c r="H42" s="243">
        <v>378297020.31</v>
      </c>
      <c r="I42" s="243">
        <v>903160630.96000004</v>
      </c>
      <c r="J42" s="243">
        <v>483927300.13</v>
      </c>
      <c r="K42" s="243">
        <v>751861885.66999996</v>
      </c>
      <c r="L42" s="243">
        <v>739709748.06999993</v>
      </c>
      <c r="M42" s="243">
        <v>-322364830.51000005</v>
      </c>
      <c r="N42" s="243">
        <v>3892235.6700000004</v>
      </c>
      <c r="O42" s="243">
        <v>3892235.6700000004</v>
      </c>
      <c r="P42" s="243">
        <v>87268391.670000002</v>
      </c>
      <c r="Q42" s="243">
        <v>3536625868.3499999</v>
      </c>
    </row>
    <row r="43" spans="2:17" x14ac:dyDescent="0.25">
      <c r="B43" s="48" t="s">
        <v>55</v>
      </c>
      <c r="C43" s="47">
        <v>0</v>
      </c>
      <c r="D43" s="253">
        <v>50106198.049999997</v>
      </c>
      <c r="E43" s="46">
        <v>0</v>
      </c>
      <c r="F43" s="46">
        <v>0</v>
      </c>
      <c r="G43" s="46">
        <v>0</v>
      </c>
      <c r="H43" s="46">
        <v>0</v>
      </c>
      <c r="I43" s="46">
        <v>0</v>
      </c>
      <c r="J43" s="46">
        <v>0</v>
      </c>
      <c r="K43" s="46">
        <v>0</v>
      </c>
      <c r="L43" s="46">
        <v>0</v>
      </c>
      <c r="M43" s="46">
        <v>0</v>
      </c>
      <c r="N43" s="46">
        <v>0</v>
      </c>
      <c r="O43" s="46">
        <v>0</v>
      </c>
      <c r="P43" s="241">
        <v>50106198.049999997</v>
      </c>
      <c r="Q43" s="241">
        <v>50106198.049999997</v>
      </c>
    </row>
    <row r="44" spans="2:17" x14ac:dyDescent="0.25">
      <c r="B44" s="48" t="s">
        <v>56</v>
      </c>
      <c r="C44" s="253">
        <v>1550186793</v>
      </c>
      <c r="D44" s="253">
        <v>3974076436.2100005</v>
      </c>
      <c r="E44" s="241">
        <v>194369335.68000001</v>
      </c>
      <c r="F44" s="241">
        <v>179320330.40000001</v>
      </c>
      <c r="G44" s="241">
        <v>133291584.63</v>
      </c>
      <c r="H44" s="241">
        <v>378297020.31</v>
      </c>
      <c r="I44" s="241">
        <v>903160630.96000004</v>
      </c>
      <c r="J44" s="241">
        <v>483927300.13</v>
      </c>
      <c r="K44" s="241">
        <v>751861885.66999996</v>
      </c>
      <c r="L44" s="241">
        <v>739709748.06999993</v>
      </c>
      <c r="M44" s="241">
        <v>-322364830.51000005</v>
      </c>
      <c r="N44" s="241">
        <v>3892235.6700000004</v>
      </c>
      <c r="O44" s="241">
        <v>3892235.6700000004</v>
      </c>
      <c r="P44" s="241">
        <v>37162193.619999997</v>
      </c>
      <c r="Q44" s="241">
        <v>3486519670.3000002</v>
      </c>
    </row>
    <row r="45" spans="2:17" x14ac:dyDescent="0.25">
      <c r="B45" s="45" t="s">
        <v>57</v>
      </c>
      <c r="C45" s="248">
        <v>24151072549</v>
      </c>
      <c r="D45" s="248">
        <v>25900106870.830002</v>
      </c>
      <c r="E45" s="249">
        <v>474981899.82000005</v>
      </c>
      <c r="F45" s="250">
        <v>1003113972.3599999</v>
      </c>
      <c r="G45" s="251">
        <v>1596835833.8</v>
      </c>
      <c r="H45" s="249">
        <v>1926159907.1299996</v>
      </c>
      <c r="I45" s="250">
        <v>900563994.08000004</v>
      </c>
      <c r="J45" s="251">
        <v>2045372633.1300001</v>
      </c>
      <c r="K45" s="249">
        <v>3699628812.1000004</v>
      </c>
      <c r="L45" s="250">
        <v>2088295225.1899996</v>
      </c>
      <c r="M45" s="251">
        <v>228197332.67999992</v>
      </c>
      <c r="N45" s="249">
        <v>1519010034.5599999</v>
      </c>
      <c r="O45" s="250">
        <v>2183189083.8400006</v>
      </c>
      <c r="P45" s="250">
        <v>3365379971.9499998</v>
      </c>
      <c r="Q45" s="252">
        <v>21030728700.639999</v>
      </c>
    </row>
    <row r="47" spans="2:17" x14ac:dyDescent="0.25">
      <c r="B47" s="45" t="s">
        <v>58</v>
      </c>
      <c r="C47" s="248">
        <v>121097477876</v>
      </c>
      <c r="D47" s="248">
        <v>167806821821.88</v>
      </c>
      <c r="E47" s="249">
        <v>8703483155.6499996</v>
      </c>
      <c r="F47" s="250">
        <v>9346021453.3999977</v>
      </c>
      <c r="G47" s="251">
        <v>10520698122.069998</v>
      </c>
      <c r="H47" s="249">
        <v>13244066913.689997</v>
      </c>
      <c r="I47" s="250">
        <v>9376273672.8799934</v>
      </c>
      <c r="J47" s="251">
        <v>10441847108.700001</v>
      </c>
      <c r="K47" s="249">
        <v>13093084039.239996</v>
      </c>
      <c r="L47" s="250">
        <v>10266828239.42</v>
      </c>
      <c r="M47" s="251">
        <v>8440054564.5700026</v>
      </c>
      <c r="N47" s="249">
        <v>8309842761.5099974</v>
      </c>
      <c r="O47" s="250">
        <v>10112845000.699999</v>
      </c>
      <c r="P47" s="250">
        <v>30207175536.449993</v>
      </c>
      <c r="Q47" s="252">
        <v>142062220568.28003</v>
      </c>
    </row>
    <row r="48" spans="2:17" x14ac:dyDescent="0.25">
      <c r="B48" s="39" t="s">
        <v>59</v>
      </c>
      <c r="C48" s="39"/>
      <c r="D48" s="39"/>
    </row>
    <row r="49" spans="2:17" x14ac:dyDescent="0.25">
      <c r="B49" s="39" t="s">
        <v>60</v>
      </c>
      <c r="C49" s="39"/>
      <c r="D49" s="39"/>
    </row>
    <row r="50" spans="2:17" x14ac:dyDescent="0.25">
      <c r="B50" s="39" t="s">
        <v>61</v>
      </c>
      <c r="C50" s="39"/>
      <c r="D50" s="39"/>
    </row>
    <row r="51" spans="2:17" x14ac:dyDescent="0.25">
      <c r="B51" s="39" t="s">
        <v>62</v>
      </c>
      <c r="C51" s="39"/>
      <c r="D51" s="39"/>
    </row>
    <row r="52" spans="2:17" x14ac:dyDescent="0.25">
      <c r="B52" s="38" t="s">
        <v>63</v>
      </c>
      <c r="C52" s="38"/>
      <c r="D52" s="38"/>
      <c r="E52" s="37"/>
      <c r="F52" s="37"/>
      <c r="G52" s="37"/>
      <c r="H52" s="37"/>
      <c r="I52" s="37"/>
      <c r="J52" s="37"/>
      <c r="K52" s="37"/>
      <c r="L52" s="37"/>
      <c r="M52" s="37"/>
      <c r="N52" s="37"/>
      <c r="O52" s="37"/>
      <c r="P52" s="37"/>
      <c r="Q52" s="37"/>
    </row>
  </sheetData>
  <mergeCells count="10">
    <mergeCell ref="B8:B9"/>
    <mergeCell ref="E8:Q8"/>
    <mergeCell ref="B2:Q2"/>
    <mergeCell ref="B3:Q3"/>
    <mergeCell ref="B6:Q6"/>
    <mergeCell ref="P7:Q7"/>
    <mergeCell ref="B4:Q4"/>
    <mergeCell ref="B5:Q5"/>
    <mergeCell ref="C8:C9"/>
    <mergeCell ref="D8:D9"/>
  </mergeCells>
  <printOptions horizontalCentered="1"/>
  <pageMargins left="0.21" right="0.21" top="0.3" bottom="0.27" header="0.3" footer="0.2"/>
  <pageSetup scale="7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B2:T52"/>
  <sheetViews>
    <sheetView showGridLines="0" topLeftCell="A22" zoomScale="86" zoomScaleNormal="86" zoomScalePageLayoutView="120" workbookViewId="0">
      <selection activeCell="Q34" sqref="Q34"/>
    </sheetView>
  </sheetViews>
  <sheetFormatPr defaultColWidth="10.85546875" defaultRowHeight="13.5" x14ac:dyDescent="0.3"/>
  <cols>
    <col min="1" max="1" width="4.85546875" style="75" customWidth="1"/>
    <col min="2" max="2" width="48.85546875" style="75" bestFit="1" customWidth="1"/>
    <col min="3" max="4" width="15.7109375" style="75" customWidth="1"/>
    <col min="5" max="17" width="12.140625" style="75" customWidth="1"/>
    <col min="18" max="18" width="10.85546875" style="75"/>
    <col min="19" max="19" width="38.42578125" style="75" bestFit="1" customWidth="1"/>
    <col min="20" max="20" width="11" style="75" customWidth="1"/>
    <col min="21" max="21" width="7" style="75" bestFit="1" customWidth="1"/>
    <col min="22" max="22" width="9" style="75" bestFit="1" customWidth="1"/>
    <col min="23" max="23" width="8.42578125" style="75" bestFit="1" customWidth="1"/>
    <col min="24" max="24" width="8.28515625" style="75" bestFit="1" customWidth="1"/>
    <col min="25" max="25" width="8" style="75" bestFit="1" customWidth="1"/>
    <col min="26" max="26" width="7.7109375" style="75" bestFit="1" customWidth="1"/>
    <col min="27" max="27" width="8.140625" style="75" bestFit="1" customWidth="1"/>
    <col min="28" max="28" width="5.28515625" style="75" bestFit="1" customWidth="1"/>
    <col min="29" max="29" width="7" style="75" customWidth="1"/>
    <col min="30" max="30" width="10.42578125" style="75" customWidth="1"/>
    <col min="31" max="31" width="7.85546875" style="75" bestFit="1" customWidth="1"/>
    <col min="32" max="32" width="11.85546875" style="75" customWidth="1"/>
    <col min="33" max="33" width="11.42578125" style="75" customWidth="1"/>
    <col min="34" max="16384" width="10.85546875" style="75"/>
  </cols>
  <sheetData>
    <row r="2" spans="2:19" ht="28.5" x14ac:dyDescent="0.3">
      <c r="B2" s="365" t="s">
        <v>0</v>
      </c>
      <c r="C2" s="365"/>
      <c r="D2" s="365"/>
      <c r="E2" s="365"/>
      <c r="F2" s="365"/>
      <c r="G2" s="365"/>
      <c r="H2" s="365"/>
      <c r="I2" s="365"/>
      <c r="J2" s="365"/>
      <c r="K2" s="365"/>
      <c r="L2" s="365"/>
      <c r="M2" s="365"/>
      <c r="N2" s="365"/>
      <c r="O2" s="365"/>
      <c r="P2" s="365"/>
      <c r="Q2" s="365"/>
    </row>
    <row r="3" spans="2:19" ht="21" x14ac:dyDescent="0.3">
      <c r="B3" s="367" t="s">
        <v>81</v>
      </c>
      <c r="C3" s="367"/>
      <c r="D3" s="367"/>
      <c r="E3" s="367"/>
      <c r="F3" s="367"/>
      <c r="G3" s="367"/>
      <c r="H3" s="367"/>
      <c r="I3" s="367"/>
      <c r="J3" s="367"/>
      <c r="K3" s="367"/>
      <c r="L3" s="367"/>
      <c r="M3" s="367"/>
      <c r="N3" s="367"/>
      <c r="O3" s="367"/>
      <c r="P3" s="367"/>
      <c r="Q3" s="367"/>
    </row>
    <row r="4" spans="2:19" ht="16.5" x14ac:dyDescent="0.3">
      <c r="B4" s="376" t="s">
        <v>2</v>
      </c>
      <c r="C4" s="377"/>
      <c r="D4" s="377"/>
      <c r="E4" s="377"/>
      <c r="F4" s="377"/>
      <c r="G4" s="377"/>
      <c r="H4" s="377"/>
      <c r="I4" s="377"/>
      <c r="J4" s="377"/>
      <c r="K4" s="377"/>
      <c r="L4" s="377"/>
      <c r="M4" s="377"/>
      <c r="N4" s="377"/>
      <c r="O4" s="377"/>
      <c r="P4" s="377"/>
      <c r="Q4" s="377"/>
    </row>
    <row r="5" spans="2:19" ht="15.75" x14ac:dyDescent="0.3">
      <c r="B5" s="370" t="s">
        <v>3</v>
      </c>
      <c r="C5" s="371"/>
      <c r="D5" s="371"/>
      <c r="E5" s="371"/>
      <c r="F5" s="371"/>
      <c r="G5" s="371"/>
      <c r="H5" s="371"/>
      <c r="I5" s="371"/>
      <c r="J5" s="371"/>
      <c r="K5" s="371"/>
      <c r="L5" s="371"/>
      <c r="M5" s="371"/>
      <c r="N5" s="371"/>
      <c r="O5" s="371"/>
      <c r="P5" s="371"/>
      <c r="Q5" s="371"/>
    </row>
    <row r="6" spans="2:19" ht="15.75" x14ac:dyDescent="0.3">
      <c r="B6" s="95" t="s">
        <v>82</v>
      </c>
      <c r="C6" s="95"/>
      <c r="D6" s="95"/>
      <c r="E6" s="81"/>
      <c r="F6" s="81"/>
      <c r="G6" s="81"/>
      <c r="H6" s="81"/>
      <c r="I6" s="81"/>
      <c r="J6" s="81"/>
      <c r="K6" s="81"/>
      <c r="L6" s="81"/>
      <c r="M6" s="81"/>
      <c r="N6" s="81"/>
      <c r="O6" s="81"/>
      <c r="P6" s="381" t="s">
        <v>5</v>
      </c>
      <c r="Q6" s="381"/>
    </row>
    <row r="7" spans="2:19" ht="19.5" customHeight="1" x14ac:dyDescent="0.3">
      <c r="B7" s="384" t="s">
        <v>6</v>
      </c>
      <c r="C7" s="389" t="s">
        <v>7</v>
      </c>
      <c r="D7" s="379" t="s">
        <v>8</v>
      </c>
      <c r="E7" s="386" t="s">
        <v>9</v>
      </c>
      <c r="F7" s="387"/>
      <c r="G7" s="387"/>
      <c r="H7" s="387"/>
      <c r="I7" s="387"/>
      <c r="J7" s="387"/>
      <c r="K7" s="387"/>
      <c r="L7" s="387"/>
      <c r="M7" s="387"/>
      <c r="N7" s="387"/>
      <c r="O7" s="387"/>
      <c r="P7" s="387"/>
      <c r="Q7" s="388"/>
    </row>
    <row r="8" spans="2:19" s="93" customFormat="1" ht="33" customHeight="1" x14ac:dyDescent="0.25">
      <c r="B8" s="385"/>
      <c r="C8" s="390"/>
      <c r="D8" s="380"/>
      <c r="E8" s="213" t="s">
        <v>10</v>
      </c>
      <c r="F8" s="213" t="s">
        <v>11</v>
      </c>
      <c r="G8" s="213" t="s">
        <v>12</v>
      </c>
      <c r="H8" s="213" t="s">
        <v>13</v>
      </c>
      <c r="I8" s="213" t="s">
        <v>14</v>
      </c>
      <c r="J8" s="213" t="s">
        <v>15</v>
      </c>
      <c r="K8" s="213" t="s">
        <v>16</v>
      </c>
      <c r="L8" s="213" t="s">
        <v>17</v>
      </c>
      <c r="M8" s="213" t="s">
        <v>18</v>
      </c>
      <c r="N8" s="213" t="s">
        <v>19</v>
      </c>
      <c r="O8" s="213" t="s">
        <v>20</v>
      </c>
      <c r="P8" s="213" t="s">
        <v>21</v>
      </c>
      <c r="Q8" s="213" t="s">
        <v>22</v>
      </c>
      <c r="S8" s="94"/>
    </row>
    <row r="9" spans="2:19" customFormat="1" ht="15" x14ac:dyDescent="0.25">
      <c r="B9" s="65" t="s">
        <v>23</v>
      </c>
      <c r="C9" s="246">
        <v>356708450356</v>
      </c>
      <c r="D9" s="246">
        <v>363483980573.85999</v>
      </c>
      <c r="E9" s="246">
        <v>26474861711.999989</v>
      </c>
      <c r="F9" s="246">
        <v>24715383874.259998</v>
      </c>
      <c r="G9" s="246">
        <v>26651482578.659992</v>
      </c>
      <c r="H9" s="246">
        <v>28075780528.159988</v>
      </c>
      <c r="I9" s="246">
        <v>32509657831.660004</v>
      </c>
      <c r="J9" s="246">
        <v>33575056082.349983</v>
      </c>
      <c r="K9" s="246">
        <v>31492594322.709984</v>
      </c>
      <c r="L9" s="246">
        <v>28297447450.840015</v>
      </c>
      <c r="M9" s="246">
        <v>26447326689.700001</v>
      </c>
      <c r="N9" s="246">
        <v>25333072360.509998</v>
      </c>
      <c r="O9" s="246">
        <v>33094736239.140011</v>
      </c>
      <c r="P9" s="246">
        <v>33084583936.349991</v>
      </c>
      <c r="Q9" s="246">
        <v>349751983606.33997</v>
      </c>
    </row>
    <row r="10" spans="2:19" customFormat="1" ht="15" x14ac:dyDescent="0.25">
      <c r="B10" s="61" t="s">
        <v>24</v>
      </c>
      <c r="C10" s="243">
        <v>142023205386</v>
      </c>
      <c r="D10" s="243">
        <v>145424578054.07996</v>
      </c>
      <c r="E10" s="242">
        <v>8659837154.22999</v>
      </c>
      <c r="F10" s="242">
        <v>9309920203.1599998</v>
      </c>
      <c r="G10" s="242">
        <v>11572575222.039989</v>
      </c>
      <c r="H10" s="242">
        <v>10365463839.449989</v>
      </c>
      <c r="I10" s="242">
        <v>12031547040.42</v>
      </c>
      <c r="J10" s="242">
        <v>11847773864.449989</v>
      </c>
      <c r="K10" s="242">
        <v>10510974459.449989</v>
      </c>
      <c r="L10" s="242">
        <v>10988804722.610022</v>
      </c>
      <c r="M10" s="242">
        <v>12175020026.969999</v>
      </c>
      <c r="N10" s="242">
        <v>10658201406.939999</v>
      </c>
      <c r="O10" s="242">
        <v>16656435910.990011</v>
      </c>
      <c r="P10" s="242">
        <v>16885518473.809988</v>
      </c>
      <c r="Q10" s="242">
        <v>141662072324.51999</v>
      </c>
    </row>
    <row r="11" spans="2:19" ht="15.75" x14ac:dyDescent="0.3">
      <c r="B11" s="59" t="s">
        <v>25</v>
      </c>
      <c r="C11" s="241">
        <v>99603597058</v>
      </c>
      <c r="D11" s="241">
        <v>104839043979.11003</v>
      </c>
      <c r="E11" s="261">
        <v>6968150640.5599899</v>
      </c>
      <c r="F11" s="253">
        <v>7127241774.2399998</v>
      </c>
      <c r="G11" s="253">
        <v>8055857114.8099899</v>
      </c>
      <c r="H11" s="253">
        <v>8570641061.6099892</v>
      </c>
      <c r="I11" s="253">
        <v>8074513394.1300001</v>
      </c>
      <c r="J11" s="253">
        <v>8241203694.2399902</v>
      </c>
      <c r="K11" s="253">
        <v>8155066268.0399904</v>
      </c>
      <c r="L11" s="253">
        <v>8125102919.56001</v>
      </c>
      <c r="M11" s="253">
        <v>8437826844.9099998</v>
      </c>
      <c r="N11" s="253">
        <v>8268248686.0499992</v>
      </c>
      <c r="O11" s="253">
        <v>14385983919.1</v>
      </c>
      <c r="P11" s="253">
        <v>9617772624.0699902</v>
      </c>
      <c r="Q11" s="262">
        <v>104027608941.31995</v>
      </c>
      <c r="S11" s="85"/>
    </row>
    <row r="12" spans="2:19" ht="15.75" x14ac:dyDescent="0.3">
      <c r="B12" s="59" t="s">
        <v>26</v>
      </c>
      <c r="C12" s="241">
        <v>42419608328</v>
      </c>
      <c r="D12" s="241">
        <v>40585534074.96994</v>
      </c>
      <c r="E12" s="253">
        <v>1691686513.6700001</v>
      </c>
      <c r="F12" s="253">
        <v>2182678428.9200001</v>
      </c>
      <c r="G12" s="261">
        <v>3516718107.23</v>
      </c>
      <c r="H12" s="253">
        <v>1794822777.8399999</v>
      </c>
      <c r="I12" s="253">
        <v>3957033646.29</v>
      </c>
      <c r="J12" s="253">
        <v>3606570170.21</v>
      </c>
      <c r="K12" s="253">
        <v>2355908191.4099998</v>
      </c>
      <c r="L12" s="253">
        <v>2863701803.0500102</v>
      </c>
      <c r="M12" s="253">
        <v>3737193182.0599999</v>
      </c>
      <c r="N12" s="253">
        <v>2389952720.8899999</v>
      </c>
      <c r="O12" s="253">
        <v>2270451991.8900099</v>
      </c>
      <c r="P12" s="253">
        <v>7267745849.7399998</v>
      </c>
      <c r="Q12" s="262">
        <v>37634463383.20002</v>
      </c>
      <c r="S12" s="85"/>
    </row>
    <row r="13" spans="2:19" ht="15.75" x14ac:dyDescent="0.3">
      <c r="B13" s="61" t="s">
        <v>27</v>
      </c>
      <c r="C13" s="243">
        <v>64202720000</v>
      </c>
      <c r="D13" s="243">
        <v>63020408316</v>
      </c>
      <c r="E13" s="263">
        <v>7192979235.3199997</v>
      </c>
      <c r="F13" s="263">
        <v>2519668655.1599998</v>
      </c>
      <c r="G13" s="263">
        <v>2064120944.7300003</v>
      </c>
      <c r="H13" s="263">
        <v>5096383580.8699999</v>
      </c>
      <c r="I13" s="263">
        <v>4556450343.9800005</v>
      </c>
      <c r="J13" s="263">
        <v>7279616003.6499996</v>
      </c>
      <c r="K13" s="263">
        <v>6726172879.7799997</v>
      </c>
      <c r="L13" s="263">
        <v>3873235942.4400001</v>
      </c>
      <c r="M13" s="263">
        <v>3993428558.0000005</v>
      </c>
      <c r="N13" s="263">
        <v>5561607398.460001</v>
      </c>
      <c r="O13" s="263">
        <v>4173225384.1800003</v>
      </c>
      <c r="P13" s="263">
        <v>6696636670.6200008</v>
      </c>
      <c r="Q13" s="264">
        <v>59733525597.189995</v>
      </c>
      <c r="S13" s="85"/>
    </row>
    <row r="14" spans="2:19" ht="15.75" x14ac:dyDescent="0.3">
      <c r="B14" s="59" t="s">
        <v>28</v>
      </c>
      <c r="C14" s="241">
        <v>43429650000</v>
      </c>
      <c r="D14" s="241">
        <v>41420066542</v>
      </c>
      <c r="E14" s="253">
        <v>3730688051.0100002</v>
      </c>
      <c r="F14" s="253">
        <v>1504544803.55</v>
      </c>
      <c r="G14" s="253">
        <v>1546233607.4100001</v>
      </c>
      <c r="H14" s="253">
        <v>2000091010.3699999</v>
      </c>
      <c r="I14" s="253">
        <v>3445170627.1799998</v>
      </c>
      <c r="J14" s="253">
        <v>5482734441.29</v>
      </c>
      <c r="K14" s="253">
        <v>5211724039.5</v>
      </c>
      <c r="L14" s="253">
        <v>3312021914.3800001</v>
      </c>
      <c r="M14" s="253">
        <v>1424151781.3800001</v>
      </c>
      <c r="N14" s="253">
        <v>2004326881.4000001</v>
      </c>
      <c r="O14" s="253">
        <v>3003349911.5500002</v>
      </c>
      <c r="P14" s="253">
        <v>6024028574.9200001</v>
      </c>
      <c r="Q14" s="262">
        <v>38689065643.940002</v>
      </c>
      <c r="S14" s="85"/>
    </row>
    <row r="15" spans="2:19" ht="15.75" x14ac:dyDescent="0.3">
      <c r="B15" s="59" t="s">
        <v>29</v>
      </c>
      <c r="C15" s="241">
        <v>20416360000</v>
      </c>
      <c r="D15" s="241">
        <v>21088615473</v>
      </c>
      <c r="E15" s="253">
        <v>3407729704.3899999</v>
      </c>
      <c r="F15" s="253">
        <v>996429612.04999995</v>
      </c>
      <c r="G15" s="253">
        <v>515340140.63999999</v>
      </c>
      <c r="H15" s="253">
        <v>3067562703.9899998</v>
      </c>
      <c r="I15" s="253">
        <v>1065616670.0500001</v>
      </c>
      <c r="J15" s="253">
        <v>1782542652.1199999</v>
      </c>
      <c r="K15" s="253">
        <v>1490516331.02</v>
      </c>
      <c r="L15" s="253">
        <v>550648046.57000005</v>
      </c>
      <c r="M15" s="253">
        <v>2568392273.4000001</v>
      </c>
      <c r="N15" s="253">
        <v>3529465137.3400002</v>
      </c>
      <c r="O15" s="253">
        <v>1094419978.05</v>
      </c>
      <c r="P15" s="253">
        <v>635701530.69000006</v>
      </c>
      <c r="Q15" s="262">
        <v>20704364780.309998</v>
      </c>
      <c r="S15" s="85"/>
    </row>
    <row r="16" spans="2:19" ht="15.75" x14ac:dyDescent="0.3">
      <c r="B16" s="59" t="s">
        <v>30</v>
      </c>
      <c r="C16" s="241">
        <v>356710000</v>
      </c>
      <c r="D16" s="241">
        <v>511726301</v>
      </c>
      <c r="E16" s="253">
        <v>54561479.920000002</v>
      </c>
      <c r="F16" s="253">
        <v>18694239.559999999</v>
      </c>
      <c r="G16" s="253">
        <v>2547196.6800000002</v>
      </c>
      <c r="H16" s="253">
        <v>28729866.510000002</v>
      </c>
      <c r="I16" s="253">
        <v>45663046.75</v>
      </c>
      <c r="J16" s="253">
        <v>14338910.24</v>
      </c>
      <c r="K16" s="253">
        <v>23932509.260000002</v>
      </c>
      <c r="L16" s="253">
        <v>10565981.49</v>
      </c>
      <c r="M16" s="253">
        <v>884503.22</v>
      </c>
      <c r="N16" s="253">
        <v>27815379.719999999</v>
      </c>
      <c r="O16" s="253">
        <v>75455494.579999998</v>
      </c>
      <c r="P16" s="253">
        <v>36906565.009999998</v>
      </c>
      <c r="Q16" s="262">
        <v>340095172.94000006</v>
      </c>
      <c r="S16" s="85"/>
    </row>
    <row r="17" spans="2:20" ht="15.75" x14ac:dyDescent="0.3">
      <c r="B17" s="61" t="s">
        <v>31</v>
      </c>
      <c r="C17" s="243">
        <v>21991776404</v>
      </c>
      <c r="D17" s="243">
        <v>21666099870.07</v>
      </c>
      <c r="E17" s="263">
        <v>1589260657.49</v>
      </c>
      <c r="F17" s="263">
        <v>1588169163.98</v>
      </c>
      <c r="G17" s="263">
        <v>1626473366.6700001</v>
      </c>
      <c r="H17" s="263">
        <v>1608855680.24</v>
      </c>
      <c r="I17" s="263">
        <v>1719003358.4300001</v>
      </c>
      <c r="J17" s="263">
        <v>1623772295.24</v>
      </c>
      <c r="K17" s="263">
        <v>1625374827.46</v>
      </c>
      <c r="L17" s="263">
        <v>1680565308.3099999</v>
      </c>
      <c r="M17" s="263">
        <v>1680983169.04</v>
      </c>
      <c r="N17" s="263">
        <v>1704061485.26</v>
      </c>
      <c r="O17" s="263">
        <v>3329574826.8400002</v>
      </c>
      <c r="P17" s="263">
        <v>1889273839.78</v>
      </c>
      <c r="Q17" s="264">
        <v>21665367978.740002</v>
      </c>
      <c r="S17" s="85"/>
    </row>
    <row r="18" spans="2:20" s="92" customFormat="1" ht="15" x14ac:dyDescent="0.25">
      <c r="B18" s="59" t="s">
        <v>32</v>
      </c>
      <c r="C18" s="241">
        <v>21991776404</v>
      </c>
      <c r="D18" s="241">
        <v>21666099870.07</v>
      </c>
      <c r="E18" s="261">
        <v>1589260657.49</v>
      </c>
      <c r="F18" s="261">
        <v>1588169163.98</v>
      </c>
      <c r="G18" s="261">
        <v>1626473366.6700001</v>
      </c>
      <c r="H18" s="261">
        <v>1608855680.24</v>
      </c>
      <c r="I18" s="261">
        <v>1719003358.4300001</v>
      </c>
      <c r="J18" s="261">
        <v>1623772295.24</v>
      </c>
      <c r="K18" s="261">
        <v>1625374827.46</v>
      </c>
      <c r="L18" s="261">
        <v>1680565308.3099999</v>
      </c>
      <c r="M18" s="261">
        <v>1680983169.04</v>
      </c>
      <c r="N18" s="261">
        <v>1704061485.26</v>
      </c>
      <c r="O18" s="261">
        <v>3329574826.8400002</v>
      </c>
      <c r="P18" s="261">
        <v>1889273839.78</v>
      </c>
      <c r="Q18" s="262">
        <v>21665367978.740002</v>
      </c>
      <c r="S18" s="85"/>
    </row>
    <row r="19" spans="2:20" ht="15.75" x14ac:dyDescent="0.3">
      <c r="B19" s="61" t="s">
        <v>33</v>
      </c>
      <c r="C19" s="243">
        <v>128490748566</v>
      </c>
      <c r="D19" s="243">
        <v>133372894333.71002</v>
      </c>
      <c r="E19" s="263">
        <v>9032784664.9599991</v>
      </c>
      <c r="F19" s="263">
        <v>11297625851.959999</v>
      </c>
      <c r="G19" s="263">
        <v>11388313045.219999</v>
      </c>
      <c r="H19" s="263">
        <v>11005077427.599998</v>
      </c>
      <c r="I19" s="263">
        <v>14202657088.830002</v>
      </c>
      <c r="J19" s="263">
        <v>12823893919.009998</v>
      </c>
      <c r="K19" s="263">
        <v>12630072156.019999</v>
      </c>
      <c r="L19" s="263">
        <v>11754841477.479998</v>
      </c>
      <c r="M19" s="263">
        <v>8597894935.6899986</v>
      </c>
      <c r="N19" s="263">
        <v>7409202069.8500004</v>
      </c>
      <c r="O19" s="263">
        <v>8935500117.1299992</v>
      </c>
      <c r="P19" s="263">
        <v>7613154952.1400003</v>
      </c>
      <c r="Q19" s="264">
        <v>126691017705.89</v>
      </c>
      <c r="S19" s="85"/>
    </row>
    <row r="20" spans="2:20" ht="15.75" x14ac:dyDescent="0.3">
      <c r="B20" s="59" t="s">
        <v>34</v>
      </c>
      <c r="C20" s="241">
        <v>22933015886</v>
      </c>
      <c r="D20" s="241">
        <v>21801522039.689999</v>
      </c>
      <c r="E20" s="253">
        <v>1335742072.79</v>
      </c>
      <c r="F20" s="253">
        <v>1974189008.8800001</v>
      </c>
      <c r="G20" s="253">
        <v>1520142160.3699999</v>
      </c>
      <c r="H20" s="253">
        <v>1878076802.3199999</v>
      </c>
      <c r="I20" s="253">
        <v>1645415944.7</v>
      </c>
      <c r="J20" s="253">
        <v>1629004251.3099999</v>
      </c>
      <c r="K20" s="253">
        <v>1862295960.5699999</v>
      </c>
      <c r="L20" s="253">
        <v>1953100738.8399999</v>
      </c>
      <c r="M20" s="253">
        <v>1965350621.0799999</v>
      </c>
      <c r="N20" s="253">
        <v>1616529935.9400001</v>
      </c>
      <c r="O20" s="253">
        <v>1964432216.25</v>
      </c>
      <c r="P20" s="253">
        <v>2040591257.05</v>
      </c>
      <c r="Q20" s="262">
        <v>21384870970.100002</v>
      </c>
      <c r="S20" s="85"/>
    </row>
    <row r="21" spans="2:20" ht="15.75" x14ac:dyDescent="0.3">
      <c r="B21" s="59" t="s">
        <v>35</v>
      </c>
      <c r="C21" s="241">
        <v>105319296590</v>
      </c>
      <c r="D21" s="241">
        <v>111234395896.02</v>
      </c>
      <c r="E21" s="253">
        <v>7690631477.8400002</v>
      </c>
      <c r="F21" s="253">
        <v>9308012668.7399998</v>
      </c>
      <c r="G21" s="253">
        <v>9861558473.1299992</v>
      </c>
      <c r="H21" s="253">
        <v>9090126893.8899994</v>
      </c>
      <c r="I21" s="253">
        <v>12501507447.280001</v>
      </c>
      <c r="J21" s="253">
        <v>11187905433.57</v>
      </c>
      <c r="K21" s="253">
        <v>10751303958.629999</v>
      </c>
      <c r="L21" s="253">
        <v>9777757863.8899994</v>
      </c>
      <c r="M21" s="253">
        <v>6621888742.9899998</v>
      </c>
      <c r="N21" s="253">
        <v>5784465149.3000002</v>
      </c>
      <c r="O21" s="253">
        <v>6960905917.0500002</v>
      </c>
      <c r="P21" s="253">
        <v>5468290564.1000004</v>
      </c>
      <c r="Q21" s="262">
        <v>105004354590.40999</v>
      </c>
      <c r="S21" s="85"/>
    </row>
    <row r="22" spans="2:20" ht="15.75" x14ac:dyDescent="0.3">
      <c r="B22" s="59" t="s">
        <v>36</v>
      </c>
      <c r="C22" s="241">
        <v>238436090</v>
      </c>
      <c r="D22" s="241">
        <v>336976398</v>
      </c>
      <c r="E22" s="253">
        <v>6411114.3300000001</v>
      </c>
      <c r="F22" s="253">
        <v>15424174.34</v>
      </c>
      <c r="G22" s="253">
        <v>6612411.7199999997</v>
      </c>
      <c r="H22" s="253">
        <v>36873731.390000001</v>
      </c>
      <c r="I22" s="253">
        <v>55733696.850000001</v>
      </c>
      <c r="J22" s="253">
        <v>6984234.1299999999</v>
      </c>
      <c r="K22" s="253">
        <v>16472236.819999998</v>
      </c>
      <c r="L22" s="253">
        <v>23982874.75</v>
      </c>
      <c r="M22" s="253">
        <v>10655571.619999999</v>
      </c>
      <c r="N22" s="253">
        <v>8206984.6100000013</v>
      </c>
      <c r="O22" s="253">
        <v>10161983.83</v>
      </c>
      <c r="P22" s="253">
        <v>104273130.98999999</v>
      </c>
      <c r="Q22" s="262">
        <v>301792145.38</v>
      </c>
      <c r="S22" s="85"/>
    </row>
    <row r="23" spans="2:20" customFormat="1" ht="15" x14ac:dyDescent="0.25">
      <c r="B23" s="65" t="s">
        <v>37</v>
      </c>
      <c r="C23" s="246">
        <v>98018843237</v>
      </c>
      <c r="D23" s="246">
        <v>101972265093.49994</v>
      </c>
      <c r="E23" s="246">
        <v>1720470565.01</v>
      </c>
      <c r="F23" s="246">
        <v>3780432712.2600002</v>
      </c>
      <c r="G23" s="246">
        <v>5953457430.1699991</v>
      </c>
      <c r="H23" s="246">
        <v>3964806664.5400004</v>
      </c>
      <c r="I23" s="246">
        <v>8624138514.2799988</v>
      </c>
      <c r="J23" s="246">
        <v>8670490438.210001</v>
      </c>
      <c r="K23" s="246">
        <v>4127576726.8300004</v>
      </c>
      <c r="L23" s="246">
        <v>5335196622.3199987</v>
      </c>
      <c r="M23" s="246">
        <v>2809213576.5299997</v>
      </c>
      <c r="N23" s="246">
        <v>5094152425.0499992</v>
      </c>
      <c r="O23" s="246">
        <v>5422252437.8300009</v>
      </c>
      <c r="P23" s="246">
        <v>32616814973.169994</v>
      </c>
      <c r="Q23" s="246">
        <v>88119003086.199997</v>
      </c>
    </row>
    <row r="24" spans="2:20" customFormat="1" ht="15" x14ac:dyDescent="0.25">
      <c r="B24" s="61" t="s">
        <v>38</v>
      </c>
      <c r="C24" s="243">
        <v>68499785489</v>
      </c>
      <c r="D24" s="243">
        <v>72998187104.189941</v>
      </c>
      <c r="E24" s="243">
        <v>815834622.76999998</v>
      </c>
      <c r="F24" s="243">
        <v>2571361216.1300001</v>
      </c>
      <c r="G24" s="243">
        <v>4111492205.23</v>
      </c>
      <c r="H24" s="243">
        <v>2893773792.8000002</v>
      </c>
      <c r="I24" s="243">
        <v>4382655373.4099998</v>
      </c>
      <c r="J24" s="243">
        <v>6751909288.3000002</v>
      </c>
      <c r="K24" s="243">
        <v>2439745736.46</v>
      </c>
      <c r="L24" s="243">
        <v>4285993931.789999</v>
      </c>
      <c r="M24" s="243">
        <v>1831837527.9599998</v>
      </c>
      <c r="N24" s="243">
        <v>3940533822.0899997</v>
      </c>
      <c r="O24" s="243">
        <v>3635825824.8099999</v>
      </c>
      <c r="P24" s="243">
        <v>26109427432.139996</v>
      </c>
      <c r="Q24" s="243">
        <v>63770390773.889999</v>
      </c>
    </row>
    <row r="25" spans="2:20" ht="15.75" x14ac:dyDescent="0.3">
      <c r="B25" s="59" t="s">
        <v>39</v>
      </c>
      <c r="C25" s="241">
        <v>4574352056</v>
      </c>
      <c r="D25" s="241">
        <v>4646600180.4100018</v>
      </c>
      <c r="E25" s="253">
        <v>40588288.079999998</v>
      </c>
      <c r="F25" s="253">
        <v>158588756.31999999</v>
      </c>
      <c r="G25" s="253">
        <v>146268541.66</v>
      </c>
      <c r="H25" s="253">
        <v>56700009.270000003</v>
      </c>
      <c r="I25" s="253">
        <v>141083656.40000001</v>
      </c>
      <c r="J25" s="253">
        <v>213332222.72</v>
      </c>
      <c r="K25" s="253">
        <v>106873652.58</v>
      </c>
      <c r="L25" s="253">
        <v>123643562.40000001</v>
      </c>
      <c r="M25" s="253">
        <v>256819820.63999999</v>
      </c>
      <c r="N25" s="253">
        <v>209104677.90000001</v>
      </c>
      <c r="O25" s="253">
        <v>222010655.53</v>
      </c>
      <c r="P25" s="253">
        <v>1958687909.02</v>
      </c>
      <c r="Q25" s="262">
        <v>3633701752.52</v>
      </c>
      <c r="S25" s="85"/>
    </row>
    <row r="26" spans="2:20" ht="15.75" x14ac:dyDescent="0.3">
      <c r="B26" s="59" t="s">
        <v>40</v>
      </c>
      <c r="C26" s="241">
        <v>1691834022</v>
      </c>
      <c r="D26" s="241">
        <v>6810289056.1499996</v>
      </c>
      <c r="E26" s="253">
        <v>60275572.329999998</v>
      </c>
      <c r="F26" s="253">
        <v>622114008.24000001</v>
      </c>
      <c r="G26" s="253">
        <v>499687309.61000001</v>
      </c>
      <c r="H26" s="253">
        <v>47913294.869999997</v>
      </c>
      <c r="I26" s="253">
        <v>797028660.15999997</v>
      </c>
      <c r="J26" s="253">
        <v>686672190.74000001</v>
      </c>
      <c r="K26" s="253">
        <v>77644248.739999995</v>
      </c>
      <c r="L26" s="253">
        <v>440631166.88999999</v>
      </c>
      <c r="M26" s="253">
        <v>253854236.24000001</v>
      </c>
      <c r="N26" s="253">
        <v>428464969.38999999</v>
      </c>
      <c r="O26" s="253">
        <v>436847205.10000002</v>
      </c>
      <c r="P26" s="253">
        <v>977170174.66999996</v>
      </c>
      <c r="Q26" s="262">
        <v>5328303036.9799995</v>
      </c>
      <c r="S26" s="85"/>
      <c r="T26" s="91"/>
    </row>
    <row r="27" spans="2:20" ht="15.75" x14ac:dyDescent="0.3">
      <c r="B27" s="59" t="s">
        <v>41</v>
      </c>
      <c r="C27" s="241">
        <v>59134206040</v>
      </c>
      <c r="D27" s="241">
        <v>57700053615.339943</v>
      </c>
      <c r="E27" s="253">
        <v>691974969.47000003</v>
      </c>
      <c r="F27" s="253">
        <v>1752430677.3299999</v>
      </c>
      <c r="G27" s="253">
        <v>3336396745.1300001</v>
      </c>
      <c r="H27" s="253">
        <v>2778707655.6500001</v>
      </c>
      <c r="I27" s="253">
        <v>3167266050.77</v>
      </c>
      <c r="J27" s="253">
        <v>5564713152.54</v>
      </c>
      <c r="K27" s="253">
        <v>2020943486.47</v>
      </c>
      <c r="L27" s="253">
        <v>3560589216</v>
      </c>
      <c r="M27" s="253">
        <v>1036225109.1900001</v>
      </c>
      <c r="N27" s="253">
        <v>3208918253.79</v>
      </c>
      <c r="O27" s="253">
        <v>2521383213.0700002</v>
      </c>
      <c r="P27" s="253">
        <v>21767822852.529999</v>
      </c>
      <c r="Q27" s="262">
        <v>51407371381.940002</v>
      </c>
      <c r="S27" s="85"/>
      <c r="T27" s="91"/>
    </row>
    <row r="28" spans="2:20" ht="15.75" x14ac:dyDescent="0.3">
      <c r="B28" s="59" t="s">
        <v>42</v>
      </c>
      <c r="C28" s="241">
        <v>1066050000</v>
      </c>
      <c r="D28" s="241">
        <v>2871258776.79</v>
      </c>
      <c r="E28" s="253">
        <v>1166667</v>
      </c>
      <c r="F28" s="253">
        <v>17132007</v>
      </c>
      <c r="G28" s="253">
        <v>12758207</v>
      </c>
      <c r="H28" s="253">
        <v>1166667</v>
      </c>
      <c r="I28" s="253">
        <v>200004599</v>
      </c>
      <c r="J28" s="253">
        <v>138700718.94999999</v>
      </c>
      <c r="K28" s="253">
        <v>172421672</v>
      </c>
      <c r="L28" s="253">
        <v>137302738.5</v>
      </c>
      <c r="M28" s="253">
        <v>160449769.66</v>
      </c>
      <c r="N28" s="253">
        <v>47276962</v>
      </c>
      <c r="O28" s="253">
        <v>374413875.93000001</v>
      </c>
      <c r="P28" s="253">
        <v>1240987882.0999999</v>
      </c>
      <c r="Q28" s="262">
        <v>2503781766.1400003</v>
      </c>
      <c r="S28" s="85"/>
    </row>
    <row r="29" spans="2:20" ht="15.75" x14ac:dyDescent="0.3">
      <c r="B29" s="59" t="s">
        <v>43</v>
      </c>
      <c r="C29" s="241">
        <v>587059096</v>
      </c>
      <c r="D29" s="241">
        <v>969985345.00999999</v>
      </c>
      <c r="E29" s="253">
        <v>21829125.890000001</v>
      </c>
      <c r="F29" s="253">
        <v>21095767.239999998</v>
      </c>
      <c r="G29" s="253">
        <v>116381401.83</v>
      </c>
      <c r="H29" s="253">
        <v>9286166.0099999998</v>
      </c>
      <c r="I29" s="253">
        <v>77272407.079999998</v>
      </c>
      <c r="J29" s="253">
        <v>148491003.34999999</v>
      </c>
      <c r="K29" s="253">
        <v>61862676.670000002</v>
      </c>
      <c r="L29" s="253">
        <v>23827248</v>
      </c>
      <c r="M29" s="253">
        <v>124488592.23</v>
      </c>
      <c r="N29" s="253">
        <v>46768959.009999998</v>
      </c>
      <c r="O29" s="253">
        <v>81170875.180000007</v>
      </c>
      <c r="P29" s="253">
        <v>164758613.81999999</v>
      </c>
      <c r="Q29" s="262">
        <v>897232836.31000006</v>
      </c>
      <c r="S29" s="85"/>
    </row>
    <row r="30" spans="2:20" ht="15.75" x14ac:dyDescent="0.3">
      <c r="B30" s="59" t="s">
        <v>70</v>
      </c>
      <c r="C30" s="241">
        <v>1446284275</v>
      </c>
      <c r="D30" s="241">
        <v>130.49</v>
      </c>
      <c r="E30" s="253">
        <v>0</v>
      </c>
      <c r="F30" s="253">
        <v>0</v>
      </c>
      <c r="G30" s="253">
        <v>0</v>
      </c>
      <c r="H30" s="253">
        <v>0</v>
      </c>
      <c r="I30" s="253">
        <v>0</v>
      </c>
      <c r="J30" s="253">
        <v>0</v>
      </c>
      <c r="K30" s="253">
        <v>0</v>
      </c>
      <c r="L30" s="253">
        <v>0</v>
      </c>
      <c r="M30" s="253">
        <v>0</v>
      </c>
      <c r="N30" s="253">
        <v>0</v>
      </c>
      <c r="O30" s="253">
        <v>0</v>
      </c>
      <c r="P30" s="253">
        <v>0</v>
      </c>
      <c r="Q30" s="262">
        <v>0</v>
      </c>
      <c r="S30" s="85"/>
    </row>
    <row r="31" spans="2:20" ht="15.75" x14ac:dyDescent="0.3">
      <c r="B31" s="61" t="s">
        <v>44</v>
      </c>
      <c r="C31" s="243">
        <v>29519057748</v>
      </c>
      <c r="D31" s="243">
        <v>28974077989.310001</v>
      </c>
      <c r="E31" s="263">
        <v>904635942.24000013</v>
      </c>
      <c r="F31" s="263">
        <v>1209071496.1300001</v>
      </c>
      <c r="G31" s="263">
        <v>1841965224.9400001</v>
      </c>
      <c r="H31" s="263">
        <v>1071032871.74</v>
      </c>
      <c r="I31" s="263">
        <v>4241483140.8700004</v>
      </c>
      <c r="J31" s="263">
        <v>1918581149.9100003</v>
      </c>
      <c r="K31" s="263">
        <v>1687830990.3700001</v>
      </c>
      <c r="L31" s="263">
        <v>1049202690.53</v>
      </c>
      <c r="M31" s="263">
        <v>977376048.56999993</v>
      </c>
      <c r="N31" s="263">
        <v>1153618602.9599998</v>
      </c>
      <c r="O31" s="263">
        <v>1786426613.02</v>
      </c>
      <c r="P31" s="263">
        <v>6507387541.0299997</v>
      </c>
      <c r="Q31" s="264">
        <v>24348612312.310001</v>
      </c>
      <c r="S31" s="85"/>
    </row>
    <row r="32" spans="2:20" ht="15.75" x14ac:dyDescent="0.3">
      <c r="B32" s="59" t="s">
        <v>45</v>
      </c>
      <c r="C32" s="241">
        <v>464769924</v>
      </c>
      <c r="D32" s="241">
        <v>677568946</v>
      </c>
      <c r="E32" s="253">
        <v>280379</v>
      </c>
      <c r="F32" s="253">
        <v>115994980.95</v>
      </c>
      <c r="G32" s="253">
        <v>32458861.499999996</v>
      </c>
      <c r="H32" s="253">
        <v>53595552.950000003</v>
      </c>
      <c r="I32" s="253">
        <v>54947045</v>
      </c>
      <c r="J32" s="253">
        <v>36113712</v>
      </c>
      <c r="K32" s="253">
        <v>101915247.95</v>
      </c>
      <c r="L32" s="253">
        <v>63613712</v>
      </c>
      <c r="M32" s="253">
        <v>37861379</v>
      </c>
      <c r="N32" s="253">
        <v>33590379.5</v>
      </c>
      <c r="O32" s="253">
        <v>75047045.5</v>
      </c>
      <c r="P32" s="253">
        <v>62598300.829999998</v>
      </c>
      <c r="Q32" s="262">
        <v>668016596.18000007</v>
      </c>
      <c r="S32" s="85"/>
    </row>
    <row r="33" spans="2:19" ht="15.75" x14ac:dyDescent="0.3">
      <c r="B33" s="59" t="s">
        <v>46</v>
      </c>
      <c r="C33" s="241">
        <v>29054287824</v>
      </c>
      <c r="D33" s="241">
        <v>28296509043.310001</v>
      </c>
      <c r="E33" s="253">
        <v>904355563.24000001</v>
      </c>
      <c r="F33" s="253">
        <v>1093076515.1800001</v>
      </c>
      <c r="G33" s="253">
        <v>1809506363.4400001</v>
      </c>
      <c r="H33" s="253">
        <v>1017437318.79</v>
      </c>
      <c r="I33" s="253">
        <v>4186536095.8700004</v>
      </c>
      <c r="J33" s="253">
        <v>1882467437.9100001</v>
      </c>
      <c r="K33" s="253">
        <v>1585915742.4200001</v>
      </c>
      <c r="L33" s="253">
        <v>985588978.52999997</v>
      </c>
      <c r="M33" s="253">
        <v>939514669.57000005</v>
      </c>
      <c r="N33" s="253">
        <v>1120028223.46</v>
      </c>
      <c r="O33" s="253">
        <v>1711379567.52</v>
      </c>
      <c r="P33" s="253">
        <v>6444789240.1999998</v>
      </c>
      <c r="Q33" s="262">
        <v>23680595716.130005</v>
      </c>
      <c r="S33" s="85"/>
    </row>
    <row r="34" spans="2:19" customFormat="1" ht="15" x14ac:dyDescent="0.25">
      <c r="B34" s="45" t="s">
        <v>47</v>
      </c>
      <c r="C34" s="265">
        <v>454727293593</v>
      </c>
      <c r="D34" s="265">
        <v>465456245667.35992</v>
      </c>
      <c r="E34" s="266">
        <v>28195332277.009987</v>
      </c>
      <c r="F34" s="267">
        <v>28495816586.52</v>
      </c>
      <c r="G34" s="268">
        <v>32604940008.829987</v>
      </c>
      <c r="H34" s="266">
        <v>32040587192.699986</v>
      </c>
      <c r="I34" s="267">
        <v>41133796345.940002</v>
      </c>
      <c r="J34" s="268">
        <v>42245546520.559982</v>
      </c>
      <c r="K34" s="266">
        <v>35620171049.539986</v>
      </c>
      <c r="L34" s="267">
        <v>33632644073.160015</v>
      </c>
      <c r="M34" s="268">
        <v>29256540266.23</v>
      </c>
      <c r="N34" s="266">
        <v>30427224785.560001</v>
      </c>
      <c r="O34" s="267">
        <v>38516988676.970009</v>
      </c>
      <c r="P34" s="267">
        <v>65701398909.519981</v>
      </c>
      <c r="Q34" s="269">
        <v>437870986692.53998</v>
      </c>
    </row>
    <row r="35" spans="2:19" ht="15.75" customHeight="1" x14ac:dyDescent="0.3">
      <c r="B35" s="81"/>
      <c r="C35" s="270"/>
      <c r="D35" s="271"/>
      <c r="E35" s="264"/>
      <c r="F35" s="264"/>
      <c r="G35" s="264"/>
      <c r="H35" s="264"/>
      <c r="I35" s="264"/>
      <c r="J35" s="264"/>
      <c r="K35" s="264"/>
      <c r="L35" s="264"/>
      <c r="M35" s="264"/>
      <c r="N35" s="264"/>
      <c r="O35" s="264"/>
      <c r="P35" s="264"/>
      <c r="Q35" s="264"/>
      <c r="S35" s="89"/>
    </row>
    <row r="36" spans="2:19" customFormat="1" ht="15" x14ac:dyDescent="0.25">
      <c r="B36" s="45" t="s">
        <v>48</v>
      </c>
      <c r="C36" s="265"/>
      <c r="D36" s="265"/>
      <c r="E36" s="266"/>
      <c r="F36" s="267"/>
      <c r="G36" s="268"/>
      <c r="H36" s="266"/>
      <c r="I36" s="267"/>
      <c r="J36" s="268"/>
      <c r="K36" s="266"/>
      <c r="L36" s="267"/>
      <c r="M36" s="268"/>
      <c r="N36" s="266"/>
      <c r="O36" s="267"/>
      <c r="P36" s="267"/>
      <c r="Q36" s="269"/>
    </row>
    <row r="37" spans="2:19" s="86" customFormat="1" ht="15" x14ac:dyDescent="0.25">
      <c r="B37" s="61" t="s">
        <v>49</v>
      </c>
      <c r="C37" s="243">
        <v>1000000000</v>
      </c>
      <c r="D37" s="243">
        <v>2253000000</v>
      </c>
      <c r="E37" s="264">
        <v>0</v>
      </c>
      <c r="F37" s="264">
        <v>0</v>
      </c>
      <c r="G37" s="264">
        <v>500000000</v>
      </c>
      <c r="H37" s="264">
        <v>500000000</v>
      </c>
      <c r="I37" s="264">
        <v>0</v>
      </c>
      <c r="J37" s="264">
        <v>0</v>
      </c>
      <c r="K37" s="264">
        <v>0</v>
      </c>
      <c r="L37" s="264">
        <v>0</v>
      </c>
      <c r="M37" s="264">
        <v>0</v>
      </c>
      <c r="N37" s="264">
        <v>216703909.53999999</v>
      </c>
      <c r="O37" s="264">
        <v>0</v>
      </c>
      <c r="P37" s="264">
        <v>1030676950.1900001</v>
      </c>
      <c r="Q37" s="264">
        <v>2247380859.7300005</v>
      </c>
      <c r="S37" s="87"/>
    </row>
    <row r="38" spans="2:19" ht="15.75" x14ac:dyDescent="0.3">
      <c r="B38" s="59" t="s">
        <v>67</v>
      </c>
      <c r="C38" s="241">
        <v>1000000000</v>
      </c>
      <c r="D38" s="241">
        <v>2253000000</v>
      </c>
      <c r="E38" s="253">
        <v>0</v>
      </c>
      <c r="F38" s="253">
        <v>0</v>
      </c>
      <c r="G38" s="253">
        <v>500000000</v>
      </c>
      <c r="H38" s="253">
        <v>500000000</v>
      </c>
      <c r="I38" s="253">
        <v>0</v>
      </c>
      <c r="J38" s="253">
        <v>0</v>
      </c>
      <c r="K38" s="253">
        <v>0</v>
      </c>
      <c r="L38" s="253">
        <v>0</v>
      </c>
      <c r="M38" s="253">
        <v>0</v>
      </c>
      <c r="N38" s="253">
        <v>216703909.53999999</v>
      </c>
      <c r="O38" s="253">
        <v>0</v>
      </c>
      <c r="P38" s="253">
        <v>1030676950.1900001</v>
      </c>
      <c r="Q38" s="262">
        <v>2247380859.7300005</v>
      </c>
      <c r="S38" s="88"/>
    </row>
    <row r="39" spans="2:19" s="86" customFormat="1" ht="15" x14ac:dyDescent="0.25">
      <c r="B39" s="61" t="s">
        <v>51</v>
      </c>
      <c r="C39" s="243">
        <v>68507060000</v>
      </c>
      <c r="D39" s="243">
        <v>67164060000</v>
      </c>
      <c r="E39" s="264">
        <v>10388569008.639999</v>
      </c>
      <c r="F39" s="264">
        <v>1988588712.3100002</v>
      </c>
      <c r="G39" s="264">
        <v>2635879597.3400002</v>
      </c>
      <c r="H39" s="264">
        <v>3931401837.79</v>
      </c>
      <c r="I39" s="264">
        <v>4689024583.9700003</v>
      </c>
      <c r="J39" s="264">
        <v>4843258461.8100004</v>
      </c>
      <c r="K39" s="264">
        <v>15547581411.24</v>
      </c>
      <c r="L39" s="264">
        <v>2748250057.9899998</v>
      </c>
      <c r="M39" s="264">
        <v>4933522335.2700005</v>
      </c>
      <c r="N39" s="264">
        <v>5582667356.249999</v>
      </c>
      <c r="O39" s="264">
        <v>5568402983.04</v>
      </c>
      <c r="P39" s="264">
        <v>1601862512.96</v>
      </c>
      <c r="Q39" s="264">
        <v>64459008858.609985</v>
      </c>
      <c r="S39" s="87"/>
    </row>
    <row r="40" spans="2:19" ht="15.75" x14ac:dyDescent="0.3">
      <c r="B40" s="59" t="s">
        <v>52</v>
      </c>
      <c r="C40" s="241">
        <v>22034952580</v>
      </c>
      <c r="D40" s="241">
        <v>18020952580</v>
      </c>
      <c r="E40" s="253">
        <v>4414407012.8100004</v>
      </c>
      <c r="F40" s="253">
        <v>407864295.23000002</v>
      </c>
      <c r="G40" s="253">
        <v>406712816.5</v>
      </c>
      <c r="H40" s="253">
        <v>561809379</v>
      </c>
      <c r="I40" s="253">
        <v>1347341883</v>
      </c>
      <c r="J40" s="253">
        <v>0</v>
      </c>
      <c r="K40" s="253">
        <v>4160839920.4500003</v>
      </c>
      <c r="L40" s="253">
        <v>1196978895.49</v>
      </c>
      <c r="M40" s="253">
        <v>1208632317.72</v>
      </c>
      <c r="N40" s="253">
        <v>1399469714.1099999</v>
      </c>
      <c r="O40" s="253">
        <v>2902403912.6500001</v>
      </c>
      <c r="P40" s="253">
        <v>0</v>
      </c>
      <c r="Q40" s="262">
        <v>18006460146.959999</v>
      </c>
      <c r="S40" s="85"/>
    </row>
    <row r="41" spans="2:19" ht="15.75" x14ac:dyDescent="0.3">
      <c r="B41" s="59" t="s">
        <v>53</v>
      </c>
      <c r="C41" s="241">
        <v>46472107420</v>
      </c>
      <c r="D41" s="241">
        <v>49143107420</v>
      </c>
      <c r="E41" s="253">
        <v>5974161995.8299999</v>
      </c>
      <c r="F41" s="253">
        <v>1580724417.0799999</v>
      </c>
      <c r="G41" s="253">
        <v>2229166780.8400002</v>
      </c>
      <c r="H41" s="253">
        <v>3369592458.79</v>
      </c>
      <c r="I41" s="253">
        <v>3341682700.9699998</v>
      </c>
      <c r="J41" s="253">
        <v>4843258461.8100004</v>
      </c>
      <c r="K41" s="253">
        <v>11386741490.790001</v>
      </c>
      <c r="L41" s="253">
        <v>1551271162.5</v>
      </c>
      <c r="M41" s="253">
        <v>3724890017.5500002</v>
      </c>
      <c r="N41" s="253">
        <v>4183197642.1399994</v>
      </c>
      <c r="O41" s="253">
        <v>2665999070.3899999</v>
      </c>
      <c r="P41" s="253">
        <v>1601862512.96</v>
      </c>
      <c r="Q41" s="262">
        <v>46452548711.650002</v>
      </c>
      <c r="S41" s="87"/>
    </row>
    <row r="42" spans="2:19" s="86" customFormat="1" ht="15" x14ac:dyDescent="0.25">
      <c r="B42" s="61" t="s">
        <v>54</v>
      </c>
      <c r="C42" s="243">
        <v>6612000000</v>
      </c>
      <c r="D42" s="243">
        <v>19234101756.790001</v>
      </c>
      <c r="E42" s="264">
        <v>0</v>
      </c>
      <c r="F42" s="264">
        <v>240729336.49000001</v>
      </c>
      <c r="G42" s="264">
        <v>55619271.200000003</v>
      </c>
      <c r="H42" s="264">
        <v>216688772.56999999</v>
      </c>
      <c r="I42" s="264">
        <v>996563289.35000002</v>
      </c>
      <c r="J42" s="264">
        <v>305066815.49000001</v>
      </c>
      <c r="K42" s="264">
        <v>159981896.30000001</v>
      </c>
      <c r="L42" s="264">
        <v>103168982.47</v>
      </c>
      <c r="M42" s="264">
        <v>33938204.740000002</v>
      </c>
      <c r="N42" s="264">
        <v>83110732.049999997</v>
      </c>
      <c r="O42" s="264">
        <v>81500053.599999994</v>
      </c>
      <c r="P42" s="264">
        <v>6339198113.9700003</v>
      </c>
      <c r="Q42" s="264">
        <v>8615565468.2300014</v>
      </c>
      <c r="S42" s="87"/>
    </row>
    <row r="43" spans="2:19" ht="15.75" x14ac:dyDescent="0.3">
      <c r="B43" s="59" t="s">
        <v>56</v>
      </c>
      <c r="C43" s="241">
        <v>6612000000</v>
      </c>
      <c r="D43" s="241">
        <v>19234101756.790001</v>
      </c>
      <c r="E43" s="253">
        <v>0</v>
      </c>
      <c r="F43" s="253">
        <v>240729336.49000001</v>
      </c>
      <c r="G43" s="253">
        <v>55619271.200000003</v>
      </c>
      <c r="H43" s="253">
        <v>216688772.56999999</v>
      </c>
      <c r="I43" s="253">
        <v>996563289.35000002</v>
      </c>
      <c r="J43" s="253">
        <v>305066815.49000001</v>
      </c>
      <c r="K43" s="253">
        <v>159981896.30000001</v>
      </c>
      <c r="L43" s="253">
        <v>103168982.47</v>
      </c>
      <c r="M43" s="253">
        <v>33938204.740000002</v>
      </c>
      <c r="N43" s="253">
        <v>83110732.049999997</v>
      </c>
      <c r="O43" s="253">
        <v>81500053.599999994</v>
      </c>
      <c r="P43" s="253">
        <v>6339198113.9700003</v>
      </c>
      <c r="Q43" s="262">
        <v>8615565468.2300014</v>
      </c>
      <c r="S43" s="85"/>
    </row>
    <row r="44" spans="2:19" customFormat="1" ht="15" x14ac:dyDescent="0.25">
      <c r="B44" s="45" t="s">
        <v>57</v>
      </c>
      <c r="C44" s="265">
        <v>76119060000</v>
      </c>
      <c r="D44" s="265">
        <v>88651161756.789993</v>
      </c>
      <c r="E44" s="266">
        <v>10388569008.639999</v>
      </c>
      <c r="F44" s="267">
        <v>2229318048.8000002</v>
      </c>
      <c r="G44" s="268">
        <v>3191498868.5400004</v>
      </c>
      <c r="H44" s="266">
        <v>4648090610.3599997</v>
      </c>
      <c r="I44" s="267">
        <v>5685587873.3199997</v>
      </c>
      <c r="J44" s="268">
        <v>5148325277.3000002</v>
      </c>
      <c r="K44" s="266">
        <v>15707563307.540001</v>
      </c>
      <c r="L44" s="267">
        <v>2851419040.46</v>
      </c>
      <c r="M44" s="268">
        <v>4967460540.0100012</v>
      </c>
      <c r="N44" s="266">
        <v>5882481997.8399982</v>
      </c>
      <c r="O44" s="267">
        <v>5649903036.6399994</v>
      </c>
      <c r="P44" s="267">
        <v>8971737577.1200008</v>
      </c>
      <c r="Q44" s="269">
        <v>75321955186.569977</v>
      </c>
    </row>
    <row r="45" spans="2:19" ht="15.75" x14ac:dyDescent="0.3">
      <c r="B45"/>
      <c r="C45" s="241"/>
      <c r="D45" s="241"/>
      <c r="E45" s="241"/>
      <c r="F45" s="241"/>
      <c r="G45" s="241"/>
      <c r="H45" s="241"/>
      <c r="I45" s="241"/>
      <c r="J45" s="241"/>
      <c r="K45" s="241"/>
      <c r="L45" s="241"/>
      <c r="M45" s="241"/>
      <c r="N45" s="241"/>
      <c r="O45" s="241"/>
      <c r="P45" s="241"/>
      <c r="Q45" s="241"/>
      <c r="S45" s="84"/>
    </row>
    <row r="46" spans="2:19" customFormat="1" ht="15" x14ac:dyDescent="0.25">
      <c r="B46" s="45" t="s">
        <v>83</v>
      </c>
      <c r="C46" s="265">
        <v>530846353593</v>
      </c>
      <c r="D46" s="265">
        <v>554107407424.1499</v>
      </c>
      <c r="E46" s="266">
        <v>38583901285.649994</v>
      </c>
      <c r="F46" s="267">
        <v>30725134635.32</v>
      </c>
      <c r="G46" s="268">
        <v>35796438877.369987</v>
      </c>
      <c r="H46" s="266">
        <v>36688677803.05999</v>
      </c>
      <c r="I46" s="267">
        <v>46819384219.260002</v>
      </c>
      <c r="J46" s="268">
        <v>47393871797.859985</v>
      </c>
      <c r="K46" s="266">
        <v>51327734357.079987</v>
      </c>
      <c r="L46" s="267">
        <v>36484063113.620018</v>
      </c>
      <c r="M46" s="268">
        <v>34224000806.240002</v>
      </c>
      <c r="N46" s="266">
        <v>36309706783.399994</v>
      </c>
      <c r="O46" s="267">
        <v>44166891713.610008</v>
      </c>
      <c r="P46" s="267">
        <v>74673136486.639984</v>
      </c>
      <c r="Q46" s="269">
        <v>513192941879.10992</v>
      </c>
    </row>
    <row r="47" spans="2:19" ht="22.5" x14ac:dyDescent="0.3">
      <c r="B47" s="83" t="s">
        <v>84</v>
      </c>
      <c r="C47" s="83"/>
      <c r="D47" s="82"/>
      <c r="E47" s="81"/>
      <c r="F47" s="81"/>
      <c r="G47" s="81"/>
      <c r="H47" s="81"/>
      <c r="I47" s="81"/>
      <c r="J47" s="81"/>
      <c r="K47" s="81"/>
      <c r="L47" s="81"/>
      <c r="M47" s="81"/>
      <c r="N47" s="81"/>
      <c r="O47" s="81"/>
      <c r="P47" s="81"/>
      <c r="Q47" s="81"/>
    </row>
    <row r="49" spans="2:19" ht="14.25" x14ac:dyDescent="0.3">
      <c r="B49" s="80"/>
      <c r="C49" s="80"/>
      <c r="D49" s="79"/>
      <c r="J49" s="78"/>
      <c r="K49" s="76"/>
      <c r="L49" s="76"/>
      <c r="M49" s="76"/>
      <c r="N49" s="76"/>
      <c r="O49" s="76"/>
      <c r="P49" s="76"/>
      <c r="Q49" s="76"/>
      <c r="R49" s="79"/>
    </row>
    <row r="50" spans="2:19" x14ac:dyDescent="0.3">
      <c r="I50" s="78"/>
      <c r="J50" s="76"/>
      <c r="K50" s="76"/>
      <c r="L50" s="76"/>
      <c r="M50" s="76"/>
      <c r="N50" s="76"/>
      <c r="O50" s="76"/>
      <c r="P50" s="76"/>
      <c r="Q50" s="76"/>
    </row>
    <row r="51" spans="2:19" x14ac:dyDescent="0.3">
      <c r="D51" s="76"/>
      <c r="E51" s="76"/>
      <c r="S51" s="76"/>
    </row>
    <row r="52" spans="2:19" x14ac:dyDescent="0.3">
      <c r="D52" s="76"/>
      <c r="J52" s="77"/>
      <c r="K52" s="77"/>
      <c r="L52" s="77"/>
      <c r="M52" s="77"/>
      <c r="N52" s="77"/>
      <c r="O52" s="77"/>
      <c r="P52" s="77"/>
      <c r="Q52" s="77"/>
      <c r="R52" s="76"/>
    </row>
  </sheetData>
  <mergeCells count="9">
    <mergeCell ref="B7:B8"/>
    <mergeCell ref="B2:Q2"/>
    <mergeCell ref="B3:Q3"/>
    <mergeCell ref="D7:D8"/>
    <mergeCell ref="P6:Q6"/>
    <mergeCell ref="B4:Q4"/>
    <mergeCell ref="B5:Q5"/>
    <mergeCell ref="C7:C8"/>
    <mergeCell ref="E7:Q7"/>
  </mergeCells>
  <pageMargins left="0.70866141732283472" right="0.70866141732283472" top="0.74803149606299213" bottom="0.74803149606299213" header="0.31496062992125984" footer="0.31496062992125984"/>
  <pageSetup scale="7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pageSetUpPr fitToPage="1"/>
  </sheetPr>
  <dimension ref="A2:Q69"/>
  <sheetViews>
    <sheetView showGridLines="0" topLeftCell="B18" zoomScale="86" zoomScaleNormal="86" workbookViewId="0">
      <selection activeCell="Q51" sqref="Q51"/>
    </sheetView>
  </sheetViews>
  <sheetFormatPr defaultColWidth="11.42578125" defaultRowHeight="15" x14ac:dyDescent="0.25"/>
  <cols>
    <col min="1" max="1" width="6" customWidth="1"/>
    <col min="2" max="2" width="60.42578125" customWidth="1"/>
    <col min="3" max="3" width="17" customWidth="1"/>
    <col min="4" max="4" width="20.42578125" customWidth="1"/>
    <col min="5" max="12" width="11.85546875" bestFit="1" customWidth="1"/>
    <col min="13" max="13" width="12.7109375" bestFit="1" customWidth="1"/>
    <col min="14" max="14" width="11.85546875" bestFit="1" customWidth="1"/>
    <col min="15" max="15" width="13.42578125" bestFit="1" customWidth="1"/>
    <col min="16" max="16" width="13.42578125" customWidth="1"/>
    <col min="17" max="17" width="16.42578125" bestFit="1" customWidth="1"/>
  </cols>
  <sheetData>
    <row r="2" spans="1:17" ht="28.5" x14ac:dyDescent="0.25">
      <c r="A2" s="1"/>
      <c r="B2" s="364" t="s">
        <v>0</v>
      </c>
      <c r="C2" s="365"/>
      <c r="D2" s="365"/>
      <c r="E2" s="365"/>
      <c r="F2" s="365"/>
      <c r="G2" s="365"/>
      <c r="H2" s="365"/>
      <c r="I2" s="365"/>
      <c r="J2" s="365"/>
      <c r="K2" s="365"/>
      <c r="L2" s="365"/>
      <c r="M2" s="365"/>
      <c r="N2" s="365"/>
      <c r="O2" s="365"/>
      <c r="P2" s="365"/>
      <c r="Q2" s="365"/>
    </row>
    <row r="3" spans="1:17" ht="21" customHeight="1" x14ac:dyDescent="0.25">
      <c r="A3" s="1"/>
      <c r="B3" s="366" t="s">
        <v>1</v>
      </c>
      <c r="C3" s="367"/>
      <c r="D3" s="367"/>
      <c r="E3" s="367"/>
      <c r="F3" s="367"/>
      <c r="G3" s="367"/>
      <c r="H3" s="367"/>
      <c r="I3" s="367"/>
      <c r="J3" s="367"/>
      <c r="K3" s="367"/>
      <c r="L3" s="367"/>
      <c r="M3" s="367"/>
      <c r="N3" s="367"/>
      <c r="O3" s="367"/>
      <c r="P3" s="367"/>
      <c r="Q3" s="367"/>
    </row>
    <row r="4" spans="1:17" ht="15.75" x14ac:dyDescent="0.25">
      <c r="A4" s="1"/>
      <c r="B4" s="376" t="s">
        <v>2</v>
      </c>
      <c r="C4" s="377"/>
      <c r="D4" s="377"/>
      <c r="E4" s="377"/>
      <c r="F4" s="377"/>
      <c r="G4" s="377"/>
      <c r="H4" s="377"/>
      <c r="I4" s="377"/>
      <c r="J4" s="377"/>
      <c r="K4" s="377"/>
      <c r="L4" s="377"/>
      <c r="M4" s="377"/>
      <c r="N4" s="377"/>
      <c r="O4" s="377"/>
      <c r="P4" s="377"/>
      <c r="Q4" s="377"/>
    </row>
    <row r="5" spans="1:17" ht="17.25" customHeight="1" x14ac:dyDescent="0.25">
      <c r="A5" s="1"/>
      <c r="B5" s="370" t="s">
        <v>3</v>
      </c>
      <c r="C5" s="371"/>
      <c r="D5" s="371"/>
      <c r="E5" s="371"/>
      <c r="F5" s="371"/>
      <c r="G5" s="371"/>
      <c r="H5" s="371"/>
      <c r="I5" s="371"/>
      <c r="J5" s="371"/>
      <c r="K5" s="371"/>
      <c r="L5" s="371"/>
      <c r="M5" s="371"/>
      <c r="N5" s="371"/>
      <c r="O5" s="371"/>
      <c r="P5" s="371"/>
      <c r="Q5" s="371"/>
    </row>
    <row r="6" spans="1:17" ht="15.75" customHeight="1" x14ac:dyDescent="0.25">
      <c r="A6" s="1"/>
      <c r="B6" s="111" t="s">
        <v>85</v>
      </c>
      <c r="C6" s="110"/>
      <c r="D6" s="110"/>
      <c r="E6" s="110"/>
      <c r="F6" s="110"/>
      <c r="G6" s="110"/>
      <c r="H6" s="110"/>
      <c r="I6" s="110"/>
      <c r="J6" s="110"/>
      <c r="K6" s="110"/>
      <c r="L6" s="110"/>
      <c r="M6" s="110"/>
      <c r="N6" s="110"/>
      <c r="O6" s="110"/>
      <c r="P6" s="381" t="s">
        <v>5</v>
      </c>
      <c r="Q6" s="381"/>
    </row>
    <row r="7" spans="1:17" ht="23.25" customHeight="1" x14ac:dyDescent="0.25">
      <c r="A7" s="1"/>
      <c r="B7" s="384" t="s">
        <v>6</v>
      </c>
      <c r="C7" s="389" t="s">
        <v>86</v>
      </c>
      <c r="D7" s="379" t="s">
        <v>87</v>
      </c>
      <c r="E7" s="391" t="s">
        <v>88</v>
      </c>
      <c r="F7" s="392"/>
      <c r="G7" s="392"/>
      <c r="H7" s="392"/>
      <c r="I7" s="392"/>
      <c r="J7" s="392"/>
      <c r="K7" s="392"/>
      <c r="L7" s="392"/>
      <c r="M7" s="392"/>
      <c r="N7" s="392"/>
      <c r="O7" s="392"/>
      <c r="P7" s="392"/>
      <c r="Q7" s="393" t="s">
        <v>22</v>
      </c>
    </row>
    <row r="8" spans="1:17" ht="25.5" customHeight="1" x14ac:dyDescent="0.25">
      <c r="A8" s="1"/>
      <c r="B8" s="385"/>
      <c r="C8" s="390"/>
      <c r="D8" s="380"/>
      <c r="E8" s="213" t="s">
        <v>10</v>
      </c>
      <c r="F8" s="213" t="s">
        <v>11</v>
      </c>
      <c r="G8" s="213" t="s">
        <v>12</v>
      </c>
      <c r="H8" s="213" t="s">
        <v>13</v>
      </c>
      <c r="I8" s="213" t="s">
        <v>14</v>
      </c>
      <c r="J8" s="213" t="s">
        <v>15</v>
      </c>
      <c r="K8" s="213" t="s">
        <v>16</v>
      </c>
      <c r="L8" s="213" t="s">
        <v>17</v>
      </c>
      <c r="M8" s="213" t="s">
        <v>18</v>
      </c>
      <c r="N8" s="213" t="s">
        <v>19</v>
      </c>
      <c r="O8" s="213" t="s">
        <v>20</v>
      </c>
      <c r="P8" s="213" t="s">
        <v>21</v>
      </c>
      <c r="Q8" s="213"/>
    </row>
    <row r="9" spans="1:17" x14ac:dyDescent="0.25">
      <c r="A9" s="1"/>
      <c r="B9" s="109" t="s">
        <v>89</v>
      </c>
      <c r="C9" s="272">
        <v>403891278645</v>
      </c>
      <c r="D9" s="272">
        <v>418311519889.82001</v>
      </c>
      <c r="E9" s="272">
        <v>31179730438.160007</v>
      </c>
      <c r="F9" s="272">
        <v>30711268460.730003</v>
      </c>
      <c r="G9" s="272">
        <v>32824743915.709995</v>
      </c>
      <c r="H9" s="272">
        <v>32001685526.649998</v>
      </c>
      <c r="I9" s="272">
        <v>30816889197.749989</v>
      </c>
      <c r="J9" s="272">
        <v>36319633340.430016</v>
      </c>
      <c r="K9" s="272">
        <v>33769638042.829998</v>
      </c>
      <c r="L9" s="272">
        <v>31745824281.580002</v>
      </c>
      <c r="M9" s="272">
        <v>36769114869.309998</v>
      </c>
      <c r="N9" s="273">
        <v>30070395953.059994</v>
      </c>
      <c r="O9" s="272">
        <v>42807082662.54998</v>
      </c>
      <c r="P9" s="272">
        <v>43631445081.040016</v>
      </c>
      <c r="Q9" s="272">
        <v>412647451769.80005</v>
      </c>
    </row>
    <row r="10" spans="1:17" x14ac:dyDescent="0.25">
      <c r="A10" s="1"/>
      <c r="B10" s="108" t="s">
        <v>90</v>
      </c>
      <c r="C10" s="274">
        <v>162830391413</v>
      </c>
      <c r="D10" s="274">
        <v>175981303497.82996</v>
      </c>
      <c r="E10" s="274">
        <v>10718559482.320005</v>
      </c>
      <c r="F10" s="274">
        <v>12272109574.250002</v>
      </c>
      <c r="G10" s="274">
        <v>13756418793.439995</v>
      </c>
      <c r="H10" s="274">
        <v>12637875875.899994</v>
      </c>
      <c r="I10" s="274">
        <v>13172446939.659988</v>
      </c>
      <c r="J10" s="274">
        <v>13646870597.700008</v>
      </c>
      <c r="K10" s="274">
        <v>13288216471.729996</v>
      </c>
      <c r="L10" s="274">
        <v>13067254046.889996</v>
      </c>
      <c r="M10" s="274">
        <v>13560798544.169996</v>
      </c>
      <c r="N10" s="274">
        <v>13721531602.979996</v>
      </c>
      <c r="O10" s="274">
        <v>20359415301.079983</v>
      </c>
      <c r="P10" s="274">
        <v>21369487451.680012</v>
      </c>
      <c r="Q10" s="274">
        <v>171570984681.79999</v>
      </c>
    </row>
    <row r="11" spans="1:17" x14ac:dyDescent="0.25">
      <c r="A11" s="1"/>
      <c r="B11" s="101" t="s">
        <v>91</v>
      </c>
      <c r="C11" s="275">
        <v>116927581328</v>
      </c>
      <c r="D11" s="275">
        <v>127746423774.30002</v>
      </c>
      <c r="E11" s="275">
        <v>9037587632.3100052</v>
      </c>
      <c r="F11" s="275">
        <v>9123284306.0300026</v>
      </c>
      <c r="G11" s="275">
        <v>10041259002.369995</v>
      </c>
      <c r="H11" s="275">
        <v>9368160357.2999935</v>
      </c>
      <c r="I11" s="275">
        <v>9752349757.149992</v>
      </c>
      <c r="J11" s="275">
        <v>9726417224.6400032</v>
      </c>
      <c r="K11" s="275">
        <v>9851288305.5399971</v>
      </c>
      <c r="L11" s="275">
        <v>10059899621.169998</v>
      </c>
      <c r="M11" s="275">
        <v>10075008676.789997</v>
      </c>
      <c r="N11" s="276">
        <v>10667746670.609999</v>
      </c>
      <c r="O11" s="275">
        <v>16523092501.569983</v>
      </c>
      <c r="P11" s="275">
        <v>12820263574.160011</v>
      </c>
      <c r="Q11" s="275">
        <v>127046357629.63995</v>
      </c>
    </row>
    <row r="12" spans="1:17" x14ac:dyDescent="0.25">
      <c r="A12" s="1"/>
      <c r="B12" s="101" t="s">
        <v>92</v>
      </c>
      <c r="C12" s="275">
        <v>41756151543</v>
      </c>
      <c r="D12" s="275">
        <v>47928888745.049934</v>
      </c>
      <c r="E12" s="275">
        <v>1677787330.6800005</v>
      </c>
      <c r="F12" s="275">
        <v>3145444748.8899989</v>
      </c>
      <c r="G12" s="275">
        <v>3681126307.3400006</v>
      </c>
      <c r="H12" s="275">
        <v>3218357557.8300004</v>
      </c>
      <c r="I12" s="275">
        <v>3388366068.8399968</v>
      </c>
      <c r="J12" s="275">
        <v>3913329855.8700042</v>
      </c>
      <c r="K12" s="275">
        <v>3434667595.7300005</v>
      </c>
      <c r="L12" s="275">
        <v>2992284294.0699978</v>
      </c>
      <c r="M12" s="275">
        <v>3478484065.5099978</v>
      </c>
      <c r="N12" s="276">
        <v>3022128050.1399975</v>
      </c>
      <c r="O12" s="275">
        <v>3828984221.8999982</v>
      </c>
      <c r="P12" s="275">
        <v>8449106220.6500025</v>
      </c>
      <c r="Q12" s="275">
        <v>44230066317.449997</v>
      </c>
    </row>
    <row r="13" spans="1:17" x14ac:dyDescent="0.25">
      <c r="A13" s="1"/>
      <c r="B13" s="101" t="s">
        <v>93</v>
      </c>
      <c r="C13" s="275">
        <v>75831524</v>
      </c>
      <c r="D13" s="275">
        <v>305960975.94</v>
      </c>
      <c r="E13" s="275">
        <v>3184519.33</v>
      </c>
      <c r="F13" s="275">
        <v>3380519.33</v>
      </c>
      <c r="G13" s="275">
        <v>34033483.729999997</v>
      </c>
      <c r="H13" s="275">
        <v>51357960.769999996</v>
      </c>
      <c r="I13" s="275">
        <v>31731113.669999998</v>
      </c>
      <c r="J13" s="275">
        <v>7123517.1899999995</v>
      </c>
      <c r="K13" s="275">
        <v>2260570.46</v>
      </c>
      <c r="L13" s="275">
        <v>15070131.65</v>
      </c>
      <c r="M13" s="275">
        <v>7305801.870000001</v>
      </c>
      <c r="N13" s="276">
        <v>31656882.229999997</v>
      </c>
      <c r="O13" s="275">
        <v>7338577.6100000013</v>
      </c>
      <c r="P13" s="275">
        <v>100117656.87</v>
      </c>
      <c r="Q13" s="275">
        <v>294560734.71000004</v>
      </c>
    </row>
    <row r="14" spans="1:17" x14ac:dyDescent="0.25">
      <c r="A14" s="1"/>
      <c r="B14" s="101" t="s">
        <v>94</v>
      </c>
      <c r="C14" s="275">
        <v>3654475672</v>
      </c>
      <c r="D14" s="275">
        <v>30001.55999994278</v>
      </c>
      <c r="E14" s="275">
        <v>0</v>
      </c>
      <c r="F14" s="275">
        <v>0</v>
      </c>
      <c r="G14" s="275">
        <v>0</v>
      </c>
      <c r="H14" s="275">
        <v>0</v>
      </c>
      <c r="I14" s="275">
        <v>0</v>
      </c>
      <c r="J14" s="275">
        <v>0</v>
      </c>
      <c r="K14" s="275">
        <v>0</v>
      </c>
      <c r="L14" s="275">
        <v>0</v>
      </c>
      <c r="M14" s="275">
        <v>0</v>
      </c>
      <c r="N14" s="276">
        <v>0</v>
      </c>
      <c r="O14" s="275">
        <v>0</v>
      </c>
      <c r="P14" s="275">
        <v>0</v>
      </c>
      <c r="Q14" s="275">
        <v>0</v>
      </c>
    </row>
    <row r="15" spans="1:17" x14ac:dyDescent="0.25">
      <c r="A15" s="1"/>
      <c r="B15" s="101" t="s">
        <v>95</v>
      </c>
      <c r="C15" s="275">
        <v>416351346</v>
      </c>
      <c r="D15" s="275">
        <v>0.98000000417232525</v>
      </c>
      <c r="E15" s="275">
        <v>0</v>
      </c>
      <c r="F15" s="275">
        <v>0</v>
      </c>
      <c r="G15" s="275">
        <v>0</v>
      </c>
      <c r="H15" s="275">
        <v>0</v>
      </c>
      <c r="I15" s="275">
        <v>0</v>
      </c>
      <c r="J15" s="275">
        <v>0</v>
      </c>
      <c r="K15" s="275">
        <v>0</v>
      </c>
      <c r="L15" s="275">
        <v>0</v>
      </c>
      <c r="M15" s="275">
        <v>0</v>
      </c>
      <c r="N15" s="276">
        <v>0</v>
      </c>
      <c r="O15" s="275">
        <v>0</v>
      </c>
      <c r="P15" s="275">
        <v>0</v>
      </c>
      <c r="Q15" s="275">
        <v>0</v>
      </c>
    </row>
    <row r="16" spans="1:17" x14ac:dyDescent="0.25">
      <c r="A16" s="1"/>
      <c r="B16" s="107" t="s">
        <v>96</v>
      </c>
      <c r="C16" s="274">
        <v>24754932428</v>
      </c>
      <c r="D16" s="274">
        <v>25650061187.689999</v>
      </c>
      <c r="E16" s="274">
        <v>2003787780.03</v>
      </c>
      <c r="F16" s="274">
        <v>1896737780.7400002</v>
      </c>
      <c r="G16" s="274">
        <v>1902420214.6199999</v>
      </c>
      <c r="H16" s="274">
        <v>2014905897.2999997</v>
      </c>
      <c r="I16" s="274">
        <v>1915433843.95</v>
      </c>
      <c r="J16" s="274">
        <v>1921305439.51</v>
      </c>
      <c r="K16" s="274">
        <v>1981254120.8599999</v>
      </c>
      <c r="L16" s="274">
        <v>1957801160.6000001</v>
      </c>
      <c r="M16" s="274">
        <v>1954444411.05</v>
      </c>
      <c r="N16" s="277">
        <v>1900173312.25</v>
      </c>
      <c r="O16" s="274">
        <v>2757463279.0299997</v>
      </c>
      <c r="P16" s="274">
        <v>3204210736.25</v>
      </c>
      <c r="Q16" s="274">
        <v>25409937976.190002</v>
      </c>
    </row>
    <row r="17" spans="1:17" x14ac:dyDescent="0.25">
      <c r="A17" s="1"/>
      <c r="B17" s="107" t="s">
        <v>97</v>
      </c>
      <c r="C17" s="274">
        <v>71465584950</v>
      </c>
      <c r="D17" s="274">
        <v>71032588000.000015</v>
      </c>
      <c r="E17" s="274">
        <v>8210797311.04</v>
      </c>
      <c r="F17" s="274">
        <v>4391235601.4299994</v>
      </c>
      <c r="G17" s="274">
        <v>4229197587.1000004</v>
      </c>
      <c r="H17" s="274">
        <v>5791764756.1999989</v>
      </c>
      <c r="I17" s="274">
        <v>4262632716.0799994</v>
      </c>
      <c r="J17" s="274">
        <v>8285416024.5300007</v>
      </c>
      <c r="K17" s="274">
        <v>6382381943.8900013</v>
      </c>
      <c r="L17" s="274">
        <v>4451946126.8499994</v>
      </c>
      <c r="M17" s="274">
        <v>8313845635.5100002</v>
      </c>
      <c r="N17" s="274">
        <v>6395555329.6000004</v>
      </c>
      <c r="O17" s="274">
        <v>2825039080.1199999</v>
      </c>
      <c r="P17" s="274">
        <v>7198010316.5600014</v>
      </c>
      <c r="Q17" s="274">
        <v>70737822428.910004</v>
      </c>
    </row>
    <row r="18" spans="1:17" x14ac:dyDescent="0.25">
      <c r="A18" s="1"/>
      <c r="B18" s="101" t="s">
        <v>98</v>
      </c>
      <c r="C18" s="275">
        <v>71465584950</v>
      </c>
      <c r="D18" s="275">
        <v>71032588000.000015</v>
      </c>
      <c r="E18" s="275">
        <v>8210797311.04</v>
      </c>
      <c r="F18" s="275">
        <v>4391235601.4299994</v>
      </c>
      <c r="G18" s="275">
        <v>4229197587.1000004</v>
      </c>
      <c r="H18" s="275">
        <v>5791764756.1999989</v>
      </c>
      <c r="I18" s="275">
        <v>4262632716.0799994</v>
      </c>
      <c r="J18" s="275">
        <v>8285416024.5300007</v>
      </c>
      <c r="K18" s="275">
        <v>6382381943.8900013</v>
      </c>
      <c r="L18" s="275">
        <v>4451946126.8499994</v>
      </c>
      <c r="M18" s="275">
        <v>8313845635.5100002</v>
      </c>
      <c r="N18" s="276">
        <v>6395555329.6000004</v>
      </c>
      <c r="O18" s="275">
        <v>2825039080.1199999</v>
      </c>
      <c r="P18" s="275">
        <v>7198010316.5600014</v>
      </c>
      <c r="Q18" s="275">
        <v>70737822428.910004</v>
      </c>
    </row>
    <row r="19" spans="1:17" x14ac:dyDescent="0.25">
      <c r="A19" s="1"/>
      <c r="B19" s="107" t="s">
        <v>99</v>
      </c>
      <c r="C19" s="274">
        <v>0</v>
      </c>
      <c r="D19" s="274">
        <v>0</v>
      </c>
      <c r="E19" s="274">
        <v>0</v>
      </c>
      <c r="F19" s="274">
        <v>0</v>
      </c>
      <c r="G19" s="274">
        <v>0</v>
      </c>
      <c r="H19" s="274">
        <v>0</v>
      </c>
      <c r="I19" s="274">
        <v>0</v>
      </c>
      <c r="J19" s="274">
        <v>0</v>
      </c>
      <c r="K19" s="274">
        <v>0</v>
      </c>
      <c r="L19" s="274">
        <v>0</v>
      </c>
      <c r="M19" s="274">
        <v>0</v>
      </c>
      <c r="N19" s="274">
        <v>0</v>
      </c>
      <c r="O19" s="274">
        <v>0</v>
      </c>
      <c r="P19" s="274">
        <v>0</v>
      </c>
      <c r="Q19" s="274">
        <v>0</v>
      </c>
    </row>
    <row r="20" spans="1:17" x14ac:dyDescent="0.25">
      <c r="A20" s="1"/>
      <c r="B20" s="101" t="s">
        <v>100</v>
      </c>
      <c r="C20" s="275">
        <v>0</v>
      </c>
      <c r="D20" s="275">
        <v>0</v>
      </c>
      <c r="E20" s="275">
        <v>0</v>
      </c>
      <c r="F20" s="275">
        <v>0</v>
      </c>
      <c r="G20" s="275">
        <v>0</v>
      </c>
      <c r="H20" s="275">
        <v>0</v>
      </c>
      <c r="I20" s="275">
        <v>0</v>
      </c>
      <c r="J20" s="275">
        <v>0</v>
      </c>
      <c r="K20" s="275">
        <v>0</v>
      </c>
      <c r="L20" s="275">
        <v>0</v>
      </c>
      <c r="M20" s="275">
        <v>0</v>
      </c>
      <c r="N20" s="276">
        <v>0</v>
      </c>
      <c r="O20" s="275">
        <v>0</v>
      </c>
      <c r="P20" s="275">
        <v>0</v>
      </c>
      <c r="Q20" s="275">
        <v>0</v>
      </c>
    </row>
    <row r="21" spans="1:17" x14ac:dyDescent="0.25">
      <c r="A21" s="1"/>
      <c r="B21" s="107" t="s">
        <v>101</v>
      </c>
      <c r="C21" s="274">
        <v>144648277137</v>
      </c>
      <c r="D21" s="274">
        <v>145516620854.79001</v>
      </c>
      <c r="E21" s="274">
        <v>10237309763.77</v>
      </c>
      <c r="F21" s="274">
        <v>12141908903.309999</v>
      </c>
      <c r="G21" s="274">
        <v>12927431219.550001</v>
      </c>
      <c r="H21" s="274">
        <v>11547862896.250002</v>
      </c>
      <c r="I21" s="274">
        <v>11453397373.01</v>
      </c>
      <c r="J21" s="274">
        <v>12456644473.960001</v>
      </c>
      <c r="K21" s="274">
        <v>12107973330.550001</v>
      </c>
      <c r="L21" s="274">
        <v>12257023987.340004</v>
      </c>
      <c r="M21" s="274">
        <v>12930376227.58</v>
      </c>
      <c r="N21" s="274">
        <v>8042120090.2299986</v>
      </c>
      <c r="O21" s="274">
        <v>16855362972.389997</v>
      </c>
      <c r="P21" s="274">
        <v>11849745329.250002</v>
      </c>
      <c r="Q21" s="274">
        <v>144807156567.19003</v>
      </c>
    </row>
    <row r="22" spans="1:17" x14ac:dyDescent="0.25">
      <c r="A22" s="1"/>
      <c r="B22" s="101" t="s">
        <v>102</v>
      </c>
      <c r="C22" s="275">
        <v>23924911470</v>
      </c>
      <c r="D22" s="275">
        <v>24419915837.529999</v>
      </c>
      <c r="E22" s="275">
        <v>1370442854.3</v>
      </c>
      <c r="F22" s="275">
        <v>2085693328.9699996</v>
      </c>
      <c r="G22" s="275">
        <v>1984650477.2399998</v>
      </c>
      <c r="H22" s="275">
        <v>2128214421.0000002</v>
      </c>
      <c r="I22" s="275">
        <v>1380004103.47</v>
      </c>
      <c r="J22" s="275">
        <v>2438845329.8800006</v>
      </c>
      <c r="K22" s="275">
        <v>2056684584.6199994</v>
      </c>
      <c r="L22" s="275">
        <v>1856304370.8299999</v>
      </c>
      <c r="M22" s="275">
        <v>2163854282.3600001</v>
      </c>
      <c r="N22" s="276">
        <v>2035060459.6099997</v>
      </c>
      <c r="O22" s="275">
        <v>2020174097.4399996</v>
      </c>
      <c r="P22" s="275">
        <v>2765439515.2100005</v>
      </c>
      <c r="Q22" s="275">
        <v>24285367824.929996</v>
      </c>
    </row>
    <row r="23" spans="1:17" x14ac:dyDescent="0.25">
      <c r="A23" s="1"/>
      <c r="B23" s="101" t="s">
        <v>103</v>
      </c>
      <c r="C23" s="275">
        <v>101157611729</v>
      </c>
      <c r="D23" s="275">
        <v>97581606362.270004</v>
      </c>
      <c r="E23" s="275">
        <v>8138496109.4000006</v>
      </c>
      <c r="F23" s="275">
        <v>8346854805.6800013</v>
      </c>
      <c r="G23" s="275">
        <v>8361042365.9100018</v>
      </c>
      <c r="H23" s="275">
        <v>8106213524.6600018</v>
      </c>
      <c r="I23" s="275">
        <v>8271436592</v>
      </c>
      <c r="J23" s="275">
        <v>8347756586.46</v>
      </c>
      <c r="K23" s="275">
        <v>8255163126.3200016</v>
      </c>
      <c r="L23" s="275">
        <v>8530097256.1400032</v>
      </c>
      <c r="M23" s="275">
        <v>8382900414.6500006</v>
      </c>
      <c r="N23" s="276">
        <v>4467742875.829999</v>
      </c>
      <c r="O23" s="275">
        <v>12553504923.299999</v>
      </c>
      <c r="P23" s="275">
        <v>5442316519.3900013</v>
      </c>
      <c r="Q23" s="275">
        <v>97203525099.740005</v>
      </c>
    </row>
    <row r="24" spans="1:17" x14ac:dyDescent="0.25">
      <c r="A24" s="1"/>
      <c r="B24" s="101" t="s">
        <v>104</v>
      </c>
      <c r="C24" s="275">
        <v>284990283</v>
      </c>
      <c r="D24" s="275">
        <v>376585704.58999997</v>
      </c>
      <c r="E24" s="275">
        <v>8429242.6699999999</v>
      </c>
      <c r="F24" s="275">
        <v>6403062.6699999999</v>
      </c>
      <c r="G24" s="275">
        <v>47538033.719999999</v>
      </c>
      <c r="H24" s="275">
        <v>23331669.75</v>
      </c>
      <c r="I24" s="275">
        <v>36769358.520000003</v>
      </c>
      <c r="J24" s="275">
        <v>53062705.299999997</v>
      </c>
      <c r="K24" s="275">
        <v>44538430.869999997</v>
      </c>
      <c r="L24" s="275">
        <v>15268588</v>
      </c>
      <c r="M24" s="275">
        <v>24651167.900000002</v>
      </c>
      <c r="N24" s="276">
        <v>12557211.629999999</v>
      </c>
      <c r="O24" s="275">
        <v>27533451.240000002</v>
      </c>
      <c r="P24" s="275">
        <v>62706689.530000001</v>
      </c>
      <c r="Q24" s="275">
        <v>362789611.80000007</v>
      </c>
    </row>
    <row r="25" spans="1:17" x14ac:dyDescent="0.25">
      <c r="A25" s="1"/>
      <c r="B25" s="101" t="s">
        <v>105</v>
      </c>
      <c r="C25" s="275">
        <v>19280763655</v>
      </c>
      <c r="D25" s="275">
        <v>23138512950.399998</v>
      </c>
      <c r="E25" s="275">
        <v>719941557.39999998</v>
      </c>
      <c r="F25" s="275">
        <v>1702957705.99</v>
      </c>
      <c r="G25" s="275">
        <v>2534200342.6799998</v>
      </c>
      <c r="H25" s="275">
        <v>1290103280.8400002</v>
      </c>
      <c r="I25" s="275">
        <v>1765187319.0200002</v>
      </c>
      <c r="J25" s="275">
        <v>1616979852.3199999</v>
      </c>
      <c r="K25" s="275">
        <v>1751587188.7400002</v>
      </c>
      <c r="L25" s="275">
        <v>1855353772.3700001</v>
      </c>
      <c r="M25" s="275">
        <v>2358970362.6699996</v>
      </c>
      <c r="N25" s="276">
        <v>1526759543.1600001</v>
      </c>
      <c r="O25" s="275">
        <v>2254150500.4100003</v>
      </c>
      <c r="P25" s="275">
        <v>3579282605.1200004</v>
      </c>
      <c r="Q25" s="275">
        <v>22955474030.720001</v>
      </c>
    </row>
    <row r="26" spans="1:17" x14ac:dyDescent="0.25">
      <c r="A26" s="1"/>
      <c r="B26" s="107" t="s">
        <v>106</v>
      </c>
      <c r="C26" s="274">
        <v>192092717</v>
      </c>
      <c r="D26" s="274">
        <v>130946349.51000001</v>
      </c>
      <c r="E26" s="274">
        <v>9276101</v>
      </c>
      <c r="F26" s="274">
        <v>9276601</v>
      </c>
      <c r="G26" s="274">
        <v>9276101</v>
      </c>
      <c r="H26" s="274">
        <v>9276101</v>
      </c>
      <c r="I26" s="274">
        <v>12978325.050000001</v>
      </c>
      <c r="J26" s="274">
        <v>9396804.7300000004</v>
      </c>
      <c r="K26" s="274">
        <v>9812175.8000000007</v>
      </c>
      <c r="L26" s="274">
        <v>11798959.9</v>
      </c>
      <c r="M26" s="274">
        <v>9650051</v>
      </c>
      <c r="N26" s="277">
        <v>11015618</v>
      </c>
      <c r="O26" s="274">
        <v>9802029.9299999997</v>
      </c>
      <c r="P26" s="274">
        <v>9991247.3000000007</v>
      </c>
      <c r="Q26" s="274">
        <v>121550115.70999999</v>
      </c>
    </row>
    <row r="27" spans="1:17" x14ac:dyDescent="0.25">
      <c r="A27" s="1"/>
      <c r="B27" s="109" t="s">
        <v>107</v>
      </c>
      <c r="C27" s="278">
        <v>97693351108</v>
      </c>
      <c r="D27" s="278">
        <v>86879555200.88002</v>
      </c>
      <c r="E27" s="278">
        <v>1236677402.7399998</v>
      </c>
      <c r="F27" s="278">
        <v>8020501410.7300005</v>
      </c>
      <c r="G27" s="278">
        <v>4524606225.539999</v>
      </c>
      <c r="H27" s="278">
        <v>4837816081.1000013</v>
      </c>
      <c r="I27" s="278">
        <v>4249773050.6900005</v>
      </c>
      <c r="J27" s="278">
        <v>6483787121.3199997</v>
      </c>
      <c r="K27" s="278">
        <v>5925656740.5</v>
      </c>
      <c r="L27" s="278">
        <v>8542912076.4500008</v>
      </c>
      <c r="M27" s="278">
        <v>6591303310.1099997</v>
      </c>
      <c r="N27" s="278">
        <v>4622072532.2299986</v>
      </c>
      <c r="O27" s="278">
        <v>6546165259.0699997</v>
      </c>
      <c r="P27" s="278">
        <v>17682392063.329998</v>
      </c>
      <c r="Q27" s="278">
        <v>79263663273.809998</v>
      </c>
    </row>
    <row r="28" spans="1:17" x14ac:dyDescent="0.25">
      <c r="A28" s="1"/>
      <c r="B28" s="108" t="s">
        <v>108</v>
      </c>
      <c r="C28" s="274">
        <v>57259445890</v>
      </c>
      <c r="D28" s="274">
        <v>22229667343.779999</v>
      </c>
      <c r="E28" s="274">
        <v>351206539.99000001</v>
      </c>
      <c r="F28" s="274">
        <v>2072593148.1600001</v>
      </c>
      <c r="G28" s="274">
        <v>1695297301.3800001</v>
      </c>
      <c r="H28" s="274">
        <v>741161203.26999986</v>
      </c>
      <c r="I28" s="274">
        <v>487132024.58000004</v>
      </c>
      <c r="J28" s="274">
        <v>1755723668.4400001</v>
      </c>
      <c r="K28" s="274">
        <v>294801577.98000002</v>
      </c>
      <c r="L28" s="274">
        <v>1684522150.1600003</v>
      </c>
      <c r="M28" s="274">
        <v>1784726250.2800002</v>
      </c>
      <c r="N28" s="274">
        <v>242314939.16000003</v>
      </c>
      <c r="O28" s="274">
        <v>1654711185.8800001</v>
      </c>
      <c r="P28" s="274">
        <v>6244356262.289999</v>
      </c>
      <c r="Q28" s="274">
        <v>19008546251.57</v>
      </c>
    </row>
    <row r="29" spans="1:17" x14ac:dyDescent="0.25">
      <c r="A29" s="1"/>
      <c r="B29" s="101" t="s">
        <v>109</v>
      </c>
      <c r="C29" s="275">
        <v>52392605519</v>
      </c>
      <c r="D29" s="275">
        <v>17752388643.07</v>
      </c>
      <c r="E29" s="275">
        <v>346590118.93000001</v>
      </c>
      <c r="F29" s="275">
        <v>2055148778.23</v>
      </c>
      <c r="G29" s="275">
        <v>1506484747.9200001</v>
      </c>
      <c r="H29" s="275">
        <v>707032897.03999984</v>
      </c>
      <c r="I29" s="275">
        <v>422937182.42000002</v>
      </c>
      <c r="J29" s="275">
        <v>1634098897.2900002</v>
      </c>
      <c r="K29" s="275">
        <v>201480818.15000001</v>
      </c>
      <c r="L29" s="275">
        <v>1581264800.7700002</v>
      </c>
      <c r="M29" s="275">
        <v>1633629690.3700001</v>
      </c>
      <c r="N29" s="276">
        <v>221642356.96000001</v>
      </c>
      <c r="O29" s="275">
        <v>1368471946.7700002</v>
      </c>
      <c r="P29" s="275">
        <v>4168474332.5</v>
      </c>
      <c r="Q29" s="275">
        <v>15847256567.35</v>
      </c>
    </row>
    <row r="30" spans="1:17" x14ac:dyDescent="0.25">
      <c r="A30" s="1"/>
      <c r="B30" s="101" t="s">
        <v>110</v>
      </c>
      <c r="C30" s="275">
        <v>4866840371</v>
      </c>
      <c r="D30" s="275">
        <v>4477278700.71</v>
      </c>
      <c r="E30" s="275">
        <v>4616421.0600000005</v>
      </c>
      <c r="F30" s="275">
        <v>17444369.93</v>
      </c>
      <c r="G30" s="275">
        <v>188812553.45999998</v>
      </c>
      <c r="H30" s="275">
        <v>34128306.229999997</v>
      </c>
      <c r="I30" s="275">
        <v>64194842.159999996</v>
      </c>
      <c r="J30" s="275">
        <v>121624771.14999995</v>
      </c>
      <c r="K30" s="275">
        <v>93320759.830000013</v>
      </c>
      <c r="L30" s="275">
        <v>103257349.39</v>
      </c>
      <c r="M30" s="275">
        <v>151096559.90999997</v>
      </c>
      <c r="N30" s="276">
        <v>20672582.200000003</v>
      </c>
      <c r="O30" s="275">
        <v>286239239.1099999</v>
      </c>
      <c r="P30" s="275">
        <v>2075881929.789999</v>
      </c>
      <c r="Q30" s="275">
        <v>3161289684.2199993</v>
      </c>
    </row>
    <row r="31" spans="1:17" x14ac:dyDescent="0.25">
      <c r="A31" s="1"/>
      <c r="B31" s="107" t="s">
        <v>111</v>
      </c>
      <c r="C31" s="274">
        <v>11654377370</v>
      </c>
      <c r="D31" s="274">
        <v>35760626761.170029</v>
      </c>
      <c r="E31" s="274">
        <v>218941732.69999999</v>
      </c>
      <c r="F31" s="274">
        <v>421443815.21999997</v>
      </c>
      <c r="G31" s="274">
        <v>1245363672.4299996</v>
      </c>
      <c r="H31" s="274">
        <v>2625294253.8600006</v>
      </c>
      <c r="I31" s="274">
        <v>2358012374.3500004</v>
      </c>
      <c r="J31" s="274">
        <v>3061738865.1400003</v>
      </c>
      <c r="K31" s="274">
        <v>2658382315.6799994</v>
      </c>
      <c r="L31" s="274">
        <v>3578543372.0800004</v>
      </c>
      <c r="M31" s="274">
        <v>3316650439.8099999</v>
      </c>
      <c r="N31" s="274">
        <v>3342970844.3799992</v>
      </c>
      <c r="O31" s="274">
        <v>3294593885.8600001</v>
      </c>
      <c r="P31" s="274">
        <v>7048337493.619997</v>
      </c>
      <c r="Q31" s="274">
        <v>33170273065.130001</v>
      </c>
    </row>
    <row r="32" spans="1:17" x14ac:dyDescent="0.25">
      <c r="A32" s="1"/>
      <c r="B32" s="101" t="s">
        <v>112</v>
      </c>
      <c r="C32" s="275">
        <v>2167014670</v>
      </c>
      <c r="D32" s="275">
        <v>24210480312.980022</v>
      </c>
      <c r="E32" s="275">
        <v>57709707.759999998</v>
      </c>
      <c r="F32" s="275">
        <v>70027808.879999995</v>
      </c>
      <c r="G32" s="275">
        <v>820071858.47999954</v>
      </c>
      <c r="H32" s="275">
        <v>2268648453.3800006</v>
      </c>
      <c r="I32" s="275">
        <v>1638069505.7600002</v>
      </c>
      <c r="J32" s="275">
        <v>2071837946.0200005</v>
      </c>
      <c r="K32" s="275">
        <v>2325216912.3799992</v>
      </c>
      <c r="L32" s="275">
        <v>2491714369.96</v>
      </c>
      <c r="M32" s="275">
        <v>2137425025.5599999</v>
      </c>
      <c r="N32" s="276">
        <v>2971497758.3899989</v>
      </c>
      <c r="O32" s="275">
        <v>2525368473.25</v>
      </c>
      <c r="P32" s="275">
        <v>3593682833.639998</v>
      </c>
      <c r="Q32" s="275">
        <v>22971270653.459999</v>
      </c>
    </row>
    <row r="33" spans="1:17" x14ac:dyDescent="0.25">
      <c r="A33" s="1"/>
      <c r="B33" s="101" t="s">
        <v>113</v>
      </c>
      <c r="C33" s="275">
        <v>7728536433</v>
      </c>
      <c r="D33" s="275">
        <v>10148725277.890001</v>
      </c>
      <c r="E33" s="275">
        <v>109854015.77999999</v>
      </c>
      <c r="F33" s="275">
        <v>276175916.06999999</v>
      </c>
      <c r="G33" s="275">
        <v>364439146.41000003</v>
      </c>
      <c r="H33" s="275">
        <v>195773783.09</v>
      </c>
      <c r="I33" s="275">
        <v>592877104.23000002</v>
      </c>
      <c r="J33" s="275">
        <v>738076745.27999973</v>
      </c>
      <c r="K33" s="275">
        <v>321550256.72999996</v>
      </c>
      <c r="L33" s="275">
        <v>1018726933.1000003</v>
      </c>
      <c r="M33" s="275">
        <v>1104535741.3999999</v>
      </c>
      <c r="N33" s="276">
        <v>329090569.99000007</v>
      </c>
      <c r="O33" s="275">
        <v>584820145.5999999</v>
      </c>
      <c r="P33" s="275">
        <v>3275464787.9799995</v>
      </c>
      <c r="Q33" s="275">
        <v>8911385145.6599998</v>
      </c>
    </row>
    <row r="34" spans="1:17" x14ac:dyDescent="0.25">
      <c r="A34" s="1"/>
      <c r="B34" s="101" t="s">
        <v>114</v>
      </c>
      <c r="C34" s="275">
        <v>66250904.000000007</v>
      </c>
      <c r="D34" s="275">
        <v>669293148.79999995</v>
      </c>
      <c r="E34" s="275">
        <v>0</v>
      </c>
      <c r="F34" s="275">
        <v>16745173.699999999</v>
      </c>
      <c r="G34" s="275">
        <v>3197601.3</v>
      </c>
      <c r="H34" s="275">
        <v>131069753.13999999</v>
      </c>
      <c r="I34" s="275">
        <v>2275200</v>
      </c>
      <c r="J34" s="275">
        <v>171547456.05000001</v>
      </c>
      <c r="K34" s="275">
        <v>400000</v>
      </c>
      <c r="L34" s="275">
        <v>58557252.280000001</v>
      </c>
      <c r="M34" s="275">
        <v>57522361.600000001</v>
      </c>
      <c r="N34" s="276">
        <v>153813</v>
      </c>
      <c r="O34" s="275">
        <v>127592204.40000001</v>
      </c>
      <c r="P34" s="275">
        <v>61352991.780000001</v>
      </c>
      <c r="Q34" s="275">
        <v>630413807.25</v>
      </c>
    </row>
    <row r="35" spans="1:17" x14ac:dyDescent="0.25">
      <c r="A35" s="1"/>
      <c r="B35" s="101" t="s">
        <v>115</v>
      </c>
      <c r="C35" s="275">
        <v>48387908</v>
      </c>
      <c r="D35" s="275">
        <v>0</v>
      </c>
      <c r="E35" s="275">
        <v>0</v>
      </c>
      <c r="F35" s="275">
        <v>0</v>
      </c>
      <c r="G35" s="275">
        <v>0</v>
      </c>
      <c r="H35" s="275">
        <v>0</v>
      </c>
      <c r="I35" s="275">
        <v>0</v>
      </c>
      <c r="J35" s="275">
        <v>0</v>
      </c>
      <c r="K35" s="275">
        <v>0</v>
      </c>
      <c r="L35" s="275">
        <v>0</v>
      </c>
      <c r="M35" s="275">
        <v>0</v>
      </c>
      <c r="N35" s="276">
        <v>0</v>
      </c>
      <c r="O35" s="275">
        <v>0</v>
      </c>
      <c r="P35" s="275">
        <v>0</v>
      </c>
      <c r="Q35" s="275">
        <v>0</v>
      </c>
    </row>
    <row r="36" spans="1:17" x14ac:dyDescent="0.25">
      <c r="A36" s="1"/>
      <c r="B36" s="101" t="s">
        <v>116</v>
      </c>
      <c r="C36" s="275">
        <v>1644187455</v>
      </c>
      <c r="D36" s="275">
        <v>732128021.50000012</v>
      </c>
      <c r="E36" s="275">
        <v>51378009.159999996</v>
      </c>
      <c r="F36" s="275">
        <v>58494916.57</v>
      </c>
      <c r="G36" s="275">
        <v>57655066.240000002</v>
      </c>
      <c r="H36" s="275">
        <v>29802264.25</v>
      </c>
      <c r="I36" s="275">
        <v>124790564.36</v>
      </c>
      <c r="J36" s="275">
        <v>80276717.790000007</v>
      </c>
      <c r="K36" s="275">
        <v>11215146.57</v>
      </c>
      <c r="L36" s="275">
        <v>9544816.7400000002</v>
      </c>
      <c r="M36" s="275">
        <v>17167311.25</v>
      </c>
      <c r="N36" s="276">
        <v>42228703</v>
      </c>
      <c r="O36" s="275">
        <v>56813062.609999999</v>
      </c>
      <c r="P36" s="275">
        <v>117836880.21999998</v>
      </c>
      <c r="Q36" s="275">
        <v>657203458.75999999</v>
      </c>
    </row>
    <row r="37" spans="1:17" x14ac:dyDescent="0.25">
      <c r="A37" s="1"/>
      <c r="B37" s="107" t="s">
        <v>117</v>
      </c>
      <c r="C37" s="274">
        <v>89170083</v>
      </c>
      <c r="D37" s="274">
        <v>75763622.359999999</v>
      </c>
      <c r="E37" s="274">
        <v>33333.67</v>
      </c>
      <c r="F37" s="274">
        <v>33333.67</v>
      </c>
      <c r="G37" s="274">
        <v>31399332.420000002</v>
      </c>
      <c r="H37" s="274">
        <v>380298.67</v>
      </c>
      <c r="I37" s="274">
        <v>1060216.03</v>
      </c>
      <c r="J37" s="274">
        <v>177248.66999999998</v>
      </c>
      <c r="K37" s="274">
        <v>0</v>
      </c>
      <c r="L37" s="274">
        <v>0</v>
      </c>
      <c r="M37" s="274">
        <v>0</v>
      </c>
      <c r="N37" s="274">
        <v>10000</v>
      </c>
      <c r="O37" s="274">
        <v>715500</v>
      </c>
      <c r="P37" s="274">
        <v>4031300</v>
      </c>
      <c r="Q37" s="274">
        <v>37840563.13000001</v>
      </c>
    </row>
    <row r="38" spans="1:17" x14ac:dyDescent="0.25">
      <c r="A38" s="1"/>
      <c r="B38" s="101" t="s">
        <v>118</v>
      </c>
      <c r="C38" s="275">
        <v>20680060</v>
      </c>
      <c r="D38" s="275">
        <v>8333073.3600000003</v>
      </c>
      <c r="E38" s="275">
        <v>0</v>
      </c>
      <c r="F38" s="275">
        <v>0</v>
      </c>
      <c r="G38" s="275">
        <v>0</v>
      </c>
      <c r="H38" s="275">
        <v>346965</v>
      </c>
      <c r="I38" s="275">
        <v>763742.36</v>
      </c>
      <c r="J38" s="275">
        <v>143916</v>
      </c>
      <c r="K38" s="275">
        <v>0</v>
      </c>
      <c r="L38" s="275">
        <v>0</v>
      </c>
      <c r="M38" s="275">
        <v>0</v>
      </c>
      <c r="N38" s="276">
        <v>0</v>
      </c>
      <c r="O38" s="275">
        <v>705500</v>
      </c>
      <c r="P38" s="275">
        <v>705500</v>
      </c>
      <c r="Q38" s="275">
        <v>2665623.36</v>
      </c>
    </row>
    <row r="39" spans="1:17" x14ac:dyDescent="0.25">
      <c r="A39" s="1"/>
      <c r="B39" s="101" t="s">
        <v>119</v>
      </c>
      <c r="C39" s="275">
        <v>24153864</v>
      </c>
      <c r="D39" s="275">
        <v>9644390</v>
      </c>
      <c r="E39" s="275">
        <v>33333.67</v>
      </c>
      <c r="F39" s="275">
        <v>33333.67</v>
      </c>
      <c r="G39" s="275">
        <v>33332.67</v>
      </c>
      <c r="H39" s="275">
        <v>33333.67</v>
      </c>
      <c r="I39" s="275">
        <v>296473.67</v>
      </c>
      <c r="J39" s="275">
        <v>33332.67</v>
      </c>
      <c r="K39" s="275">
        <v>0</v>
      </c>
      <c r="L39" s="275">
        <v>0</v>
      </c>
      <c r="M39" s="275">
        <v>0</v>
      </c>
      <c r="N39" s="276">
        <v>10000</v>
      </c>
      <c r="O39" s="275">
        <v>10000</v>
      </c>
      <c r="P39" s="275">
        <v>3325800</v>
      </c>
      <c r="Q39" s="275">
        <v>3808940.02</v>
      </c>
    </row>
    <row r="40" spans="1:17" x14ac:dyDescent="0.25">
      <c r="A40" s="1"/>
      <c r="B40" s="101" t="s">
        <v>120</v>
      </c>
      <c r="C40" s="275">
        <v>44336159</v>
      </c>
      <c r="D40" s="275">
        <v>57786159</v>
      </c>
      <c r="E40" s="275">
        <v>0</v>
      </c>
      <c r="F40" s="275">
        <v>0</v>
      </c>
      <c r="G40" s="275">
        <v>31365999.75</v>
      </c>
      <c r="H40" s="275">
        <v>0</v>
      </c>
      <c r="I40" s="275">
        <v>0</v>
      </c>
      <c r="J40" s="275">
        <v>0</v>
      </c>
      <c r="K40" s="275">
        <v>0</v>
      </c>
      <c r="L40" s="275">
        <v>0</v>
      </c>
      <c r="M40" s="275">
        <v>0</v>
      </c>
      <c r="N40" s="276">
        <v>0</v>
      </c>
      <c r="O40" s="275">
        <v>0</v>
      </c>
      <c r="P40" s="275">
        <v>0</v>
      </c>
      <c r="Q40" s="275">
        <v>31365999.75</v>
      </c>
    </row>
    <row r="41" spans="1:17" x14ac:dyDescent="0.25">
      <c r="A41" s="1"/>
      <c r="B41" s="107" t="s">
        <v>121</v>
      </c>
      <c r="C41" s="274">
        <v>1163175973</v>
      </c>
      <c r="D41" s="274">
        <v>2383956705.77</v>
      </c>
      <c r="E41" s="274">
        <v>3740704.9899999998</v>
      </c>
      <c r="F41" s="274">
        <v>3938085.67</v>
      </c>
      <c r="G41" s="274">
        <v>339067203.18000001</v>
      </c>
      <c r="H41" s="274">
        <v>391185368.44999999</v>
      </c>
      <c r="I41" s="274">
        <v>225450635.97</v>
      </c>
      <c r="J41" s="274">
        <v>310520269.91000003</v>
      </c>
      <c r="K41" s="274">
        <v>27324798.59</v>
      </c>
      <c r="L41" s="274">
        <v>26531966.769999996</v>
      </c>
      <c r="M41" s="274">
        <v>152727413.25</v>
      </c>
      <c r="N41" s="274">
        <v>292717363.76000005</v>
      </c>
      <c r="O41" s="274">
        <v>93469058.74000001</v>
      </c>
      <c r="P41" s="274">
        <v>367110097.84000003</v>
      </c>
      <c r="Q41" s="274">
        <v>2233782967.1199999</v>
      </c>
    </row>
    <row r="42" spans="1:17" x14ac:dyDescent="0.25">
      <c r="A42" s="1"/>
      <c r="B42" s="101" t="s">
        <v>122</v>
      </c>
      <c r="C42" s="275">
        <v>1020000000</v>
      </c>
      <c r="D42" s="275">
        <v>2172839429.96</v>
      </c>
      <c r="E42" s="275">
        <v>0</v>
      </c>
      <c r="F42" s="275">
        <v>0</v>
      </c>
      <c r="G42" s="275">
        <v>334401793.07999998</v>
      </c>
      <c r="H42" s="275">
        <v>386355153.56999999</v>
      </c>
      <c r="I42" s="275">
        <v>219118957.19999999</v>
      </c>
      <c r="J42" s="275">
        <v>300729624.16000003</v>
      </c>
      <c r="K42" s="275">
        <v>23744735.5</v>
      </c>
      <c r="L42" s="275">
        <v>17452114.399999999</v>
      </c>
      <c r="M42" s="275">
        <v>132262283.30000001</v>
      </c>
      <c r="N42" s="276">
        <v>273095770.20000005</v>
      </c>
      <c r="O42" s="275">
        <v>71644016.5</v>
      </c>
      <c r="P42" s="275">
        <v>299427998.25</v>
      </c>
      <c r="Q42" s="275">
        <v>2058232446.1600001</v>
      </c>
    </row>
    <row r="43" spans="1:17" x14ac:dyDescent="0.25">
      <c r="A43" s="1"/>
      <c r="B43" s="101" t="s">
        <v>123</v>
      </c>
      <c r="C43" s="275">
        <v>143175973</v>
      </c>
      <c r="D43" s="275">
        <v>211117275.81</v>
      </c>
      <c r="E43" s="275">
        <v>3740704.9899999998</v>
      </c>
      <c r="F43" s="275">
        <v>3938085.67</v>
      </c>
      <c r="G43" s="275">
        <v>4665410.0999999996</v>
      </c>
      <c r="H43" s="275">
        <v>4830214.88</v>
      </c>
      <c r="I43" s="275">
        <v>6331678.7699999996</v>
      </c>
      <c r="J43" s="275">
        <v>9790645.75</v>
      </c>
      <c r="K43" s="275">
        <v>3580063.09</v>
      </c>
      <c r="L43" s="275">
        <v>9079852.3699999992</v>
      </c>
      <c r="M43" s="275">
        <v>20465129.950000003</v>
      </c>
      <c r="N43" s="276">
        <v>19621593.560000002</v>
      </c>
      <c r="O43" s="275">
        <v>21825042.240000002</v>
      </c>
      <c r="P43" s="275">
        <v>67682099.590000004</v>
      </c>
      <c r="Q43" s="275">
        <v>175550520.96000001</v>
      </c>
    </row>
    <row r="44" spans="1:17" x14ac:dyDescent="0.25">
      <c r="A44" s="1"/>
      <c r="B44" s="107" t="s">
        <v>124</v>
      </c>
      <c r="C44" s="274">
        <v>26080897517</v>
      </c>
      <c r="D44" s="274">
        <v>26429540767.799999</v>
      </c>
      <c r="E44" s="274">
        <v>662755091.38999999</v>
      </c>
      <c r="F44" s="274">
        <v>5522493028.0100002</v>
      </c>
      <c r="G44" s="274">
        <v>1213478716.1300001</v>
      </c>
      <c r="H44" s="274">
        <v>1079794956.8499999</v>
      </c>
      <c r="I44" s="274">
        <v>1178117799.76</v>
      </c>
      <c r="J44" s="274">
        <v>1355627069.1599998</v>
      </c>
      <c r="K44" s="274">
        <v>2945148048.25</v>
      </c>
      <c r="L44" s="274">
        <v>3253314587.4400005</v>
      </c>
      <c r="M44" s="274">
        <v>1337199206.7700005</v>
      </c>
      <c r="N44" s="274">
        <v>744059384.92999995</v>
      </c>
      <c r="O44" s="274">
        <v>1502675628.5900002</v>
      </c>
      <c r="P44" s="274">
        <v>4018556909.5799999</v>
      </c>
      <c r="Q44" s="274">
        <v>24813220426.860001</v>
      </c>
    </row>
    <row r="45" spans="1:17" x14ac:dyDescent="0.25">
      <c r="A45" s="1"/>
      <c r="B45" s="101" t="s">
        <v>125</v>
      </c>
      <c r="C45" s="275">
        <v>435883652</v>
      </c>
      <c r="D45" s="275">
        <v>1124341446.1100001</v>
      </c>
      <c r="E45" s="275">
        <v>25000000</v>
      </c>
      <c r="F45" s="275">
        <v>101436666.67</v>
      </c>
      <c r="G45" s="275">
        <v>76238205.960000008</v>
      </c>
      <c r="H45" s="275">
        <v>50412366.670000002</v>
      </c>
      <c r="I45" s="275">
        <v>67719999.670000002</v>
      </c>
      <c r="J45" s="275">
        <v>105421086.33</v>
      </c>
      <c r="K45" s="275">
        <v>61857587.25</v>
      </c>
      <c r="L45" s="275">
        <v>44567587.25</v>
      </c>
      <c r="M45" s="275">
        <v>130096536.15000002</v>
      </c>
      <c r="N45" s="276">
        <v>49583354.25</v>
      </c>
      <c r="O45" s="275">
        <v>73611661.269999996</v>
      </c>
      <c r="P45" s="275">
        <v>170349725.19</v>
      </c>
      <c r="Q45" s="275">
        <v>956294776.66000009</v>
      </c>
    </row>
    <row r="46" spans="1:17" x14ac:dyDescent="0.25">
      <c r="A46" s="1"/>
      <c r="B46" s="101" t="s">
        <v>126</v>
      </c>
      <c r="C46" s="275">
        <v>25633513865</v>
      </c>
      <c r="D46" s="275">
        <v>24950122332.039997</v>
      </c>
      <c r="E46" s="275">
        <v>634622728.38999999</v>
      </c>
      <c r="F46" s="275">
        <v>5402919781.9700003</v>
      </c>
      <c r="G46" s="275">
        <v>1068371310.17</v>
      </c>
      <c r="H46" s="275">
        <v>974265256.18000007</v>
      </c>
      <c r="I46" s="275">
        <v>1057900572.0899999</v>
      </c>
      <c r="J46" s="275">
        <v>1243918399.8299999</v>
      </c>
      <c r="K46" s="275">
        <v>2877682127</v>
      </c>
      <c r="L46" s="275">
        <v>3206853666.1900005</v>
      </c>
      <c r="M46" s="275">
        <v>1200127377.4900002</v>
      </c>
      <c r="N46" s="276">
        <v>677294096.67999995</v>
      </c>
      <c r="O46" s="275">
        <v>1421019817.3200002</v>
      </c>
      <c r="P46" s="275">
        <v>3746240619.0799999</v>
      </c>
      <c r="Q46" s="275">
        <v>23511215752.389999</v>
      </c>
    </row>
    <row r="47" spans="1:17" x14ac:dyDescent="0.25">
      <c r="A47" s="1"/>
      <c r="B47" s="101" t="s">
        <v>127</v>
      </c>
      <c r="C47" s="275">
        <v>11500000</v>
      </c>
      <c r="D47" s="275">
        <v>355076989.64999998</v>
      </c>
      <c r="E47" s="275">
        <v>3132363</v>
      </c>
      <c r="F47" s="275">
        <v>18136579.370000001</v>
      </c>
      <c r="G47" s="275">
        <v>68869200</v>
      </c>
      <c r="H47" s="275">
        <v>55117334</v>
      </c>
      <c r="I47" s="275">
        <v>52497228</v>
      </c>
      <c r="J47" s="275">
        <v>6287583</v>
      </c>
      <c r="K47" s="275">
        <v>5608334</v>
      </c>
      <c r="L47" s="275">
        <v>1893334</v>
      </c>
      <c r="M47" s="275">
        <v>6975293.1299999999</v>
      </c>
      <c r="N47" s="276">
        <v>17181934</v>
      </c>
      <c r="O47" s="275">
        <v>8044150</v>
      </c>
      <c r="P47" s="275">
        <v>101966565.30999999</v>
      </c>
      <c r="Q47" s="275">
        <v>345709897.81</v>
      </c>
    </row>
    <row r="48" spans="1:17" x14ac:dyDescent="0.25">
      <c r="A48" s="1"/>
      <c r="B48" s="107" t="s">
        <v>128</v>
      </c>
      <c r="C48" s="274">
        <v>1446284275</v>
      </c>
      <c r="D48" s="274">
        <v>1.5832483768463135E-8</v>
      </c>
      <c r="E48" s="274">
        <v>0</v>
      </c>
      <c r="F48" s="274">
        <v>0</v>
      </c>
      <c r="G48" s="274">
        <v>0</v>
      </c>
      <c r="H48" s="274">
        <v>0</v>
      </c>
      <c r="I48" s="274">
        <v>0</v>
      </c>
      <c r="J48" s="274">
        <v>0</v>
      </c>
      <c r="K48" s="274">
        <v>0</v>
      </c>
      <c r="L48" s="274">
        <v>0</v>
      </c>
      <c r="M48" s="274">
        <v>0</v>
      </c>
      <c r="N48" s="274">
        <v>0</v>
      </c>
      <c r="O48" s="274">
        <v>0</v>
      </c>
      <c r="P48" s="274">
        <v>0</v>
      </c>
      <c r="Q48" s="274">
        <v>0</v>
      </c>
    </row>
    <row r="49" spans="1:17" x14ac:dyDescent="0.25">
      <c r="A49" s="1"/>
      <c r="B49" s="101" t="s">
        <v>129</v>
      </c>
      <c r="C49" s="275">
        <v>1267847984</v>
      </c>
      <c r="D49" s="275">
        <v>1.5832483768463135E-8</v>
      </c>
      <c r="E49" s="275">
        <v>0</v>
      </c>
      <c r="F49" s="275">
        <v>0</v>
      </c>
      <c r="G49" s="275">
        <v>0</v>
      </c>
      <c r="H49" s="275">
        <v>0</v>
      </c>
      <c r="I49" s="275">
        <v>0</v>
      </c>
      <c r="J49" s="275">
        <v>0</v>
      </c>
      <c r="K49" s="275">
        <v>0</v>
      </c>
      <c r="L49" s="275">
        <v>0</v>
      </c>
      <c r="M49" s="275">
        <v>0</v>
      </c>
      <c r="N49" s="276">
        <v>0</v>
      </c>
      <c r="O49" s="275">
        <v>0</v>
      </c>
      <c r="P49" s="275">
        <v>0</v>
      </c>
      <c r="Q49" s="275">
        <v>0</v>
      </c>
    </row>
    <row r="50" spans="1:17" x14ac:dyDescent="0.25">
      <c r="A50" s="1"/>
      <c r="B50" s="101" t="s">
        <v>130</v>
      </c>
      <c r="C50" s="275">
        <v>178436291</v>
      </c>
      <c r="D50" s="275">
        <v>0</v>
      </c>
      <c r="E50" s="275">
        <v>0</v>
      </c>
      <c r="F50" s="275">
        <v>0</v>
      </c>
      <c r="G50" s="275">
        <v>0</v>
      </c>
      <c r="H50" s="275">
        <v>0</v>
      </c>
      <c r="I50" s="275">
        <v>0</v>
      </c>
      <c r="J50" s="275">
        <v>0</v>
      </c>
      <c r="K50" s="275">
        <v>0</v>
      </c>
      <c r="L50" s="275">
        <v>0</v>
      </c>
      <c r="M50" s="275">
        <v>0</v>
      </c>
      <c r="N50" s="276">
        <v>0</v>
      </c>
      <c r="O50" s="275">
        <v>0</v>
      </c>
      <c r="P50" s="275">
        <v>0</v>
      </c>
      <c r="Q50" s="275">
        <v>0</v>
      </c>
    </row>
    <row r="51" spans="1:17" x14ac:dyDescent="0.25">
      <c r="B51" s="45" t="s">
        <v>47</v>
      </c>
      <c r="C51" s="279">
        <v>501584629753</v>
      </c>
      <c r="D51" s="279">
        <v>505191075090.70007</v>
      </c>
      <c r="E51" s="280">
        <v>32416407840.900005</v>
      </c>
      <c r="F51" s="281">
        <v>38731769871.460007</v>
      </c>
      <c r="G51" s="282">
        <v>37349350141.249992</v>
      </c>
      <c r="H51" s="280">
        <v>36839501607.750008</v>
      </c>
      <c r="I51" s="281">
        <v>35066662248.439987</v>
      </c>
      <c r="J51" s="282">
        <v>42803420461.750015</v>
      </c>
      <c r="K51" s="280">
        <v>39695294783.330002</v>
      </c>
      <c r="L51" s="281">
        <v>40288736358.029999</v>
      </c>
      <c r="M51" s="282">
        <v>43360418179.419998</v>
      </c>
      <c r="N51" s="280">
        <v>34692468485.289993</v>
      </c>
      <c r="O51" s="281">
        <v>49353247921.619987</v>
      </c>
      <c r="P51" s="281">
        <v>61313837144.370018</v>
      </c>
      <c r="Q51" s="283">
        <v>491911115043.60999</v>
      </c>
    </row>
    <row r="52" spans="1:17" x14ac:dyDescent="0.25">
      <c r="A52" s="1"/>
      <c r="B52" s="106"/>
      <c r="C52" s="105"/>
      <c r="D52" s="105"/>
      <c r="E52" s="105"/>
      <c r="F52" s="105"/>
      <c r="G52" s="105"/>
      <c r="H52" s="105"/>
      <c r="I52" s="105"/>
      <c r="J52" s="105"/>
      <c r="K52" s="105"/>
      <c r="L52" s="105"/>
      <c r="M52" s="105"/>
      <c r="N52" s="105"/>
      <c r="O52" s="105"/>
      <c r="P52" s="105"/>
      <c r="Q52" s="105"/>
    </row>
    <row r="53" spans="1:17" x14ac:dyDescent="0.25">
      <c r="B53" s="45" t="s">
        <v>48</v>
      </c>
      <c r="C53" s="44"/>
      <c r="D53" s="44"/>
      <c r="E53" s="42"/>
      <c r="F53" s="41"/>
      <c r="G53" s="43"/>
      <c r="H53" s="42"/>
      <c r="I53" s="41"/>
      <c r="J53" s="43"/>
      <c r="K53" s="42"/>
      <c r="L53" s="41"/>
      <c r="M53" s="43"/>
      <c r="N53" s="42"/>
      <c r="O53" s="41"/>
      <c r="P53" s="41"/>
      <c r="Q53" s="40"/>
    </row>
    <row r="54" spans="1:17" x14ac:dyDescent="0.25">
      <c r="A54" s="1"/>
      <c r="B54" s="104" t="s">
        <v>131</v>
      </c>
      <c r="C54" s="274">
        <v>3221769807</v>
      </c>
      <c r="D54" s="274">
        <v>3196287943</v>
      </c>
      <c r="E54" s="274">
        <v>0</v>
      </c>
      <c r="F54" s="274">
        <v>83333333</v>
      </c>
      <c r="G54" s="274">
        <v>501565142.75</v>
      </c>
      <c r="H54" s="274">
        <v>166666666</v>
      </c>
      <c r="I54" s="274">
        <v>0</v>
      </c>
      <c r="J54" s="274">
        <v>333333332</v>
      </c>
      <c r="K54" s="274">
        <v>492112512.51999998</v>
      </c>
      <c r="L54" s="274">
        <v>83333333</v>
      </c>
      <c r="M54" s="274">
        <v>83333333</v>
      </c>
      <c r="N54" s="277">
        <v>15754324.460000001</v>
      </c>
      <c r="O54" s="274">
        <v>166666666</v>
      </c>
      <c r="P54" s="274">
        <v>249999999</v>
      </c>
      <c r="Q54" s="274">
        <v>2176098641.73</v>
      </c>
    </row>
    <row r="55" spans="1:17" x14ac:dyDescent="0.25">
      <c r="A55" s="1"/>
      <c r="B55" s="104" t="s">
        <v>132</v>
      </c>
      <c r="C55" s="274">
        <v>108330416517</v>
      </c>
      <c r="D55" s="274">
        <v>108355898381</v>
      </c>
      <c r="E55" s="274">
        <v>13510695834.17</v>
      </c>
      <c r="F55" s="274">
        <v>13686071331.5</v>
      </c>
      <c r="G55" s="274">
        <v>9163979041.4399986</v>
      </c>
      <c r="H55" s="274">
        <v>6674338549.0300007</v>
      </c>
      <c r="I55" s="274">
        <v>12854169022.720001</v>
      </c>
      <c r="J55" s="274">
        <v>8312681586.1499996</v>
      </c>
      <c r="K55" s="274">
        <v>7053085059.4099998</v>
      </c>
      <c r="L55" s="274">
        <v>12111388840.359999</v>
      </c>
      <c r="M55" s="274">
        <v>7961388588.0900021</v>
      </c>
      <c r="N55" s="274">
        <v>5525101598.1999998</v>
      </c>
      <c r="O55" s="274">
        <v>5457389643.3999996</v>
      </c>
      <c r="P55" s="274">
        <v>3830066055.75</v>
      </c>
      <c r="Q55" s="274">
        <v>106140355150.21999</v>
      </c>
    </row>
    <row r="56" spans="1:17" x14ac:dyDescent="0.25">
      <c r="A56" s="1"/>
      <c r="B56" s="103" t="s">
        <v>133</v>
      </c>
      <c r="C56" s="274">
        <v>12284475723</v>
      </c>
      <c r="D56" s="274">
        <v>12309957587</v>
      </c>
      <c r="E56" s="274">
        <v>1111195061.8199999</v>
      </c>
      <c r="F56" s="274">
        <v>2366404348.4499998</v>
      </c>
      <c r="G56" s="274">
        <v>2008586087.3499999</v>
      </c>
      <c r="H56" s="274">
        <v>905992073.3900001</v>
      </c>
      <c r="I56" s="274">
        <v>3150583568.5600004</v>
      </c>
      <c r="J56" s="274">
        <v>384119179.22000003</v>
      </c>
      <c r="K56" s="274">
        <v>699928630.27999997</v>
      </c>
      <c r="L56" s="274">
        <v>321045661.45999998</v>
      </c>
      <c r="M56" s="274">
        <v>213314816.26999998</v>
      </c>
      <c r="N56" s="277">
        <v>52693320.399999999</v>
      </c>
      <c r="O56" s="274">
        <v>246977072.62000003</v>
      </c>
      <c r="P56" s="274">
        <v>560836215.25999999</v>
      </c>
      <c r="Q56" s="274">
        <v>12021676035.08</v>
      </c>
    </row>
    <row r="57" spans="1:17" ht="30" x14ac:dyDescent="0.25">
      <c r="A57" s="1"/>
      <c r="B57" s="103" t="s">
        <v>134</v>
      </c>
      <c r="C57" s="274">
        <v>11192024790</v>
      </c>
      <c r="D57" s="274">
        <v>9963072353</v>
      </c>
      <c r="E57" s="274">
        <v>4308492000.9200001</v>
      </c>
      <c r="F57" s="274">
        <v>0</v>
      </c>
      <c r="G57" s="274">
        <v>148058407.27000001</v>
      </c>
      <c r="H57" s="274">
        <v>0</v>
      </c>
      <c r="I57" s="274">
        <v>4200000000</v>
      </c>
      <c r="J57" s="274">
        <v>2783073215.23</v>
      </c>
      <c r="K57" s="274">
        <v>0</v>
      </c>
      <c r="L57" s="274">
        <v>0</v>
      </c>
      <c r="M57" s="274">
        <v>0</v>
      </c>
      <c r="N57" s="274">
        <v>0</v>
      </c>
      <c r="O57" s="274">
        <v>0</v>
      </c>
      <c r="P57" s="274">
        <v>0</v>
      </c>
      <c r="Q57" s="274">
        <v>11439623623.42</v>
      </c>
    </row>
    <row r="58" spans="1:17" x14ac:dyDescent="0.25">
      <c r="A58" s="1"/>
      <c r="B58" s="102" t="s">
        <v>135</v>
      </c>
      <c r="C58" s="275">
        <v>5700000000</v>
      </c>
      <c r="D58" s="275">
        <v>5700000000</v>
      </c>
      <c r="E58" s="275">
        <v>1500000000</v>
      </c>
      <c r="F58" s="275">
        <v>0</v>
      </c>
      <c r="G58" s="275">
        <v>0</v>
      </c>
      <c r="H58" s="275">
        <v>0</v>
      </c>
      <c r="I58" s="275">
        <v>4200000000</v>
      </c>
      <c r="J58" s="275">
        <v>0</v>
      </c>
      <c r="K58" s="275">
        <v>0</v>
      </c>
      <c r="L58" s="275">
        <v>0</v>
      </c>
      <c r="M58" s="275">
        <v>0</v>
      </c>
      <c r="N58" s="276">
        <v>0</v>
      </c>
      <c r="O58" s="275">
        <v>0</v>
      </c>
      <c r="P58" s="275">
        <v>0</v>
      </c>
      <c r="Q58" s="275">
        <v>5700000000</v>
      </c>
    </row>
    <row r="59" spans="1:17" x14ac:dyDescent="0.25">
      <c r="A59" s="1"/>
      <c r="B59" s="102" t="s">
        <v>136</v>
      </c>
      <c r="C59" s="275">
        <v>5492024790</v>
      </c>
      <c r="D59" s="275">
        <v>4263072352.9999995</v>
      </c>
      <c r="E59" s="275">
        <v>2808492000.9200001</v>
      </c>
      <c r="F59" s="275">
        <v>0</v>
      </c>
      <c r="G59" s="275">
        <v>148058407.27000001</v>
      </c>
      <c r="H59" s="275">
        <v>0</v>
      </c>
      <c r="I59" s="275">
        <v>0</v>
      </c>
      <c r="J59" s="275">
        <v>2783073215.23</v>
      </c>
      <c r="K59" s="275">
        <v>0</v>
      </c>
      <c r="L59" s="275">
        <v>0</v>
      </c>
      <c r="M59" s="275">
        <v>0</v>
      </c>
      <c r="N59" s="276">
        <v>0</v>
      </c>
      <c r="O59" s="275">
        <v>0</v>
      </c>
      <c r="P59" s="275">
        <v>0</v>
      </c>
      <c r="Q59" s="275">
        <v>5739623623.4200001</v>
      </c>
    </row>
    <row r="60" spans="1:17" ht="30" x14ac:dyDescent="0.25">
      <c r="A60" s="1"/>
      <c r="B60" s="103" t="s">
        <v>137</v>
      </c>
      <c r="C60" s="274">
        <v>84853916004</v>
      </c>
      <c r="D60" s="274">
        <v>86082868441</v>
      </c>
      <c r="E60" s="274">
        <v>8091008771.4300003</v>
      </c>
      <c r="F60" s="274">
        <v>11319666983.049999</v>
      </c>
      <c r="G60" s="274">
        <v>7007334546.8199997</v>
      </c>
      <c r="H60" s="274">
        <v>5768346475.6400003</v>
      </c>
      <c r="I60" s="274">
        <v>5503585454.1599998</v>
      </c>
      <c r="J60" s="274">
        <v>5145489191.6999998</v>
      </c>
      <c r="K60" s="274">
        <v>6353156429.1300001</v>
      </c>
      <c r="L60" s="274">
        <v>11790343178.9</v>
      </c>
      <c r="M60" s="274">
        <v>7748073771.8200016</v>
      </c>
      <c r="N60" s="274">
        <v>5472408277.8000002</v>
      </c>
      <c r="O60" s="274">
        <v>5210412570.7799997</v>
      </c>
      <c r="P60" s="274">
        <v>3269229840.4899998</v>
      </c>
      <c r="Q60" s="274">
        <v>82679055491.720001</v>
      </c>
    </row>
    <row r="61" spans="1:17" x14ac:dyDescent="0.25">
      <c r="A61" s="1"/>
      <c r="B61" s="102" t="s">
        <v>138</v>
      </c>
      <c r="C61" s="275">
        <v>20581504870</v>
      </c>
      <c r="D61" s="275">
        <v>22020371059.25</v>
      </c>
      <c r="E61" s="275">
        <v>1667482186.24</v>
      </c>
      <c r="F61" s="275">
        <v>1671472117.3099999</v>
      </c>
      <c r="G61" s="275">
        <v>1675529639.6099999</v>
      </c>
      <c r="H61" s="275">
        <v>1673669856.5599999</v>
      </c>
      <c r="I61" s="275">
        <v>1675517350.29</v>
      </c>
      <c r="J61" s="275">
        <v>1678345941.0599999</v>
      </c>
      <c r="K61" s="275">
        <v>1728700823.6300001</v>
      </c>
      <c r="L61" s="275">
        <v>1698642639.8900001</v>
      </c>
      <c r="M61" s="275">
        <v>2147551932.2399998</v>
      </c>
      <c r="N61" s="276">
        <v>2013465682.5499997</v>
      </c>
      <c r="O61" s="275">
        <v>944250339.57000005</v>
      </c>
      <c r="P61" s="275">
        <v>1590027678.73</v>
      </c>
      <c r="Q61" s="275">
        <v>18574628508.950001</v>
      </c>
    </row>
    <row r="62" spans="1:17" ht="12" customHeight="1" x14ac:dyDescent="0.25">
      <c r="A62" s="1"/>
      <c r="B62" s="102" t="s">
        <v>139</v>
      </c>
      <c r="C62" s="275">
        <v>64272411134</v>
      </c>
      <c r="D62" s="275">
        <v>64062497381.75</v>
      </c>
      <c r="E62" s="275">
        <v>6423526585.1899996</v>
      </c>
      <c r="F62" s="275">
        <v>9648194865.7399998</v>
      </c>
      <c r="G62" s="275">
        <v>5331804907.21</v>
      </c>
      <c r="H62" s="275">
        <v>4094676619.0799999</v>
      </c>
      <c r="I62" s="275">
        <v>3828068103.8699999</v>
      </c>
      <c r="J62" s="275">
        <v>3467143250.6399999</v>
      </c>
      <c r="K62" s="275">
        <v>4624455605.5</v>
      </c>
      <c r="L62" s="275">
        <v>10091700539.01</v>
      </c>
      <c r="M62" s="275">
        <v>5600521839.5799999</v>
      </c>
      <c r="N62" s="276">
        <v>3458942595.250001</v>
      </c>
      <c r="O62" s="275">
        <v>4266162231.21</v>
      </c>
      <c r="P62" s="275">
        <v>1679202161.76</v>
      </c>
      <c r="Q62" s="275">
        <v>60835197142.279999</v>
      </c>
    </row>
    <row r="63" spans="1:17" x14ac:dyDescent="0.25">
      <c r="B63" s="45" t="s">
        <v>57</v>
      </c>
      <c r="C63" s="248">
        <v>111552186324.00002</v>
      </c>
      <c r="D63" s="248">
        <v>111552186324.00002</v>
      </c>
      <c r="E63" s="249">
        <v>13510695834.17</v>
      </c>
      <c r="F63" s="250">
        <v>13769404664.5</v>
      </c>
      <c r="G63" s="251">
        <v>9665544184.1899986</v>
      </c>
      <c r="H63" s="249">
        <v>6841005215.0300007</v>
      </c>
      <c r="I63" s="250">
        <v>12854169022.720001</v>
      </c>
      <c r="J63" s="251">
        <v>8646014918.1499996</v>
      </c>
      <c r="K63" s="249">
        <v>7545197571.9300003</v>
      </c>
      <c r="L63" s="250">
        <v>12194722173.360001</v>
      </c>
      <c r="M63" s="251">
        <v>8044721921.0900021</v>
      </c>
      <c r="N63" s="249">
        <v>5540855922.6599998</v>
      </c>
      <c r="O63" s="250">
        <v>5624056309.3999996</v>
      </c>
      <c r="P63" s="250">
        <v>4080066054.75</v>
      </c>
      <c r="Q63" s="252">
        <v>108316453791.94998</v>
      </c>
    </row>
    <row r="64" spans="1:17" x14ac:dyDescent="0.25">
      <c r="A64" s="1"/>
      <c r="B64" s="101"/>
      <c r="C64" s="275"/>
      <c r="D64" s="275"/>
      <c r="E64" s="241"/>
      <c r="F64" s="241"/>
      <c r="G64" s="241"/>
      <c r="H64" s="241"/>
      <c r="I64" s="241"/>
      <c r="J64" s="241"/>
      <c r="K64" s="241"/>
      <c r="L64" s="241"/>
      <c r="M64" s="241"/>
      <c r="N64" s="241"/>
      <c r="O64" s="241"/>
      <c r="P64" s="241"/>
      <c r="Q64" s="275"/>
    </row>
    <row r="65" spans="1:17" x14ac:dyDescent="0.25">
      <c r="B65" s="45" t="s">
        <v>140</v>
      </c>
      <c r="C65" s="248">
        <v>613136816077</v>
      </c>
      <c r="D65" s="248">
        <v>616743261414.70007</v>
      </c>
      <c r="E65" s="249">
        <v>45927103675.070007</v>
      </c>
      <c r="F65" s="250">
        <v>52501174535.959999</v>
      </c>
      <c r="G65" s="251">
        <v>47014894325.439995</v>
      </c>
      <c r="H65" s="249">
        <v>43680506822.780006</v>
      </c>
      <c r="I65" s="250">
        <v>47920831271.159988</v>
      </c>
      <c r="J65" s="251">
        <v>51449435379.900017</v>
      </c>
      <c r="K65" s="249">
        <v>47240492355.260002</v>
      </c>
      <c r="L65" s="250">
        <v>52483458531.389999</v>
      </c>
      <c r="M65" s="251">
        <v>51405140100.509995</v>
      </c>
      <c r="N65" s="249">
        <v>40233324407.949989</v>
      </c>
      <c r="O65" s="250">
        <v>54977304231.019989</v>
      </c>
      <c r="P65" s="250">
        <v>65393903199.120018</v>
      </c>
      <c r="Q65" s="252">
        <v>600227568835.56006</v>
      </c>
    </row>
    <row r="66" spans="1:17" x14ac:dyDescent="0.25">
      <c r="A66" s="1"/>
      <c r="B66" s="100" t="s">
        <v>141</v>
      </c>
      <c r="C66" s="99"/>
      <c r="D66" s="90"/>
      <c r="E66" s="90"/>
      <c r="F66" s="90"/>
      <c r="G66" s="90"/>
      <c r="H66" s="90"/>
      <c r="I66" s="90"/>
      <c r="J66" s="90"/>
      <c r="K66" s="90"/>
      <c r="L66" s="90"/>
      <c r="M66" s="90"/>
      <c r="N66" s="90"/>
      <c r="O66" s="90"/>
      <c r="P66" s="90"/>
      <c r="Q66" s="98"/>
    </row>
    <row r="67" spans="1:17" ht="23.25" customHeight="1" x14ac:dyDescent="0.25">
      <c r="A67" s="1"/>
      <c r="B67" s="394" t="s">
        <v>142</v>
      </c>
      <c r="C67" s="395"/>
      <c r="D67" s="90"/>
      <c r="E67" s="90"/>
      <c r="F67" s="90"/>
      <c r="G67" s="90"/>
      <c r="H67" s="90"/>
      <c r="I67" s="90"/>
      <c r="J67" s="90"/>
      <c r="K67" s="90"/>
      <c r="L67" s="90"/>
      <c r="M67" s="90"/>
      <c r="N67" s="90"/>
      <c r="O67" s="90"/>
      <c r="P67" s="90"/>
      <c r="Q67" s="90"/>
    </row>
    <row r="68" spans="1:17" ht="27.75" customHeight="1" x14ac:dyDescent="0.25">
      <c r="A68" s="1"/>
      <c r="B68" s="394" t="s">
        <v>143</v>
      </c>
      <c r="C68" s="395"/>
      <c r="D68" s="97"/>
      <c r="O68" s="96"/>
      <c r="P68" s="96"/>
    </row>
    <row r="69" spans="1:17" x14ac:dyDescent="0.25">
      <c r="A69" s="1"/>
    </row>
  </sheetData>
  <mergeCells count="11">
    <mergeCell ref="E7:Q7"/>
    <mergeCell ref="B67:C67"/>
    <mergeCell ref="B68:C68"/>
    <mergeCell ref="P6:Q6"/>
    <mergeCell ref="B2:Q2"/>
    <mergeCell ref="B4:Q4"/>
    <mergeCell ref="B7:B8"/>
    <mergeCell ref="C7:C8"/>
    <mergeCell ref="D7:D8"/>
    <mergeCell ref="B5:Q5"/>
    <mergeCell ref="B3:Q3"/>
  </mergeCells>
  <printOptions horizontalCentered="1" verticalCentered="1"/>
  <pageMargins left="0" right="0" top="0" bottom="0" header="0" footer="0"/>
  <pageSetup paperSize="5" scale="4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2:AE87"/>
  <sheetViews>
    <sheetView showGridLines="0" topLeftCell="C28" zoomScale="86" zoomScaleNormal="86" workbookViewId="0">
      <selection activeCell="H33" sqref="H33"/>
    </sheetView>
  </sheetViews>
  <sheetFormatPr defaultColWidth="11.42578125" defaultRowHeight="15" x14ac:dyDescent="0.25"/>
  <cols>
    <col min="1" max="1" width="6.85546875" customWidth="1"/>
    <col min="2" max="2" width="145.7109375" customWidth="1"/>
    <col min="3" max="4" width="14.85546875" customWidth="1"/>
    <col min="5" max="5" width="12.42578125" bestFit="1" customWidth="1"/>
    <col min="6" max="6" width="10.42578125" bestFit="1" customWidth="1"/>
    <col min="7" max="7" width="11.42578125" bestFit="1" customWidth="1"/>
    <col min="8" max="12" width="10.42578125" bestFit="1" customWidth="1"/>
    <col min="13" max="13" width="12.28515625" customWidth="1"/>
    <col min="14" max="14" width="10.42578125" bestFit="1" customWidth="1"/>
    <col min="15" max="16" width="12.140625" customWidth="1"/>
    <col min="17" max="17" width="15.28515625" bestFit="1" customWidth="1"/>
    <col min="18" max="18" width="18.85546875" style="10" bestFit="1" customWidth="1"/>
    <col min="19" max="19" width="17.42578125" bestFit="1" customWidth="1"/>
  </cols>
  <sheetData>
    <row r="2" spans="1:18" ht="28.5" x14ac:dyDescent="0.25">
      <c r="B2" s="364" t="s">
        <v>0</v>
      </c>
      <c r="C2" s="365"/>
      <c r="D2" s="365"/>
      <c r="E2" s="365"/>
      <c r="F2" s="365"/>
      <c r="G2" s="365"/>
      <c r="H2" s="365"/>
      <c r="I2" s="365"/>
      <c r="J2" s="365"/>
      <c r="K2" s="365"/>
      <c r="L2" s="365"/>
      <c r="M2" s="365"/>
      <c r="N2" s="365"/>
      <c r="O2" s="365"/>
      <c r="P2" s="365"/>
      <c r="Q2" s="365"/>
    </row>
    <row r="3" spans="1:18" ht="24" customHeight="1" x14ac:dyDescent="0.25">
      <c r="A3" s="1"/>
      <c r="B3" s="366" t="s">
        <v>1</v>
      </c>
      <c r="C3" s="367"/>
      <c r="D3" s="367"/>
      <c r="E3" s="367"/>
      <c r="F3" s="367"/>
      <c r="G3" s="367"/>
      <c r="H3" s="367"/>
      <c r="I3" s="367"/>
      <c r="J3" s="367"/>
      <c r="K3" s="367"/>
      <c r="L3" s="367"/>
      <c r="M3" s="367"/>
      <c r="N3" s="367"/>
      <c r="O3" s="367"/>
      <c r="P3" s="367"/>
      <c r="Q3" s="367"/>
    </row>
    <row r="4" spans="1:18" ht="16.5" customHeight="1" x14ac:dyDescent="0.25">
      <c r="A4" s="1"/>
      <c r="B4" s="370" t="s">
        <v>2</v>
      </c>
      <c r="C4" s="371"/>
      <c r="D4" s="371"/>
      <c r="E4" s="371"/>
      <c r="F4" s="371"/>
      <c r="G4" s="371"/>
      <c r="H4" s="371"/>
      <c r="I4" s="371"/>
      <c r="J4" s="371"/>
      <c r="K4" s="371"/>
      <c r="L4" s="371"/>
      <c r="M4" s="371"/>
      <c r="N4" s="371"/>
      <c r="O4" s="371"/>
      <c r="P4" s="371"/>
      <c r="Q4" s="371"/>
    </row>
    <row r="5" spans="1:18" ht="16.5" customHeight="1" x14ac:dyDescent="0.25">
      <c r="A5" s="1"/>
      <c r="B5" s="370" t="s">
        <v>3</v>
      </c>
      <c r="C5" s="371"/>
      <c r="D5" s="371"/>
      <c r="E5" s="371"/>
      <c r="F5" s="371"/>
      <c r="G5" s="371"/>
      <c r="H5" s="371"/>
      <c r="I5" s="371"/>
      <c r="J5" s="371"/>
      <c r="K5" s="371"/>
      <c r="L5" s="371"/>
      <c r="M5" s="371"/>
      <c r="N5" s="371"/>
      <c r="O5" s="371"/>
      <c r="P5" s="371"/>
      <c r="Q5" s="371"/>
    </row>
    <row r="6" spans="1:18" ht="15" customHeight="1" x14ac:dyDescent="0.25">
      <c r="A6" s="1"/>
      <c r="B6" s="372"/>
      <c r="C6" s="373"/>
      <c r="D6" s="373"/>
      <c r="E6" s="373"/>
      <c r="F6" s="373"/>
      <c r="G6" s="373"/>
      <c r="H6" s="373"/>
      <c r="I6" s="373"/>
      <c r="J6" s="373"/>
      <c r="K6" s="373"/>
      <c r="L6" s="373"/>
      <c r="M6" s="373"/>
      <c r="N6" s="373"/>
      <c r="O6" s="373"/>
      <c r="P6" s="373"/>
      <c r="Q6" s="373"/>
    </row>
    <row r="7" spans="1:18" x14ac:dyDescent="0.25">
      <c r="A7" s="1"/>
      <c r="B7" s="2" t="s">
        <v>144</v>
      </c>
      <c r="C7" s="128"/>
      <c r="D7" s="128"/>
      <c r="E7" s="127"/>
      <c r="F7" s="127"/>
      <c r="G7" s="127"/>
      <c r="H7" s="127"/>
      <c r="I7" s="127"/>
      <c r="J7" s="127"/>
      <c r="K7" s="127"/>
      <c r="L7" s="127"/>
      <c r="M7" s="127"/>
      <c r="N7" s="127"/>
      <c r="O7" s="127"/>
      <c r="P7" s="127"/>
      <c r="Q7" s="212" t="s">
        <v>5</v>
      </c>
      <c r="R7" s="126"/>
    </row>
    <row r="8" spans="1:18" ht="15" customHeight="1" x14ac:dyDescent="0.25">
      <c r="B8" s="384" t="s">
        <v>6</v>
      </c>
      <c r="C8" s="389" t="s">
        <v>86</v>
      </c>
      <c r="D8" s="379" t="s">
        <v>87</v>
      </c>
      <c r="E8" s="374" t="s">
        <v>9</v>
      </c>
      <c r="F8" s="374"/>
      <c r="G8" s="374"/>
      <c r="H8" s="374"/>
      <c r="I8" s="374"/>
      <c r="J8" s="374"/>
      <c r="K8" s="374"/>
      <c r="L8" s="374"/>
      <c r="M8" s="374"/>
      <c r="N8" s="374"/>
      <c r="O8" s="374"/>
      <c r="P8" s="374"/>
      <c r="Q8" s="374"/>
    </row>
    <row r="9" spans="1:18" ht="29.25" customHeight="1" x14ac:dyDescent="0.25">
      <c r="B9" s="385"/>
      <c r="C9" s="390"/>
      <c r="D9" s="380"/>
      <c r="E9" s="53" t="s">
        <v>10</v>
      </c>
      <c r="F9" s="52" t="s">
        <v>11</v>
      </c>
      <c r="G9" s="54" t="s">
        <v>12</v>
      </c>
      <c r="H9" s="53" t="s">
        <v>13</v>
      </c>
      <c r="I9" s="52" t="s">
        <v>14</v>
      </c>
      <c r="J9" s="54" t="s">
        <v>15</v>
      </c>
      <c r="K9" s="53" t="s">
        <v>16</v>
      </c>
      <c r="L9" s="52" t="s">
        <v>17</v>
      </c>
      <c r="M9" s="54" t="s">
        <v>18</v>
      </c>
      <c r="N9" s="53" t="s">
        <v>19</v>
      </c>
      <c r="O9" s="52" t="s">
        <v>20</v>
      </c>
      <c r="P9" s="52" t="s">
        <v>21</v>
      </c>
      <c r="Q9" s="217" t="s">
        <v>22</v>
      </c>
    </row>
    <row r="10" spans="1:18" x14ac:dyDescent="0.25">
      <c r="B10" s="65" t="s">
        <v>89</v>
      </c>
      <c r="C10" s="246">
        <v>450395842876</v>
      </c>
      <c r="D10" s="246">
        <v>442977442382.60986</v>
      </c>
      <c r="E10" s="246">
        <v>27139079051.510014</v>
      </c>
      <c r="F10" s="246">
        <v>29386633634.940002</v>
      </c>
      <c r="G10" s="246">
        <v>41398227590.710007</v>
      </c>
      <c r="H10" s="246">
        <v>34834922700.25</v>
      </c>
      <c r="I10" s="246">
        <v>31966272931.25</v>
      </c>
      <c r="J10" s="246">
        <v>40150414132.380013</v>
      </c>
      <c r="K10" s="246">
        <v>39081757526.990013</v>
      </c>
      <c r="L10" s="246">
        <v>32362629001.529995</v>
      </c>
      <c r="M10" s="246">
        <v>39457104977.720001</v>
      </c>
      <c r="N10" s="246">
        <v>31927957792.310001</v>
      </c>
      <c r="O10" s="246">
        <v>47027794689.709984</v>
      </c>
      <c r="P10" s="246">
        <v>36725493392.940002</v>
      </c>
      <c r="Q10" s="246">
        <v>431458287422.23999</v>
      </c>
      <c r="R10" s="62"/>
    </row>
    <row r="11" spans="1:18" x14ac:dyDescent="0.25">
      <c r="B11" s="61" t="s">
        <v>90</v>
      </c>
      <c r="C11" s="243">
        <v>195972929992</v>
      </c>
      <c r="D11" s="243">
        <v>206340217759.75989</v>
      </c>
      <c r="E11" s="243">
        <v>11912627942.290012</v>
      </c>
      <c r="F11" s="243">
        <v>15010355940.910006</v>
      </c>
      <c r="G11" s="243">
        <v>15896962441.250008</v>
      </c>
      <c r="H11" s="243">
        <v>15443905822.909998</v>
      </c>
      <c r="I11" s="243">
        <v>15642194517.359997</v>
      </c>
      <c r="J11" s="243">
        <v>15805257550.080004</v>
      </c>
      <c r="K11" s="243">
        <v>15868940557.880005</v>
      </c>
      <c r="L11" s="243">
        <v>14864827384.249998</v>
      </c>
      <c r="M11" s="243">
        <v>16468594683.179996</v>
      </c>
      <c r="N11" s="243">
        <v>15575135572.27</v>
      </c>
      <c r="O11" s="243">
        <v>25143675288.509983</v>
      </c>
      <c r="P11" s="243">
        <v>23216186332.209999</v>
      </c>
      <c r="Q11" s="243">
        <v>200848664033.10001</v>
      </c>
    </row>
    <row r="12" spans="1:18" x14ac:dyDescent="0.25">
      <c r="B12" s="59" t="s">
        <v>91</v>
      </c>
      <c r="C12" s="241">
        <v>138800745582</v>
      </c>
      <c r="D12" s="241">
        <v>154129813624.85983</v>
      </c>
      <c r="E12" s="241">
        <v>10843149553.060013</v>
      </c>
      <c r="F12" s="241">
        <v>11549671009.730003</v>
      </c>
      <c r="G12" s="241">
        <v>11907193560.950006</v>
      </c>
      <c r="H12" s="241">
        <v>11630211967.599997</v>
      </c>
      <c r="I12" s="241">
        <v>11897525145.849997</v>
      </c>
      <c r="J12" s="241">
        <v>11723501409.710003</v>
      </c>
      <c r="K12" s="241">
        <v>11822433168.980005</v>
      </c>
      <c r="L12" s="241">
        <v>11776300754.989998</v>
      </c>
      <c r="M12" s="241">
        <v>12129509685.939997</v>
      </c>
      <c r="N12" s="241">
        <v>12117901751.390003</v>
      </c>
      <c r="O12" s="241">
        <v>20945556824.549988</v>
      </c>
      <c r="P12" s="241">
        <v>14609697203.610003</v>
      </c>
      <c r="Q12" s="241">
        <v>152952652036.36002</v>
      </c>
    </row>
    <row r="13" spans="1:18" x14ac:dyDescent="0.25">
      <c r="B13" s="59" t="s">
        <v>92</v>
      </c>
      <c r="C13" s="241">
        <v>53064498235</v>
      </c>
      <c r="D13" s="241">
        <v>52042844507.130074</v>
      </c>
      <c r="E13" s="241">
        <v>1068819139.5700005</v>
      </c>
      <c r="F13" s="241">
        <v>3454073747.5900016</v>
      </c>
      <c r="G13" s="241">
        <v>3988816970.5099998</v>
      </c>
      <c r="H13" s="241">
        <v>3790955035.5299997</v>
      </c>
      <c r="I13" s="241">
        <v>3734204732.960001</v>
      </c>
      <c r="J13" s="241">
        <v>4077677675.8599997</v>
      </c>
      <c r="K13" s="241">
        <v>4024368938.7899985</v>
      </c>
      <c r="L13" s="241">
        <v>3085980064.1200004</v>
      </c>
      <c r="M13" s="241">
        <v>4330728144.3399973</v>
      </c>
      <c r="N13" s="241">
        <v>3452201120.579999</v>
      </c>
      <c r="O13" s="241">
        <v>4182897986.6599965</v>
      </c>
      <c r="P13" s="241">
        <v>8568143598.6399994</v>
      </c>
      <c r="Q13" s="241">
        <v>47758867155.150002</v>
      </c>
    </row>
    <row r="14" spans="1:18" x14ac:dyDescent="0.25">
      <c r="B14" s="59" t="s">
        <v>93</v>
      </c>
      <c r="C14" s="241">
        <v>36729157</v>
      </c>
      <c r="D14" s="241">
        <v>167559623.86999997</v>
      </c>
      <c r="E14" s="241">
        <v>659249.66</v>
      </c>
      <c r="F14" s="241">
        <v>6611183.5899999999</v>
      </c>
      <c r="G14" s="241">
        <v>951909.79</v>
      </c>
      <c r="H14" s="241">
        <v>22738819.779999997</v>
      </c>
      <c r="I14" s="241">
        <v>10464638.550000003</v>
      </c>
      <c r="J14" s="241">
        <v>4078464.51</v>
      </c>
      <c r="K14" s="241">
        <v>22138450.109999999</v>
      </c>
      <c r="L14" s="241">
        <v>2546565.1399999997</v>
      </c>
      <c r="M14" s="241">
        <v>8356852.8999999994</v>
      </c>
      <c r="N14" s="241">
        <v>5032700.3</v>
      </c>
      <c r="O14" s="241">
        <v>15220477.299999999</v>
      </c>
      <c r="P14" s="241">
        <v>38345529.960000001</v>
      </c>
      <c r="Q14" s="241">
        <v>137144841.59</v>
      </c>
    </row>
    <row r="15" spans="1:18" x14ac:dyDescent="0.25">
      <c r="B15" s="59" t="s">
        <v>94</v>
      </c>
      <c r="C15" s="241">
        <v>3654605672</v>
      </c>
      <c r="D15" s="241">
        <v>3.9</v>
      </c>
      <c r="E15" s="241">
        <v>0</v>
      </c>
      <c r="F15" s="241">
        <v>0</v>
      </c>
      <c r="G15" s="241">
        <v>0</v>
      </c>
      <c r="H15" s="241">
        <v>0</v>
      </c>
      <c r="I15" s="241">
        <v>0</v>
      </c>
      <c r="J15" s="241">
        <v>0</v>
      </c>
      <c r="K15" s="241">
        <v>0</v>
      </c>
      <c r="L15" s="241">
        <v>0</v>
      </c>
      <c r="M15" s="241">
        <v>0</v>
      </c>
      <c r="N15" s="241">
        <v>0</v>
      </c>
      <c r="O15" s="241">
        <v>0</v>
      </c>
      <c r="P15" s="241">
        <v>0</v>
      </c>
      <c r="Q15" s="241">
        <v>0</v>
      </c>
    </row>
    <row r="16" spans="1:18" x14ac:dyDescent="0.25">
      <c r="B16" s="59" t="s">
        <v>95</v>
      </c>
      <c r="C16" s="241">
        <v>416351346</v>
      </c>
      <c r="D16" s="241">
        <v>0</v>
      </c>
      <c r="E16" s="241">
        <v>0</v>
      </c>
      <c r="F16" s="241">
        <v>0</v>
      </c>
      <c r="G16" s="241">
        <v>0</v>
      </c>
      <c r="H16" s="241">
        <v>0</v>
      </c>
      <c r="I16" s="241">
        <v>0</v>
      </c>
      <c r="J16" s="241">
        <v>0</v>
      </c>
      <c r="K16" s="241">
        <v>0</v>
      </c>
      <c r="L16" s="241">
        <v>0</v>
      </c>
      <c r="M16" s="241">
        <v>0</v>
      </c>
      <c r="N16" s="241">
        <v>0</v>
      </c>
      <c r="O16" s="241">
        <v>0</v>
      </c>
      <c r="P16" s="241">
        <v>0</v>
      </c>
      <c r="Q16" s="241">
        <v>0</v>
      </c>
    </row>
    <row r="17" spans="2:18" x14ac:dyDescent="0.25">
      <c r="B17" s="61" t="s">
        <v>96</v>
      </c>
      <c r="C17" s="243">
        <v>28081903598</v>
      </c>
      <c r="D17" s="243">
        <v>26762223552.349998</v>
      </c>
      <c r="E17" s="243">
        <v>1910644627.5599999</v>
      </c>
      <c r="F17" s="243">
        <v>2094079709.9700003</v>
      </c>
      <c r="G17" s="243">
        <v>2001711758.5400002</v>
      </c>
      <c r="H17" s="243">
        <v>2017336807.3499999</v>
      </c>
      <c r="I17" s="243">
        <v>2032562937.6300001</v>
      </c>
      <c r="J17" s="243">
        <v>2032002003.8799999</v>
      </c>
      <c r="K17" s="243">
        <v>2083178527.7999997</v>
      </c>
      <c r="L17" s="243">
        <v>2048553147.6000001</v>
      </c>
      <c r="M17" s="243">
        <v>2054460946.4099998</v>
      </c>
      <c r="N17" s="243">
        <v>2053561144.1700003</v>
      </c>
      <c r="O17" s="243">
        <v>3961112772.1600008</v>
      </c>
      <c r="P17" s="243">
        <v>2255049182.8599997</v>
      </c>
      <c r="Q17" s="243">
        <v>26544253565.93</v>
      </c>
    </row>
    <row r="18" spans="2:18" x14ac:dyDescent="0.25">
      <c r="B18" s="61" t="s">
        <v>97</v>
      </c>
      <c r="C18" s="243">
        <v>87717019279</v>
      </c>
      <c r="D18" s="243">
        <v>83572100549.839996</v>
      </c>
      <c r="E18" s="243">
        <v>8328543615.54</v>
      </c>
      <c r="F18" s="243">
        <v>2126975511.3699999</v>
      </c>
      <c r="G18" s="243">
        <v>8968857418.0000019</v>
      </c>
      <c r="H18" s="243">
        <v>7341003215.1500015</v>
      </c>
      <c r="I18" s="243">
        <v>3103223978.9699998</v>
      </c>
      <c r="J18" s="243">
        <v>11827366972.02</v>
      </c>
      <c r="K18" s="243">
        <v>8292579872.2700005</v>
      </c>
      <c r="L18" s="243">
        <v>5122360309.4200001</v>
      </c>
      <c r="M18" s="243">
        <v>6818170076.1099987</v>
      </c>
      <c r="N18" s="243">
        <v>6799307130.4099998</v>
      </c>
      <c r="O18" s="243">
        <v>7348484794.8800001</v>
      </c>
      <c r="P18" s="243">
        <v>3163599404.4399996</v>
      </c>
      <c r="Q18" s="243">
        <v>79240472298.580002</v>
      </c>
    </row>
    <row r="19" spans="2:18" x14ac:dyDescent="0.25">
      <c r="B19" s="59" t="s">
        <v>98</v>
      </c>
      <c r="C19" s="241">
        <v>87717019279</v>
      </c>
      <c r="D19" s="241">
        <v>83572100549.839996</v>
      </c>
      <c r="E19" s="241">
        <v>8328543615.54</v>
      </c>
      <c r="F19" s="241">
        <v>2126975511.3699999</v>
      </c>
      <c r="G19" s="241">
        <v>8968857418.0000019</v>
      </c>
      <c r="H19" s="241">
        <v>7341003215.1500015</v>
      </c>
      <c r="I19" s="241">
        <v>3103223978.9699998</v>
      </c>
      <c r="J19" s="241">
        <v>11827366972.02</v>
      </c>
      <c r="K19" s="241">
        <v>8292579872.2700005</v>
      </c>
      <c r="L19" s="241">
        <v>5122360309.4200001</v>
      </c>
      <c r="M19" s="241">
        <v>6818170076.1099987</v>
      </c>
      <c r="N19" s="241">
        <v>6799307130.4099998</v>
      </c>
      <c r="O19" s="241">
        <v>7348484794.8800001</v>
      </c>
      <c r="P19" s="241">
        <v>3163599404.4399996</v>
      </c>
      <c r="Q19" s="241">
        <v>79240472298.580002</v>
      </c>
    </row>
    <row r="20" spans="2:18" x14ac:dyDescent="0.25">
      <c r="B20" s="61" t="s">
        <v>101</v>
      </c>
      <c r="C20" s="243">
        <v>138601100797</v>
      </c>
      <c r="D20" s="243">
        <v>126224960418.51997</v>
      </c>
      <c r="E20" s="243">
        <v>4985950738.789999</v>
      </c>
      <c r="F20" s="243">
        <v>10153910345.359999</v>
      </c>
      <c r="G20" s="243">
        <v>14529059945.59</v>
      </c>
      <c r="H20" s="243">
        <v>10030596239.450001</v>
      </c>
      <c r="I20" s="243">
        <v>11186363272.700001</v>
      </c>
      <c r="J20" s="243">
        <v>10483913079.07</v>
      </c>
      <c r="K20" s="243">
        <v>12835045051.710001</v>
      </c>
      <c r="L20" s="243">
        <v>10325810163.489998</v>
      </c>
      <c r="M20" s="243">
        <v>14115212378.620001</v>
      </c>
      <c r="N20" s="243">
        <v>7499225084.9899998</v>
      </c>
      <c r="O20" s="243">
        <v>10573599219.91</v>
      </c>
      <c r="P20" s="243">
        <v>8029920430.4099979</v>
      </c>
      <c r="Q20" s="243">
        <v>124748605950.08998</v>
      </c>
    </row>
    <row r="21" spans="2:18" x14ac:dyDescent="0.25">
      <c r="B21" s="59" t="s">
        <v>102</v>
      </c>
      <c r="C21" s="241">
        <v>26485308848</v>
      </c>
      <c r="D21" s="241">
        <v>25874178158.539997</v>
      </c>
      <c r="E21" s="241">
        <v>1327169049.01</v>
      </c>
      <c r="F21" s="241">
        <v>2453669966.9399996</v>
      </c>
      <c r="G21" s="241">
        <v>2367356164.5799999</v>
      </c>
      <c r="H21" s="241">
        <v>2062006511.2299998</v>
      </c>
      <c r="I21" s="241">
        <v>2403211339.6800003</v>
      </c>
      <c r="J21" s="241">
        <v>2098092020.8000007</v>
      </c>
      <c r="K21" s="241">
        <v>2056227936.1299999</v>
      </c>
      <c r="L21" s="241">
        <v>1942740570.1999996</v>
      </c>
      <c r="M21" s="241">
        <v>2105512120.2100003</v>
      </c>
      <c r="N21" s="241">
        <v>2148834132.0100002</v>
      </c>
      <c r="O21" s="241">
        <v>2193182963.8600001</v>
      </c>
      <c r="P21" s="241">
        <v>1700083010.1099997</v>
      </c>
      <c r="Q21" s="241">
        <v>24858085784.760002</v>
      </c>
    </row>
    <row r="22" spans="2:18" x14ac:dyDescent="0.25">
      <c r="B22" s="59" t="s">
        <v>103</v>
      </c>
      <c r="C22" s="241">
        <v>100091014431</v>
      </c>
      <c r="D22" s="241">
        <v>89784654287.169983</v>
      </c>
      <c r="E22" s="241">
        <v>3226336710.6299992</v>
      </c>
      <c r="F22" s="241">
        <v>6574044497.1499996</v>
      </c>
      <c r="G22" s="241">
        <v>11141527832.219999</v>
      </c>
      <c r="H22" s="241">
        <v>7346135271.5800009</v>
      </c>
      <c r="I22" s="241">
        <v>7748906893.3199997</v>
      </c>
      <c r="J22" s="241">
        <v>7523152126.4200001</v>
      </c>
      <c r="K22" s="241">
        <v>9701181256.6400013</v>
      </c>
      <c r="L22" s="241">
        <v>7365114482.8099995</v>
      </c>
      <c r="M22" s="241">
        <v>11007507188.959999</v>
      </c>
      <c r="N22" s="241">
        <v>4788446041.4699993</v>
      </c>
      <c r="O22" s="241">
        <v>7613140762.5099993</v>
      </c>
      <c r="P22" s="241">
        <v>5520891183.6699982</v>
      </c>
      <c r="Q22" s="241">
        <v>89556384247.380005</v>
      </c>
    </row>
    <row r="23" spans="2:18" x14ac:dyDescent="0.25">
      <c r="B23" s="59" t="s">
        <v>104</v>
      </c>
      <c r="C23" s="241">
        <v>284787312</v>
      </c>
      <c r="D23" s="241">
        <v>366683589.31</v>
      </c>
      <c r="E23" s="241">
        <v>5850350.6699999999</v>
      </c>
      <c r="F23" s="241">
        <v>17726392.23</v>
      </c>
      <c r="G23" s="241">
        <v>39146095.25</v>
      </c>
      <c r="H23" s="241">
        <v>44278030.170000002</v>
      </c>
      <c r="I23" s="241">
        <v>35150537.040000007</v>
      </c>
      <c r="J23" s="241">
        <v>12948237.470000001</v>
      </c>
      <c r="K23" s="241">
        <v>7250054.5800000001</v>
      </c>
      <c r="L23" s="241">
        <v>15725841.299999999</v>
      </c>
      <c r="M23" s="241">
        <v>30177174.199999996</v>
      </c>
      <c r="N23" s="241">
        <v>9275562.0300000012</v>
      </c>
      <c r="O23" s="241">
        <v>12495715.800000001</v>
      </c>
      <c r="P23" s="241">
        <v>32563883.519999996</v>
      </c>
      <c r="Q23" s="241">
        <v>262587874.26000002</v>
      </c>
    </row>
    <row r="24" spans="2:18" x14ac:dyDescent="0.25">
      <c r="B24" s="59" t="s">
        <v>105</v>
      </c>
      <c r="C24" s="241">
        <v>11739990206</v>
      </c>
      <c r="D24" s="241">
        <v>10199444383.5</v>
      </c>
      <c r="E24" s="241">
        <v>426594628.48000002</v>
      </c>
      <c r="F24" s="241">
        <v>1108469489.0399997</v>
      </c>
      <c r="G24" s="241">
        <v>981029853.53999996</v>
      </c>
      <c r="H24" s="241">
        <v>578176426.46999991</v>
      </c>
      <c r="I24" s="241">
        <v>999094502.65999997</v>
      </c>
      <c r="J24" s="241">
        <v>849720694.38</v>
      </c>
      <c r="K24" s="241">
        <v>1070385804.36</v>
      </c>
      <c r="L24" s="241">
        <v>1002229269.1799999</v>
      </c>
      <c r="M24" s="241">
        <v>972015895.24999988</v>
      </c>
      <c r="N24" s="241">
        <v>552669349.48000002</v>
      </c>
      <c r="O24" s="241">
        <v>754779777.74000001</v>
      </c>
      <c r="P24" s="241">
        <v>776382353.1099999</v>
      </c>
      <c r="Q24" s="241">
        <v>10071548043.690001</v>
      </c>
    </row>
    <row r="25" spans="2:18" x14ac:dyDescent="0.25">
      <c r="B25" s="61" t="s">
        <v>106</v>
      </c>
      <c r="C25" s="243">
        <v>22889210</v>
      </c>
      <c r="D25" s="243">
        <v>77940102.140000001</v>
      </c>
      <c r="E25" s="243">
        <v>1312127.33</v>
      </c>
      <c r="F25" s="243">
        <v>1312127.33</v>
      </c>
      <c r="G25" s="243">
        <v>1636027.33</v>
      </c>
      <c r="H25" s="243">
        <v>2080615.3900000001</v>
      </c>
      <c r="I25" s="243">
        <v>1928224.59</v>
      </c>
      <c r="J25" s="243">
        <v>1874527.33</v>
      </c>
      <c r="K25" s="243">
        <v>2013517.33</v>
      </c>
      <c r="L25" s="243">
        <v>1077996.77</v>
      </c>
      <c r="M25" s="243">
        <v>666893.4</v>
      </c>
      <c r="N25" s="243">
        <v>728860.47</v>
      </c>
      <c r="O25" s="243">
        <v>922614.25000000012</v>
      </c>
      <c r="P25" s="243">
        <v>60738043.020000003</v>
      </c>
      <c r="Q25" s="243">
        <v>76291574.540000007</v>
      </c>
    </row>
    <row r="26" spans="2:18" x14ac:dyDescent="0.25">
      <c r="B26" s="65" t="s">
        <v>107</v>
      </c>
      <c r="C26" s="246">
        <v>78920222714</v>
      </c>
      <c r="D26" s="246">
        <v>93850187561.309967</v>
      </c>
      <c r="E26" s="246">
        <v>1424216227.9400001</v>
      </c>
      <c r="F26" s="246">
        <v>4893018168.8200006</v>
      </c>
      <c r="G26" s="246">
        <v>5759933854.6399975</v>
      </c>
      <c r="H26" s="246">
        <v>6315507132.5699997</v>
      </c>
      <c r="I26" s="246">
        <v>6161753468.0500011</v>
      </c>
      <c r="J26" s="246">
        <v>14545669696.640001</v>
      </c>
      <c r="K26" s="246">
        <v>5273333041.25</v>
      </c>
      <c r="L26" s="246">
        <v>3816736132.9799995</v>
      </c>
      <c r="M26" s="246">
        <v>6828437629.7200012</v>
      </c>
      <c r="N26" s="246">
        <v>4086652774.9299998</v>
      </c>
      <c r="O26" s="246">
        <v>2915316933.5299997</v>
      </c>
      <c r="P26" s="246">
        <v>24286328255.669998</v>
      </c>
      <c r="Q26" s="246">
        <v>86306903316.73999</v>
      </c>
      <c r="R26" s="62"/>
    </row>
    <row r="27" spans="2:18" x14ac:dyDescent="0.25">
      <c r="B27" s="61" t="s">
        <v>108</v>
      </c>
      <c r="C27" s="243">
        <v>19866866625</v>
      </c>
      <c r="D27" s="243">
        <v>28501157865.929996</v>
      </c>
      <c r="E27" s="243">
        <v>26322280.539999999</v>
      </c>
      <c r="F27" s="243">
        <v>993443919.40999997</v>
      </c>
      <c r="G27" s="243">
        <v>1110092488.9299998</v>
      </c>
      <c r="H27" s="243">
        <v>1202840351.3500001</v>
      </c>
      <c r="I27" s="243">
        <v>1356515327.3300002</v>
      </c>
      <c r="J27" s="243">
        <v>1237043296.76</v>
      </c>
      <c r="K27" s="243">
        <v>1205458347.8600001</v>
      </c>
      <c r="L27" s="243">
        <v>1068388515.9400002</v>
      </c>
      <c r="M27" s="243">
        <v>1676668643.2200007</v>
      </c>
      <c r="N27" s="243">
        <v>609388926.03999996</v>
      </c>
      <c r="O27" s="243">
        <v>709084617.80999994</v>
      </c>
      <c r="P27" s="243">
        <v>14096363032.690001</v>
      </c>
      <c r="Q27" s="243">
        <v>25291609747.880001</v>
      </c>
    </row>
    <row r="28" spans="2:18" x14ac:dyDescent="0.25">
      <c r="B28" s="59" t="s">
        <v>109</v>
      </c>
      <c r="C28" s="241">
        <v>15925405661</v>
      </c>
      <c r="D28" s="241">
        <v>23910493764.989994</v>
      </c>
      <c r="E28" s="241">
        <v>21116909.509999998</v>
      </c>
      <c r="F28" s="241">
        <v>953883579.79999995</v>
      </c>
      <c r="G28" s="241">
        <v>1051901592.3099998</v>
      </c>
      <c r="H28" s="241">
        <v>1069483554.4</v>
      </c>
      <c r="I28" s="241">
        <v>1276283161.5400002</v>
      </c>
      <c r="J28" s="241">
        <v>1207652318.75</v>
      </c>
      <c r="K28" s="241">
        <v>1168679276.4000001</v>
      </c>
      <c r="L28" s="241">
        <v>940349562.35000002</v>
      </c>
      <c r="M28" s="241">
        <v>1616414416.6100006</v>
      </c>
      <c r="N28" s="241">
        <v>541789972.88</v>
      </c>
      <c r="O28" s="241">
        <v>571154959.97000003</v>
      </c>
      <c r="P28" s="241">
        <v>11488303189.910002</v>
      </c>
      <c r="Q28" s="241">
        <v>21907012494.430004</v>
      </c>
    </row>
    <row r="29" spans="2:18" x14ac:dyDescent="0.25">
      <c r="B29" s="59" t="s">
        <v>110</v>
      </c>
      <c r="C29" s="241">
        <v>3941460964</v>
      </c>
      <c r="D29" s="241">
        <v>4590664100.9400024</v>
      </c>
      <c r="E29" s="241">
        <v>5205371.03</v>
      </c>
      <c r="F29" s="241">
        <v>39560339.609999999</v>
      </c>
      <c r="G29" s="241">
        <v>58190896.620000005</v>
      </c>
      <c r="H29" s="241">
        <v>133356796.95000005</v>
      </c>
      <c r="I29" s="241">
        <v>80232165.790000007</v>
      </c>
      <c r="J29" s="241">
        <v>29390978.010000005</v>
      </c>
      <c r="K29" s="241">
        <v>36779071.459999993</v>
      </c>
      <c r="L29" s="241">
        <v>128038953.59</v>
      </c>
      <c r="M29" s="241">
        <v>60254226.610000014</v>
      </c>
      <c r="N29" s="241">
        <v>67598953.159999996</v>
      </c>
      <c r="O29" s="241">
        <v>137929657.83999997</v>
      </c>
      <c r="P29" s="241">
        <v>2608059842.7799993</v>
      </c>
      <c r="Q29" s="241">
        <v>3384597253.4499993</v>
      </c>
    </row>
    <row r="30" spans="2:18" x14ac:dyDescent="0.25">
      <c r="B30" s="61" t="s">
        <v>111</v>
      </c>
      <c r="C30" s="243">
        <v>41176841776</v>
      </c>
      <c r="D30" s="243">
        <v>37673693860.309975</v>
      </c>
      <c r="E30" s="243">
        <v>649664075.17999995</v>
      </c>
      <c r="F30" s="243">
        <v>2591733091.3200006</v>
      </c>
      <c r="G30" s="243">
        <v>3060004383.6599994</v>
      </c>
      <c r="H30" s="243">
        <v>3805093293.0399995</v>
      </c>
      <c r="I30" s="243">
        <v>3405954732.4300013</v>
      </c>
      <c r="J30" s="243">
        <v>3917728403.170001</v>
      </c>
      <c r="K30" s="243">
        <v>2723632413.98</v>
      </c>
      <c r="L30" s="243">
        <v>1590294324.1499996</v>
      </c>
      <c r="M30" s="243">
        <v>3726252197.7599998</v>
      </c>
      <c r="N30" s="243">
        <v>1798906880.04</v>
      </c>
      <c r="O30" s="243">
        <v>1192314652.6600001</v>
      </c>
      <c r="P30" s="243">
        <v>5258441430.0199995</v>
      </c>
      <c r="Q30" s="243">
        <v>33720019877.41</v>
      </c>
    </row>
    <row r="31" spans="2:18" x14ac:dyDescent="0.25">
      <c r="B31" s="59" t="s">
        <v>112</v>
      </c>
      <c r="C31" s="241">
        <v>31959351279</v>
      </c>
      <c r="D31" s="241">
        <v>29546770057.589977</v>
      </c>
      <c r="E31" s="241">
        <v>622820130.27999985</v>
      </c>
      <c r="F31" s="241">
        <v>2259117633.2700005</v>
      </c>
      <c r="G31" s="241">
        <v>2519345632.5099998</v>
      </c>
      <c r="H31" s="241">
        <v>3243456639.96</v>
      </c>
      <c r="I31" s="241">
        <v>2975974732.5700006</v>
      </c>
      <c r="J31" s="241">
        <v>3213485230.5100007</v>
      </c>
      <c r="K31" s="241">
        <v>2279144998.02</v>
      </c>
      <c r="L31" s="241">
        <v>1309940573.6299996</v>
      </c>
      <c r="M31" s="241">
        <v>3088726172.21</v>
      </c>
      <c r="N31" s="241">
        <v>1431171360.71</v>
      </c>
      <c r="O31" s="241">
        <v>815469556.68000007</v>
      </c>
      <c r="P31" s="241">
        <v>3578676722.8399997</v>
      </c>
      <c r="Q31" s="241">
        <v>27337329383.190002</v>
      </c>
    </row>
    <row r="32" spans="2:18" x14ac:dyDescent="0.25">
      <c r="B32" s="59" t="s">
        <v>113</v>
      </c>
      <c r="C32" s="241">
        <v>8121461531</v>
      </c>
      <c r="D32" s="241">
        <v>7202415878.7199984</v>
      </c>
      <c r="E32" s="241">
        <v>21256823.82</v>
      </c>
      <c r="F32" s="241">
        <v>321531435.36000007</v>
      </c>
      <c r="G32" s="241">
        <v>486820970.21999991</v>
      </c>
      <c r="H32" s="241">
        <v>538516557.54999983</v>
      </c>
      <c r="I32" s="241">
        <v>367227701.95000011</v>
      </c>
      <c r="J32" s="241">
        <v>577453156.23000014</v>
      </c>
      <c r="K32" s="241">
        <v>400677858.06999999</v>
      </c>
      <c r="L32" s="241">
        <v>273333736.10000008</v>
      </c>
      <c r="M32" s="241">
        <v>541523630.46999967</v>
      </c>
      <c r="N32" s="241">
        <v>356502408.58000004</v>
      </c>
      <c r="O32" s="241">
        <v>357818638.93000001</v>
      </c>
      <c r="P32" s="241">
        <v>1360393383.3200002</v>
      </c>
      <c r="Q32" s="241">
        <v>5603056300.6000004</v>
      </c>
    </row>
    <row r="33" spans="2:17" x14ac:dyDescent="0.25">
      <c r="B33" s="59" t="s">
        <v>114</v>
      </c>
      <c r="C33" s="241">
        <v>281525770</v>
      </c>
      <c r="D33" s="241">
        <v>378174580.20999992</v>
      </c>
      <c r="E33" s="241">
        <v>125000</v>
      </c>
      <c r="F33" s="241">
        <v>125000</v>
      </c>
      <c r="G33" s="241">
        <v>23711800.75</v>
      </c>
      <c r="H33" s="241">
        <v>15773159.289999999</v>
      </c>
      <c r="I33" s="241">
        <v>7526862.7800000003</v>
      </c>
      <c r="J33" s="241">
        <v>105005949.25999999</v>
      </c>
      <c r="K33" s="241">
        <v>30446198.100000001</v>
      </c>
      <c r="L33" s="241">
        <v>1242646</v>
      </c>
      <c r="M33" s="241">
        <v>17462200.09</v>
      </c>
      <c r="N33" s="241">
        <v>2369427</v>
      </c>
      <c r="O33" s="241">
        <v>322906.37</v>
      </c>
      <c r="P33" s="241">
        <v>111931387.79000001</v>
      </c>
      <c r="Q33" s="241">
        <v>316042537.43000007</v>
      </c>
    </row>
    <row r="34" spans="2:17" x14ac:dyDescent="0.25">
      <c r="B34" s="59" t="s">
        <v>115</v>
      </c>
      <c r="C34" s="241">
        <v>158287908</v>
      </c>
      <c r="D34" s="241">
        <v>4250000</v>
      </c>
      <c r="E34" s="241">
        <v>0</v>
      </c>
      <c r="F34" s="241">
        <v>0</v>
      </c>
      <c r="G34" s="241">
        <v>100000</v>
      </c>
      <c r="H34" s="241">
        <v>0</v>
      </c>
      <c r="I34" s="241">
        <v>0</v>
      </c>
      <c r="J34" s="241">
        <v>0</v>
      </c>
      <c r="K34" s="241">
        <v>0</v>
      </c>
      <c r="L34" s="241">
        <v>0</v>
      </c>
      <c r="M34" s="241">
        <v>650000</v>
      </c>
      <c r="N34" s="241">
        <v>0</v>
      </c>
      <c r="O34" s="241">
        <v>0</v>
      </c>
      <c r="P34" s="241">
        <v>3500000</v>
      </c>
      <c r="Q34" s="241">
        <v>4250000</v>
      </c>
    </row>
    <row r="35" spans="2:17" x14ac:dyDescent="0.25">
      <c r="B35" s="59" t="s">
        <v>116</v>
      </c>
      <c r="C35" s="241">
        <v>656215288</v>
      </c>
      <c r="D35" s="241">
        <v>542083343.78999996</v>
      </c>
      <c r="E35" s="241">
        <v>5462121.0800000001</v>
      </c>
      <c r="F35" s="241">
        <v>10959022.689999999</v>
      </c>
      <c r="G35" s="241">
        <v>30025980.18</v>
      </c>
      <c r="H35" s="241">
        <v>7346936.2400000002</v>
      </c>
      <c r="I35" s="241">
        <v>55225435.129999995</v>
      </c>
      <c r="J35" s="241">
        <v>21784067.169999998</v>
      </c>
      <c r="K35" s="241">
        <v>13363359.789999999</v>
      </c>
      <c r="L35" s="241">
        <v>5777368.4199999999</v>
      </c>
      <c r="M35" s="241">
        <v>77890194.989999995</v>
      </c>
      <c r="N35" s="241">
        <v>8863683.75</v>
      </c>
      <c r="O35" s="241">
        <v>18703550.68</v>
      </c>
      <c r="P35" s="241">
        <v>203939936.06999999</v>
      </c>
      <c r="Q35" s="241">
        <v>459341656.19</v>
      </c>
    </row>
    <row r="36" spans="2:17" x14ac:dyDescent="0.25">
      <c r="B36" s="61" t="s">
        <v>117</v>
      </c>
      <c r="C36" s="243">
        <v>15483132</v>
      </c>
      <c r="D36" s="243">
        <v>22235610.329999998</v>
      </c>
      <c r="E36" s="243">
        <v>0</v>
      </c>
      <c r="F36" s="243">
        <v>0</v>
      </c>
      <c r="G36" s="243">
        <v>600000</v>
      </c>
      <c r="H36" s="243">
        <v>0</v>
      </c>
      <c r="I36" s="243">
        <v>893629.51</v>
      </c>
      <c r="J36" s="243">
        <v>3289264.04</v>
      </c>
      <c r="K36" s="243">
        <v>0</v>
      </c>
      <c r="L36" s="243">
        <v>0</v>
      </c>
      <c r="M36" s="243">
        <v>1194483.04</v>
      </c>
      <c r="N36" s="243">
        <v>70800</v>
      </c>
      <c r="O36" s="243">
        <v>1076154.1000000001</v>
      </c>
      <c r="P36" s="243">
        <v>1470398</v>
      </c>
      <c r="Q36" s="243">
        <v>8594728.6899999995</v>
      </c>
    </row>
    <row r="37" spans="2:17" x14ac:dyDescent="0.25">
      <c r="B37" s="59" t="s">
        <v>118</v>
      </c>
      <c r="C37" s="241">
        <v>4848</v>
      </c>
      <c r="D37" s="241">
        <v>2220170</v>
      </c>
      <c r="E37" s="241">
        <v>0</v>
      </c>
      <c r="F37" s="241">
        <v>0</v>
      </c>
      <c r="G37" s="241">
        <v>0</v>
      </c>
      <c r="H37" s="241">
        <v>0</v>
      </c>
      <c r="I37" s="241">
        <v>0</v>
      </c>
      <c r="J37" s="241">
        <v>0</v>
      </c>
      <c r="K37" s="241">
        <v>0</v>
      </c>
      <c r="L37" s="241">
        <v>0</v>
      </c>
      <c r="M37" s="241">
        <v>0</v>
      </c>
      <c r="N37" s="241">
        <v>0</v>
      </c>
      <c r="O37" s="241">
        <v>754020</v>
      </c>
      <c r="P37" s="241">
        <v>1466150</v>
      </c>
      <c r="Q37" s="241">
        <v>2220170</v>
      </c>
    </row>
    <row r="38" spans="2:17" x14ac:dyDescent="0.25">
      <c r="B38" s="59" t="s">
        <v>119</v>
      </c>
      <c r="C38" s="241">
        <v>1863696</v>
      </c>
      <c r="D38" s="241">
        <v>6405851.3300000001</v>
      </c>
      <c r="E38" s="241">
        <v>0</v>
      </c>
      <c r="F38" s="241">
        <v>0</v>
      </c>
      <c r="G38" s="241">
        <v>600000</v>
      </c>
      <c r="H38" s="241">
        <v>0</v>
      </c>
      <c r="I38" s="241">
        <v>893629.51</v>
      </c>
      <c r="J38" s="241">
        <v>3289264.04</v>
      </c>
      <c r="K38" s="241">
        <v>0</v>
      </c>
      <c r="L38" s="241">
        <v>0</v>
      </c>
      <c r="M38" s="241">
        <v>1194483.04</v>
      </c>
      <c r="N38" s="241">
        <v>70800</v>
      </c>
      <c r="O38" s="241">
        <v>322134.09999999998</v>
      </c>
      <c r="P38" s="241">
        <v>4248</v>
      </c>
      <c r="Q38" s="241">
        <v>6374558.6899999995</v>
      </c>
    </row>
    <row r="39" spans="2:17" x14ac:dyDescent="0.25">
      <c r="B39" s="59" t="s">
        <v>120</v>
      </c>
      <c r="C39" s="241">
        <v>13614588</v>
      </c>
      <c r="D39" s="241">
        <v>13609589</v>
      </c>
      <c r="E39" s="241">
        <v>0</v>
      </c>
      <c r="F39" s="241">
        <v>0</v>
      </c>
      <c r="G39" s="241">
        <v>0</v>
      </c>
      <c r="H39" s="241">
        <v>0</v>
      </c>
      <c r="I39" s="241">
        <v>0</v>
      </c>
      <c r="J39" s="241">
        <v>0</v>
      </c>
      <c r="K39" s="241">
        <v>0</v>
      </c>
      <c r="L39" s="241">
        <v>0</v>
      </c>
      <c r="M39" s="241">
        <v>0</v>
      </c>
      <c r="N39" s="241">
        <v>0</v>
      </c>
      <c r="O39" s="241">
        <v>0</v>
      </c>
      <c r="P39" s="241">
        <v>0</v>
      </c>
      <c r="Q39" s="241">
        <v>0</v>
      </c>
    </row>
    <row r="40" spans="2:17" x14ac:dyDescent="0.25">
      <c r="B40" s="61" t="s">
        <v>121</v>
      </c>
      <c r="C40" s="243">
        <v>1263660773</v>
      </c>
      <c r="D40" s="243">
        <v>1933785430.5999997</v>
      </c>
      <c r="E40" s="243">
        <v>3669916.83</v>
      </c>
      <c r="F40" s="243">
        <v>179555863.21000001</v>
      </c>
      <c r="G40" s="243">
        <v>382585115.33000004</v>
      </c>
      <c r="H40" s="243">
        <v>244263903.88</v>
      </c>
      <c r="I40" s="243">
        <v>79299884.810000002</v>
      </c>
      <c r="J40" s="243">
        <v>242608246.5</v>
      </c>
      <c r="K40" s="243">
        <v>30388911.43</v>
      </c>
      <c r="L40" s="243">
        <v>30053376.469999999</v>
      </c>
      <c r="M40" s="243">
        <v>458509448.11999995</v>
      </c>
      <c r="N40" s="243">
        <v>6821879.9500000002</v>
      </c>
      <c r="O40" s="243">
        <v>111814136.93000001</v>
      </c>
      <c r="P40" s="243">
        <v>28449757.669999998</v>
      </c>
      <c r="Q40" s="243">
        <v>1798020441.1300001</v>
      </c>
    </row>
    <row r="41" spans="2:17" x14ac:dyDescent="0.25">
      <c r="B41" s="59" t="s">
        <v>122</v>
      </c>
      <c r="C41" s="241">
        <v>1027217357</v>
      </c>
      <c r="D41" s="241">
        <v>1671247601.7399998</v>
      </c>
      <c r="E41" s="241">
        <v>0</v>
      </c>
      <c r="F41" s="241">
        <v>175758103.25</v>
      </c>
      <c r="G41" s="241">
        <v>372810787.63000005</v>
      </c>
      <c r="H41" s="241">
        <v>239966828.09999999</v>
      </c>
      <c r="I41" s="241">
        <v>68694662.239999995</v>
      </c>
      <c r="J41" s="241">
        <v>226590090.94999999</v>
      </c>
      <c r="K41" s="241">
        <v>12593852.050000001</v>
      </c>
      <c r="L41" s="241">
        <v>26356808</v>
      </c>
      <c r="M41" s="241">
        <v>445352436.09999996</v>
      </c>
      <c r="N41" s="241">
        <v>2251734.67</v>
      </c>
      <c r="O41" s="241">
        <v>4025494</v>
      </c>
      <c r="P41" s="241">
        <v>112582.8</v>
      </c>
      <c r="Q41" s="241">
        <v>1574513379.7899995</v>
      </c>
    </row>
    <row r="42" spans="2:17" x14ac:dyDescent="0.25">
      <c r="B42" s="59" t="s">
        <v>123</v>
      </c>
      <c r="C42" s="241">
        <v>236443416</v>
      </c>
      <c r="D42" s="241">
        <v>262537828.85999998</v>
      </c>
      <c r="E42" s="241">
        <v>3669916.83</v>
      </c>
      <c r="F42" s="241">
        <v>3797759.96</v>
      </c>
      <c r="G42" s="241">
        <v>9774327.6999999993</v>
      </c>
      <c r="H42" s="241">
        <v>4297075.78</v>
      </c>
      <c r="I42" s="241">
        <v>10605222.57</v>
      </c>
      <c r="J42" s="241">
        <v>16018155.549999999</v>
      </c>
      <c r="K42" s="241">
        <v>17795059.379999999</v>
      </c>
      <c r="L42" s="241">
        <v>3696568.4699999997</v>
      </c>
      <c r="M42" s="241">
        <v>13157012.019999998</v>
      </c>
      <c r="N42" s="241">
        <v>4570145.28</v>
      </c>
      <c r="O42" s="241">
        <v>107788642.93000001</v>
      </c>
      <c r="P42" s="241">
        <v>28337174.869999997</v>
      </c>
      <c r="Q42" s="241">
        <v>223507061.34</v>
      </c>
    </row>
    <row r="43" spans="2:17" x14ac:dyDescent="0.25">
      <c r="B43" s="61" t="s">
        <v>124</v>
      </c>
      <c r="C43" s="243">
        <v>15118929687</v>
      </c>
      <c r="D43" s="243">
        <v>25687158348.139999</v>
      </c>
      <c r="E43" s="243">
        <v>744559955.3900001</v>
      </c>
      <c r="F43" s="243">
        <v>1128285294.8800001</v>
      </c>
      <c r="G43" s="243">
        <v>1206651866.72</v>
      </c>
      <c r="H43" s="243">
        <v>1063309584.2999998</v>
      </c>
      <c r="I43" s="243">
        <v>1319089893.9700003</v>
      </c>
      <c r="J43" s="243">
        <v>9145000486.1700001</v>
      </c>
      <c r="K43" s="243">
        <v>1313853367.9799998</v>
      </c>
      <c r="L43" s="243">
        <v>1127999916.4199998</v>
      </c>
      <c r="M43" s="243">
        <v>965812857.57999992</v>
      </c>
      <c r="N43" s="243">
        <v>1671464288.8999999</v>
      </c>
      <c r="O43" s="243">
        <v>901027372.02999997</v>
      </c>
      <c r="P43" s="243">
        <v>4901603637.2900009</v>
      </c>
      <c r="Q43" s="243">
        <v>25488658521.630001</v>
      </c>
    </row>
    <row r="44" spans="2:17" x14ac:dyDescent="0.25">
      <c r="B44" s="59" t="s">
        <v>125</v>
      </c>
      <c r="C44" s="241">
        <v>424500000</v>
      </c>
      <c r="D44" s="241">
        <v>943432145.32999992</v>
      </c>
      <c r="E44" s="241">
        <v>8333333</v>
      </c>
      <c r="F44" s="241">
        <v>114906959.86</v>
      </c>
      <c r="G44" s="241">
        <v>33695754.640000001</v>
      </c>
      <c r="H44" s="241">
        <v>82263020.579999998</v>
      </c>
      <c r="I44" s="241">
        <v>81166834.429999992</v>
      </c>
      <c r="J44" s="241">
        <v>60444194.530000001</v>
      </c>
      <c r="K44" s="241">
        <v>61713965.370000005</v>
      </c>
      <c r="L44" s="241">
        <v>91110287.459999993</v>
      </c>
      <c r="M44" s="241">
        <v>46470861.530000001</v>
      </c>
      <c r="N44" s="241">
        <v>170884924.98000002</v>
      </c>
      <c r="O44" s="241">
        <v>57492897.869999997</v>
      </c>
      <c r="P44" s="241">
        <v>103256328.52</v>
      </c>
      <c r="Q44" s="241">
        <v>911739362.7700001</v>
      </c>
    </row>
    <row r="45" spans="2:17" x14ac:dyDescent="0.25">
      <c r="B45" s="59" t="s">
        <v>126</v>
      </c>
      <c r="C45" s="241">
        <v>14694429687</v>
      </c>
      <c r="D45" s="241">
        <v>24095504771.029999</v>
      </c>
      <c r="E45" s="241">
        <v>736226622.3900001</v>
      </c>
      <c r="F45" s="241">
        <v>993196335.0200001</v>
      </c>
      <c r="G45" s="241">
        <v>1118544826.1799998</v>
      </c>
      <c r="H45" s="241">
        <v>929191136.86999977</v>
      </c>
      <c r="I45" s="241">
        <v>1195548562.1200001</v>
      </c>
      <c r="J45" s="241">
        <v>9071735991.6399994</v>
      </c>
      <c r="K45" s="241">
        <v>1189771525.6599998</v>
      </c>
      <c r="L45" s="241">
        <v>1007769742.14</v>
      </c>
      <c r="M45" s="241">
        <v>896327278.77999997</v>
      </c>
      <c r="N45" s="241">
        <v>1463956098.1499999</v>
      </c>
      <c r="O45" s="241">
        <v>775884474.15999997</v>
      </c>
      <c r="P45" s="241">
        <v>4554144828.0900002</v>
      </c>
      <c r="Q45" s="241">
        <v>23932297421.200001</v>
      </c>
    </row>
    <row r="46" spans="2:17" x14ac:dyDescent="0.25">
      <c r="B46" s="59" t="s">
        <v>127</v>
      </c>
      <c r="C46" s="241">
        <v>0</v>
      </c>
      <c r="D46" s="241">
        <v>648221431.77999997</v>
      </c>
      <c r="E46" s="241">
        <v>0</v>
      </c>
      <c r="F46" s="241">
        <v>20182000</v>
      </c>
      <c r="G46" s="241">
        <v>54411285.900000006</v>
      </c>
      <c r="H46" s="241">
        <v>51855426.849999994</v>
      </c>
      <c r="I46" s="241">
        <v>42374497.419999994</v>
      </c>
      <c r="J46" s="241">
        <v>12820300</v>
      </c>
      <c r="K46" s="241">
        <v>62367876.950000003</v>
      </c>
      <c r="L46" s="241">
        <v>29119886.82</v>
      </c>
      <c r="M46" s="241">
        <v>23014717.27</v>
      </c>
      <c r="N46" s="241">
        <v>36623265.769999996</v>
      </c>
      <c r="O46" s="241">
        <v>67650000</v>
      </c>
      <c r="P46" s="241">
        <v>244202480.68000001</v>
      </c>
      <c r="Q46" s="241">
        <v>644621737.65999997</v>
      </c>
    </row>
    <row r="47" spans="2:17" x14ac:dyDescent="0.25">
      <c r="B47" s="61" t="s">
        <v>145</v>
      </c>
      <c r="C47" s="243">
        <v>32156446.000000004</v>
      </c>
      <c r="D47" s="243">
        <v>32156446.000000004</v>
      </c>
      <c r="E47" s="243">
        <v>0</v>
      </c>
      <c r="F47" s="243">
        <v>0</v>
      </c>
      <c r="G47" s="243">
        <v>0</v>
      </c>
      <c r="H47" s="243">
        <v>0</v>
      </c>
      <c r="I47" s="243">
        <v>0</v>
      </c>
      <c r="J47" s="243">
        <v>0</v>
      </c>
      <c r="K47" s="243">
        <v>0</v>
      </c>
      <c r="L47" s="243">
        <v>0</v>
      </c>
      <c r="M47" s="243">
        <v>0</v>
      </c>
      <c r="N47" s="243">
        <v>0</v>
      </c>
      <c r="O47" s="243">
        <v>0</v>
      </c>
      <c r="P47" s="243">
        <v>0</v>
      </c>
      <c r="Q47" s="243">
        <v>0</v>
      </c>
    </row>
    <row r="48" spans="2:17" x14ac:dyDescent="0.25">
      <c r="B48" s="59" t="s">
        <v>146</v>
      </c>
      <c r="C48" s="241">
        <v>0</v>
      </c>
      <c r="D48" s="241">
        <v>0</v>
      </c>
      <c r="E48" s="241">
        <v>0</v>
      </c>
      <c r="F48" s="241">
        <v>0</v>
      </c>
      <c r="G48" s="241">
        <v>0</v>
      </c>
      <c r="H48" s="241">
        <v>0</v>
      </c>
      <c r="I48" s="241">
        <v>0</v>
      </c>
      <c r="J48" s="241">
        <v>0</v>
      </c>
      <c r="K48" s="241">
        <v>0</v>
      </c>
      <c r="L48" s="241">
        <v>0</v>
      </c>
      <c r="M48" s="241">
        <v>0</v>
      </c>
      <c r="N48" s="241">
        <v>0</v>
      </c>
      <c r="O48" s="241">
        <v>0</v>
      </c>
      <c r="P48" s="241">
        <v>0</v>
      </c>
      <c r="Q48" s="241">
        <v>0</v>
      </c>
    </row>
    <row r="49" spans="2:31" x14ac:dyDescent="0.25">
      <c r="B49" s="59" t="s">
        <v>147</v>
      </c>
      <c r="C49" s="241">
        <v>32156446.000000004</v>
      </c>
      <c r="D49" s="241">
        <v>32156446.000000004</v>
      </c>
      <c r="E49" s="241">
        <v>0</v>
      </c>
      <c r="F49" s="241">
        <v>0</v>
      </c>
      <c r="G49" s="241">
        <v>0</v>
      </c>
      <c r="H49" s="241">
        <v>0</v>
      </c>
      <c r="I49" s="241">
        <v>0</v>
      </c>
      <c r="J49" s="241">
        <v>0</v>
      </c>
      <c r="K49" s="241">
        <v>0</v>
      </c>
      <c r="L49" s="241">
        <v>0</v>
      </c>
      <c r="M49" s="241">
        <v>0</v>
      </c>
      <c r="N49" s="241">
        <v>0</v>
      </c>
      <c r="O49" s="241">
        <v>0</v>
      </c>
      <c r="P49" s="241">
        <v>0</v>
      </c>
      <c r="Q49" s="241">
        <v>0</v>
      </c>
    </row>
    <row r="50" spans="2:31" x14ac:dyDescent="0.25">
      <c r="B50" s="61" t="s">
        <v>128</v>
      </c>
      <c r="C50" s="243">
        <v>1446284275</v>
      </c>
      <c r="D50" s="243">
        <v>0</v>
      </c>
      <c r="E50" s="243">
        <v>0</v>
      </c>
      <c r="F50" s="243">
        <v>0</v>
      </c>
      <c r="G50" s="243">
        <v>0</v>
      </c>
      <c r="H50" s="243">
        <v>0</v>
      </c>
      <c r="I50" s="243">
        <v>0</v>
      </c>
      <c r="J50" s="243">
        <v>0</v>
      </c>
      <c r="K50" s="243">
        <v>0</v>
      </c>
      <c r="L50" s="243">
        <v>0</v>
      </c>
      <c r="M50" s="243">
        <v>0</v>
      </c>
      <c r="N50" s="243">
        <v>0</v>
      </c>
      <c r="O50" s="243">
        <v>0</v>
      </c>
      <c r="P50" s="243">
        <v>0</v>
      </c>
      <c r="Q50" s="243">
        <v>0</v>
      </c>
    </row>
    <row r="51" spans="2:31" x14ac:dyDescent="0.25">
      <c r="B51" s="59" t="s">
        <v>129</v>
      </c>
      <c r="C51" s="241">
        <v>1267847984</v>
      </c>
      <c r="D51" s="241">
        <v>0</v>
      </c>
      <c r="E51" s="241">
        <v>0</v>
      </c>
      <c r="F51" s="241">
        <v>0</v>
      </c>
      <c r="G51" s="241">
        <v>0</v>
      </c>
      <c r="H51" s="241">
        <v>0</v>
      </c>
      <c r="I51" s="241">
        <v>0</v>
      </c>
      <c r="J51" s="241">
        <v>0</v>
      </c>
      <c r="K51" s="241">
        <v>0</v>
      </c>
      <c r="L51" s="241">
        <v>0</v>
      </c>
      <c r="M51" s="241">
        <v>0</v>
      </c>
      <c r="N51" s="241">
        <v>0</v>
      </c>
      <c r="O51" s="241">
        <v>0</v>
      </c>
      <c r="P51" s="241">
        <v>0</v>
      </c>
      <c r="Q51" s="241">
        <v>0</v>
      </c>
    </row>
    <row r="52" spans="2:31" x14ac:dyDescent="0.25">
      <c r="B52" s="59" t="s">
        <v>130</v>
      </c>
      <c r="C52" s="241">
        <v>178436291</v>
      </c>
      <c r="D52" s="241">
        <v>0</v>
      </c>
      <c r="E52" s="241">
        <v>0</v>
      </c>
      <c r="F52" s="241">
        <v>0</v>
      </c>
      <c r="G52" s="241">
        <v>0</v>
      </c>
      <c r="H52" s="241">
        <v>0</v>
      </c>
      <c r="I52" s="241">
        <v>0</v>
      </c>
      <c r="J52" s="241">
        <v>0</v>
      </c>
      <c r="K52" s="241">
        <v>0</v>
      </c>
      <c r="L52" s="241">
        <v>0</v>
      </c>
      <c r="M52" s="241">
        <v>0</v>
      </c>
      <c r="N52" s="241">
        <v>0</v>
      </c>
      <c r="O52" s="241">
        <v>0</v>
      </c>
      <c r="P52" s="241">
        <v>0</v>
      </c>
      <c r="Q52" s="241">
        <v>0</v>
      </c>
    </row>
    <row r="53" spans="2:31" x14ac:dyDescent="0.25">
      <c r="B53" s="211" t="s">
        <v>47</v>
      </c>
      <c r="C53" s="255">
        <v>529316065590</v>
      </c>
      <c r="D53" s="255">
        <v>536827629943.91986</v>
      </c>
      <c r="E53" s="249">
        <v>28563295279.450012</v>
      </c>
      <c r="F53" s="250">
        <v>34279651803.760002</v>
      </c>
      <c r="G53" s="251">
        <v>47158161445.349998</v>
      </c>
      <c r="H53" s="249">
        <v>41150429832.819992</v>
      </c>
      <c r="I53" s="250">
        <v>38128026399.300003</v>
      </c>
      <c r="J53" s="251">
        <v>54696083829.02002</v>
      </c>
      <c r="K53" s="249">
        <v>44355090568.240013</v>
      </c>
      <c r="L53" s="250">
        <v>36179365134.509995</v>
      </c>
      <c r="M53" s="251">
        <v>46285542607.440002</v>
      </c>
      <c r="N53" s="249">
        <v>36014610567.239998</v>
      </c>
      <c r="O53" s="250">
        <v>49943111623.239983</v>
      </c>
      <c r="P53" s="250">
        <v>61011821648.610001</v>
      </c>
      <c r="Q53" s="252">
        <v>517765190738.97998</v>
      </c>
      <c r="R53" s="117"/>
    </row>
    <row r="54" spans="2:31" x14ac:dyDescent="0.25">
      <c r="B54" s="118"/>
      <c r="C54" s="241"/>
      <c r="D54" s="241"/>
      <c r="E54" s="241"/>
      <c r="F54" s="241"/>
      <c r="G54" s="241"/>
      <c r="H54" s="241"/>
      <c r="I54" s="241"/>
      <c r="J54" s="241"/>
      <c r="K54" s="241"/>
      <c r="L54" s="241"/>
      <c r="M54" s="241"/>
      <c r="N54" s="241"/>
      <c r="O54" s="241"/>
      <c r="P54" s="241"/>
      <c r="Q54" s="241"/>
    </row>
    <row r="55" spans="2:31" x14ac:dyDescent="0.25">
      <c r="B55" s="211" t="s">
        <v>48</v>
      </c>
      <c r="C55" s="255"/>
      <c r="D55" s="284"/>
      <c r="E55" s="249"/>
      <c r="F55" s="250"/>
      <c r="G55" s="251"/>
      <c r="H55" s="249"/>
      <c r="I55" s="250"/>
      <c r="J55" s="251"/>
      <c r="K55" s="249"/>
      <c r="L55" s="250"/>
      <c r="M55" s="251"/>
      <c r="N55" s="249"/>
      <c r="O55" s="250"/>
      <c r="P55" s="250"/>
      <c r="Q55" s="252"/>
    </row>
    <row r="56" spans="2:31" x14ac:dyDescent="0.25">
      <c r="B56" s="65" t="s">
        <v>148</v>
      </c>
      <c r="C56" s="246">
        <v>101617852437</v>
      </c>
      <c r="D56" s="246">
        <v>281378526743.06006</v>
      </c>
      <c r="E56" s="246">
        <v>192308692857.14999</v>
      </c>
      <c r="F56" s="246">
        <v>10196533997.43</v>
      </c>
      <c r="G56" s="246">
        <v>15496509424.359999</v>
      </c>
      <c r="H56" s="246">
        <v>10424575760.799999</v>
      </c>
      <c r="I56" s="246">
        <v>10065459196.73</v>
      </c>
      <c r="J56" s="246">
        <v>10408916219.5</v>
      </c>
      <c r="K56" s="246">
        <v>9775588620.8700008</v>
      </c>
      <c r="L56" s="246">
        <v>3610646114.4700003</v>
      </c>
      <c r="M56" s="246">
        <v>6954961459.3299999</v>
      </c>
      <c r="N56" s="246">
        <v>3676012792.9299998</v>
      </c>
      <c r="O56" s="246">
        <v>4264926970.2400007</v>
      </c>
      <c r="P56" s="246">
        <v>3542818607.29</v>
      </c>
      <c r="Q56" s="246">
        <v>280725642021.09998</v>
      </c>
    </row>
    <row r="57" spans="2:31" x14ac:dyDescent="0.25">
      <c r="B57" s="61" t="s">
        <v>131</v>
      </c>
      <c r="C57" s="243">
        <v>3243800000</v>
      </c>
      <c r="D57" s="243">
        <v>281378526743.06006</v>
      </c>
      <c r="E57" s="243">
        <v>0</v>
      </c>
      <c r="F57" s="243">
        <v>458333332</v>
      </c>
      <c r="G57" s="243">
        <v>429753758.86000001</v>
      </c>
      <c r="H57" s="243">
        <v>206762147</v>
      </c>
      <c r="I57" s="243">
        <v>0</v>
      </c>
      <c r="J57" s="243">
        <v>722472466</v>
      </c>
      <c r="K57" s="243">
        <v>166666666</v>
      </c>
      <c r="L57" s="243">
        <v>83333333</v>
      </c>
      <c r="M57" s="243">
        <v>166666666</v>
      </c>
      <c r="N57" s="243">
        <v>266279117.90999997</v>
      </c>
      <c r="O57" s="243">
        <v>166666666</v>
      </c>
      <c r="P57" s="243">
        <v>116666670</v>
      </c>
      <c r="Q57" s="243">
        <v>2783600822.7700005</v>
      </c>
    </row>
    <row r="58" spans="2:31" x14ac:dyDescent="0.25">
      <c r="B58" s="59" t="s">
        <v>149</v>
      </c>
      <c r="C58" s="241">
        <v>3243800000</v>
      </c>
      <c r="D58" s="241">
        <v>2799605800</v>
      </c>
      <c r="E58" s="241">
        <v>0</v>
      </c>
      <c r="F58" s="241">
        <v>458333332</v>
      </c>
      <c r="G58" s="241">
        <v>429753758.86000001</v>
      </c>
      <c r="H58" s="241">
        <v>206762147</v>
      </c>
      <c r="I58" s="241">
        <v>0</v>
      </c>
      <c r="J58" s="241">
        <v>722472466</v>
      </c>
      <c r="K58" s="241">
        <v>166666666</v>
      </c>
      <c r="L58" s="241">
        <v>83333333</v>
      </c>
      <c r="M58" s="241">
        <v>166666666</v>
      </c>
      <c r="N58" s="241">
        <v>266279117.90999997</v>
      </c>
      <c r="O58" s="241">
        <v>166666666</v>
      </c>
      <c r="P58" s="241">
        <v>116666670</v>
      </c>
      <c r="Q58" s="241">
        <v>2783600822.7700005</v>
      </c>
    </row>
    <row r="59" spans="2:31" x14ac:dyDescent="0.25">
      <c r="B59" s="122" t="s">
        <v>150</v>
      </c>
      <c r="C59" s="243">
        <v>3243800000</v>
      </c>
      <c r="D59" s="243">
        <v>2799605800</v>
      </c>
      <c r="E59" s="243">
        <v>0</v>
      </c>
      <c r="F59" s="243">
        <v>458333332</v>
      </c>
      <c r="G59" s="243">
        <v>429753758.86000001</v>
      </c>
      <c r="H59" s="243">
        <v>206762147</v>
      </c>
      <c r="I59" s="243">
        <v>0</v>
      </c>
      <c r="J59" s="243">
        <v>166666666</v>
      </c>
      <c r="K59" s="243">
        <v>166666666</v>
      </c>
      <c r="L59" s="243">
        <v>83333333</v>
      </c>
      <c r="M59" s="243">
        <v>166666666</v>
      </c>
      <c r="N59" s="243">
        <v>266279117.90999997</v>
      </c>
      <c r="O59" s="243">
        <v>166666666</v>
      </c>
      <c r="P59" s="243">
        <v>116666670</v>
      </c>
      <c r="Q59" s="243">
        <v>2227795022.7700005</v>
      </c>
    </row>
    <row r="60" spans="2:31" x14ac:dyDescent="0.25">
      <c r="B60" s="121" t="s">
        <v>151</v>
      </c>
      <c r="C60" s="241">
        <v>2000000000</v>
      </c>
      <c r="D60" s="241">
        <v>2243800000</v>
      </c>
      <c r="E60" s="241">
        <v>0</v>
      </c>
      <c r="F60" s="241">
        <v>458333332</v>
      </c>
      <c r="G60" s="241">
        <v>341666666</v>
      </c>
      <c r="H60" s="241">
        <v>83333333</v>
      </c>
      <c r="I60" s="241">
        <v>0</v>
      </c>
      <c r="J60" s="241">
        <v>166666666</v>
      </c>
      <c r="K60" s="241">
        <v>166666666</v>
      </c>
      <c r="L60" s="241">
        <v>83333333</v>
      </c>
      <c r="M60" s="241">
        <v>166666666</v>
      </c>
      <c r="N60" s="241">
        <v>249999999</v>
      </c>
      <c r="O60" s="241">
        <v>166666666</v>
      </c>
      <c r="P60" s="241">
        <v>116666670</v>
      </c>
      <c r="Q60" s="241">
        <v>1999999997.0000002</v>
      </c>
      <c r="S60" s="125"/>
      <c r="T60" s="124"/>
      <c r="U60" s="123"/>
      <c r="V60" s="125"/>
      <c r="W60" s="124"/>
      <c r="X60" s="123"/>
      <c r="Y60" s="125"/>
      <c r="Z60" s="124"/>
      <c r="AA60" s="123"/>
      <c r="AB60" s="125"/>
      <c r="AC60" s="124"/>
      <c r="AD60" s="123"/>
      <c r="AE60" s="117"/>
    </row>
    <row r="61" spans="2:31" x14ac:dyDescent="0.25">
      <c r="B61" s="121" t="s">
        <v>152</v>
      </c>
      <c r="C61" s="241">
        <v>1243800000</v>
      </c>
      <c r="D61" s="241">
        <v>2000000000</v>
      </c>
      <c r="E61" s="241">
        <v>0</v>
      </c>
      <c r="F61" s="241">
        <v>0</v>
      </c>
      <c r="G61" s="241">
        <v>88087092.859999999</v>
      </c>
      <c r="H61" s="241">
        <v>123428814</v>
      </c>
      <c r="I61" s="241">
        <v>0</v>
      </c>
      <c r="J61" s="241">
        <v>0</v>
      </c>
      <c r="K61" s="241">
        <v>0</v>
      </c>
      <c r="L61" s="241">
        <v>0</v>
      </c>
      <c r="M61" s="241">
        <v>0</v>
      </c>
      <c r="N61" s="241">
        <v>16279118.910000002</v>
      </c>
      <c r="O61" s="241">
        <v>0</v>
      </c>
      <c r="P61" s="241">
        <v>0</v>
      </c>
      <c r="Q61" s="241">
        <v>227795025.76999998</v>
      </c>
    </row>
    <row r="62" spans="2:31" x14ac:dyDescent="0.25">
      <c r="B62" s="122" t="s">
        <v>153</v>
      </c>
      <c r="C62" s="243">
        <v>0</v>
      </c>
      <c r="D62" s="243">
        <v>243800000</v>
      </c>
      <c r="E62" s="243">
        <v>0</v>
      </c>
      <c r="F62" s="243">
        <v>0</v>
      </c>
      <c r="G62" s="243">
        <v>0</v>
      </c>
      <c r="H62" s="243">
        <v>0</v>
      </c>
      <c r="I62" s="243">
        <v>0</v>
      </c>
      <c r="J62" s="243">
        <v>555805800</v>
      </c>
      <c r="K62" s="243">
        <v>0</v>
      </c>
      <c r="L62" s="243">
        <v>0</v>
      </c>
      <c r="M62" s="243">
        <v>0</v>
      </c>
      <c r="N62" s="243">
        <v>0</v>
      </c>
      <c r="O62" s="243">
        <v>0</v>
      </c>
      <c r="P62" s="243">
        <v>0</v>
      </c>
      <c r="Q62" s="243">
        <v>555805800</v>
      </c>
    </row>
    <row r="63" spans="2:31" x14ac:dyDescent="0.25">
      <c r="B63" s="121" t="s">
        <v>154</v>
      </c>
      <c r="C63" s="241">
        <v>0</v>
      </c>
      <c r="D63" s="241">
        <v>555805800</v>
      </c>
      <c r="E63" s="241">
        <v>0</v>
      </c>
      <c r="F63" s="241">
        <v>0</v>
      </c>
      <c r="G63" s="241">
        <v>0</v>
      </c>
      <c r="H63" s="241">
        <v>0</v>
      </c>
      <c r="I63" s="241">
        <v>0</v>
      </c>
      <c r="J63" s="241">
        <v>555805800</v>
      </c>
      <c r="K63" s="241">
        <v>0</v>
      </c>
      <c r="L63" s="241">
        <v>0</v>
      </c>
      <c r="M63" s="241">
        <v>0</v>
      </c>
      <c r="N63" s="241">
        <v>0</v>
      </c>
      <c r="O63" s="241">
        <v>0</v>
      </c>
      <c r="P63" s="241">
        <v>0</v>
      </c>
      <c r="Q63" s="241">
        <v>555805800</v>
      </c>
    </row>
    <row r="64" spans="2:31" x14ac:dyDescent="0.25">
      <c r="B64" s="61" t="s">
        <v>132</v>
      </c>
      <c r="C64" s="243">
        <v>98374052437</v>
      </c>
      <c r="D64" s="243">
        <v>555805800</v>
      </c>
      <c r="E64" s="243">
        <v>192308692857.14999</v>
      </c>
      <c r="F64" s="243">
        <v>9738200665.4300003</v>
      </c>
      <c r="G64" s="243">
        <v>15066755665.5</v>
      </c>
      <c r="H64" s="243">
        <v>10217813613.799999</v>
      </c>
      <c r="I64" s="243">
        <v>10065459196.73</v>
      </c>
      <c r="J64" s="243">
        <v>9686443753.5</v>
      </c>
      <c r="K64" s="243">
        <v>9608921954.8700008</v>
      </c>
      <c r="L64" s="243">
        <v>3527312781.4700003</v>
      </c>
      <c r="M64" s="243">
        <v>6788294793.3299999</v>
      </c>
      <c r="N64" s="243">
        <v>3409733675.0199995</v>
      </c>
      <c r="O64" s="243">
        <v>4098260304.2400007</v>
      </c>
      <c r="P64" s="243">
        <v>3426151937.29</v>
      </c>
      <c r="Q64" s="243">
        <v>277942041198.32996</v>
      </c>
    </row>
    <row r="65" spans="2:19" x14ac:dyDescent="0.25">
      <c r="B65" s="59" t="s">
        <v>155</v>
      </c>
      <c r="C65" s="241">
        <v>98374052437</v>
      </c>
      <c r="D65" s="241">
        <v>278578920943.06006</v>
      </c>
      <c r="E65" s="241">
        <v>192308692857.14999</v>
      </c>
      <c r="F65" s="241">
        <v>9738200665.4300003</v>
      </c>
      <c r="G65" s="241">
        <v>15066755665.5</v>
      </c>
      <c r="H65" s="241">
        <v>10217813613.799999</v>
      </c>
      <c r="I65" s="241">
        <v>10065459196.73</v>
      </c>
      <c r="J65" s="241">
        <v>9686443753.5</v>
      </c>
      <c r="K65" s="241">
        <v>9608921954.8700008</v>
      </c>
      <c r="L65" s="241">
        <v>3527312781.4700003</v>
      </c>
      <c r="M65" s="241">
        <v>6788294793.3299999</v>
      </c>
      <c r="N65" s="241">
        <v>3409733675.0199995</v>
      </c>
      <c r="O65" s="241">
        <v>4098260304.2400007</v>
      </c>
      <c r="P65" s="241">
        <v>3426151937.29</v>
      </c>
      <c r="Q65" s="241">
        <v>277942041198.32996</v>
      </c>
    </row>
    <row r="66" spans="2:19" x14ac:dyDescent="0.25">
      <c r="B66" s="122" t="s">
        <v>133</v>
      </c>
      <c r="C66" s="243">
        <v>15902190456</v>
      </c>
      <c r="D66" s="243">
        <v>278578920943.06006</v>
      </c>
      <c r="E66" s="243">
        <v>196589178.46000001</v>
      </c>
      <c r="F66" s="243">
        <v>3559064149.1499996</v>
      </c>
      <c r="G66" s="243">
        <v>3988196204.9200001</v>
      </c>
      <c r="H66" s="243">
        <v>4189198990.6199989</v>
      </c>
      <c r="I66" s="243">
        <v>5680650190.9200001</v>
      </c>
      <c r="J66" s="243">
        <v>1175105698.5</v>
      </c>
      <c r="K66" s="243">
        <v>2335970239.4700003</v>
      </c>
      <c r="L66" s="243">
        <v>683376822.88</v>
      </c>
      <c r="M66" s="243">
        <v>569879204.50999999</v>
      </c>
      <c r="N66" s="243">
        <v>809876882.94000006</v>
      </c>
      <c r="O66" s="243">
        <v>42469848.960000001</v>
      </c>
      <c r="P66" s="243">
        <v>1038806014.88</v>
      </c>
      <c r="Q66" s="243">
        <v>24269183426.210003</v>
      </c>
    </row>
    <row r="67" spans="2:19" x14ac:dyDescent="0.25">
      <c r="B67" s="121" t="s">
        <v>156</v>
      </c>
      <c r="C67" s="241">
        <v>15902190456</v>
      </c>
      <c r="D67" s="241">
        <v>24588401534.57</v>
      </c>
      <c r="E67" s="241">
        <v>0</v>
      </c>
      <c r="F67" s="241">
        <v>0</v>
      </c>
      <c r="G67" s="241">
        <v>0</v>
      </c>
      <c r="H67" s="241">
        <v>0</v>
      </c>
      <c r="I67" s="241">
        <v>0</v>
      </c>
      <c r="J67" s="241">
        <v>0</v>
      </c>
      <c r="K67" s="241">
        <v>0</v>
      </c>
      <c r="L67" s="241">
        <v>0</v>
      </c>
      <c r="M67" s="241">
        <v>0</v>
      </c>
      <c r="N67" s="241">
        <v>0</v>
      </c>
      <c r="O67" s="241">
        <v>0</v>
      </c>
      <c r="P67" s="241">
        <v>0</v>
      </c>
      <c r="Q67" s="241">
        <v>0</v>
      </c>
    </row>
    <row r="68" spans="2:19" x14ac:dyDescent="0.25">
      <c r="B68" s="121" t="s">
        <v>157</v>
      </c>
      <c r="C68" s="241">
        <v>0</v>
      </c>
      <c r="D68" s="241">
        <v>24588401534.57</v>
      </c>
      <c r="E68" s="241">
        <v>196589178.46000001</v>
      </c>
      <c r="F68" s="241">
        <v>3559064149.1499996</v>
      </c>
      <c r="G68" s="241">
        <v>3988196204.9200001</v>
      </c>
      <c r="H68" s="241">
        <v>4189198990.6199989</v>
      </c>
      <c r="I68" s="241">
        <v>5680650190.9200001</v>
      </c>
      <c r="J68" s="241">
        <v>1175105698.5</v>
      </c>
      <c r="K68" s="241">
        <v>2335970239.4700003</v>
      </c>
      <c r="L68" s="241">
        <v>683376822.88</v>
      </c>
      <c r="M68" s="241">
        <v>569879204.50999999</v>
      </c>
      <c r="N68" s="241">
        <v>809876882.94000006</v>
      </c>
      <c r="O68" s="241">
        <v>42469848.960000001</v>
      </c>
      <c r="P68" s="241">
        <v>1038806014.88</v>
      </c>
      <c r="Q68" s="241">
        <v>24269183426.210003</v>
      </c>
    </row>
    <row r="69" spans="2:19" x14ac:dyDescent="0.25">
      <c r="B69" s="122" t="s">
        <v>158</v>
      </c>
      <c r="C69" s="243">
        <v>0</v>
      </c>
      <c r="D69" s="243">
        <v>490000000</v>
      </c>
      <c r="E69" s="243">
        <v>0</v>
      </c>
      <c r="F69" s="243">
        <v>0</v>
      </c>
      <c r="G69" s="243">
        <v>0</v>
      </c>
      <c r="H69" s="243">
        <v>0</v>
      </c>
      <c r="I69" s="243">
        <v>0</v>
      </c>
      <c r="J69" s="243">
        <v>0</v>
      </c>
      <c r="K69" s="243">
        <v>0</v>
      </c>
      <c r="L69" s="243">
        <v>0</v>
      </c>
      <c r="M69" s="243">
        <v>0</v>
      </c>
      <c r="N69" s="243">
        <v>0</v>
      </c>
      <c r="O69" s="243">
        <v>0</v>
      </c>
      <c r="P69" s="243">
        <v>485179363.66999996</v>
      </c>
      <c r="Q69" s="243">
        <v>485179363.66999996</v>
      </c>
    </row>
    <row r="70" spans="2:19" x14ac:dyDescent="0.25">
      <c r="B70" s="121" t="s">
        <v>159</v>
      </c>
      <c r="C70" s="241">
        <v>0</v>
      </c>
      <c r="D70" s="241">
        <v>490000000</v>
      </c>
      <c r="E70" s="241">
        <v>0</v>
      </c>
      <c r="F70" s="241">
        <v>0</v>
      </c>
      <c r="G70" s="241">
        <v>0</v>
      </c>
      <c r="H70" s="241">
        <v>0</v>
      </c>
      <c r="I70" s="241">
        <v>0</v>
      </c>
      <c r="J70" s="241">
        <v>0</v>
      </c>
      <c r="K70" s="241">
        <v>0</v>
      </c>
      <c r="L70" s="241">
        <v>0</v>
      </c>
      <c r="M70" s="241">
        <v>0</v>
      </c>
      <c r="N70" s="241">
        <v>0</v>
      </c>
      <c r="O70" s="241">
        <v>0</v>
      </c>
      <c r="P70" s="241">
        <v>485179363.66999996</v>
      </c>
      <c r="Q70" s="241">
        <v>485179363.66999996</v>
      </c>
    </row>
    <row r="71" spans="2:19" x14ac:dyDescent="0.25">
      <c r="B71" s="122" t="s">
        <v>134</v>
      </c>
      <c r="C71" s="243">
        <v>37729079201</v>
      </c>
      <c r="D71" s="243">
        <v>12097364543.73</v>
      </c>
      <c r="E71" s="243">
        <v>6854364543.7299995</v>
      </c>
      <c r="F71" s="243">
        <v>0</v>
      </c>
      <c r="G71" s="243">
        <v>2325000000</v>
      </c>
      <c r="H71" s="243">
        <v>1500000000</v>
      </c>
      <c r="I71" s="243">
        <v>0</v>
      </c>
      <c r="J71" s="243">
        <v>0</v>
      </c>
      <c r="K71" s="243">
        <v>1418000000</v>
      </c>
      <c r="L71" s="243">
        <v>0</v>
      </c>
      <c r="M71" s="243">
        <v>0</v>
      </c>
      <c r="N71" s="243">
        <v>0</v>
      </c>
      <c r="O71" s="243">
        <v>0</v>
      </c>
      <c r="P71" s="243">
        <v>0</v>
      </c>
      <c r="Q71" s="243">
        <v>12097364543.73</v>
      </c>
    </row>
    <row r="72" spans="2:19" x14ac:dyDescent="0.25">
      <c r="B72" s="121" t="s">
        <v>135</v>
      </c>
      <c r="C72" s="241">
        <v>0</v>
      </c>
      <c r="D72" s="241">
        <v>9243000000</v>
      </c>
      <c r="E72" s="241">
        <v>4000000000</v>
      </c>
      <c r="F72" s="241">
        <v>0</v>
      </c>
      <c r="G72" s="241">
        <v>2325000000</v>
      </c>
      <c r="H72" s="241">
        <v>1500000000</v>
      </c>
      <c r="I72" s="241">
        <v>0</v>
      </c>
      <c r="J72" s="241">
        <v>0</v>
      </c>
      <c r="K72" s="241">
        <v>1418000000</v>
      </c>
      <c r="L72" s="241">
        <v>0</v>
      </c>
      <c r="M72" s="241">
        <v>0</v>
      </c>
      <c r="N72" s="241">
        <v>0</v>
      </c>
      <c r="O72" s="241">
        <v>0</v>
      </c>
      <c r="P72" s="241">
        <v>0</v>
      </c>
      <c r="Q72" s="241">
        <v>9243000000</v>
      </c>
    </row>
    <row r="73" spans="2:19" x14ac:dyDescent="0.25">
      <c r="B73" s="121" t="s">
        <v>136</v>
      </c>
      <c r="C73" s="241">
        <v>37729079201</v>
      </c>
      <c r="D73" s="241">
        <v>2854364543.73</v>
      </c>
      <c r="E73" s="241">
        <v>2854364543.73</v>
      </c>
      <c r="F73" s="241">
        <v>0</v>
      </c>
      <c r="G73" s="241">
        <v>0</v>
      </c>
      <c r="H73" s="241">
        <v>0</v>
      </c>
      <c r="I73" s="241">
        <v>0</v>
      </c>
      <c r="J73" s="241">
        <v>0</v>
      </c>
      <c r="K73" s="241">
        <v>0</v>
      </c>
      <c r="L73" s="241">
        <v>0</v>
      </c>
      <c r="M73" s="241">
        <v>0</v>
      </c>
      <c r="N73" s="241">
        <v>0</v>
      </c>
      <c r="O73" s="241">
        <v>0</v>
      </c>
      <c r="P73" s="241">
        <v>0</v>
      </c>
      <c r="Q73" s="241">
        <v>2854364543.73</v>
      </c>
    </row>
    <row r="74" spans="2:19" x14ac:dyDescent="0.25">
      <c r="B74" s="122" t="s">
        <v>137</v>
      </c>
      <c r="C74" s="243">
        <v>44742782780</v>
      </c>
      <c r="D74" s="243">
        <v>241403154864.76001</v>
      </c>
      <c r="E74" s="243">
        <v>185257739134.95999</v>
      </c>
      <c r="F74" s="243">
        <v>6179136516.2800007</v>
      </c>
      <c r="G74" s="243">
        <v>8753559460.5799999</v>
      </c>
      <c r="H74" s="243">
        <v>4528614623.1800003</v>
      </c>
      <c r="I74" s="243">
        <v>4384809005.8099995</v>
      </c>
      <c r="J74" s="243">
        <v>8511338055</v>
      </c>
      <c r="K74" s="243">
        <v>5854951715.3999996</v>
      </c>
      <c r="L74" s="243">
        <v>2843935958.5900002</v>
      </c>
      <c r="M74" s="243">
        <v>6218415588.8199997</v>
      </c>
      <c r="N74" s="243">
        <v>2599856792.0799999</v>
      </c>
      <c r="O74" s="243">
        <v>4055790455.2800002</v>
      </c>
      <c r="P74" s="243">
        <v>1902166558.74</v>
      </c>
      <c r="Q74" s="243">
        <v>241090313864.72003</v>
      </c>
    </row>
    <row r="75" spans="2:19" x14ac:dyDescent="0.25">
      <c r="B75" s="120" t="s">
        <v>138</v>
      </c>
      <c r="C75" s="241">
        <v>30577111891</v>
      </c>
      <c r="D75" s="241">
        <v>15870019686.639999</v>
      </c>
      <c r="E75" s="241">
        <v>1711689339.01</v>
      </c>
      <c r="F75" s="241">
        <v>1723408212.8200002</v>
      </c>
      <c r="G75" s="241">
        <v>1718530926.97</v>
      </c>
      <c r="H75" s="241">
        <v>2894095576.23</v>
      </c>
      <c r="I75" s="241">
        <v>571502348.48000002</v>
      </c>
      <c r="J75" s="241">
        <v>1721503637.8800001</v>
      </c>
      <c r="K75" s="241">
        <v>2350926589.98</v>
      </c>
      <c r="L75" s="241">
        <v>130128890.29000002</v>
      </c>
      <c r="M75" s="241">
        <v>756907346.3499999</v>
      </c>
      <c r="N75" s="241">
        <v>758547623.53999996</v>
      </c>
      <c r="O75" s="241">
        <v>759761433.63999999</v>
      </c>
      <c r="P75" s="241">
        <v>760960629.75999999</v>
      </c>
      <c r="Q75" s="241">
        <v>15857962554.949999</v>
      </c>
    </row>
    <row r="76" spans="2:19" x14ac:dyDescent="0.25">
      <c r="B76" s="120" t="s">
        <v>139</v>
      </c>
      <c r="C76" s="241">
        <v>14165670889</v>
      </c>
      <c r="D76" s="241">
        <v>46072460872.600006</v>
      </c>
      <c r="E76" s="241">
        <v>4397496521.3999996</v>
      </c>
      <c r="F76" s="241">
        <v>4455728303.46</v>
      </c>
      <c r="G76" s="241">
        <v>7035028533.6100006</v>
      </c>
      <c r="H76" s="241">
        <v>1634519046.95</v>
      </c>
      <c r="I76" s="241">
        <v>3813306657.3299999</v>
      </c>
      <c r="J76" s="241">
        <v>6789834417.1199999</v>
      </c>
      <c r="K76" s="241">
        <v>3504025125.4200001</v>
      </c>
      <c r="L76" s="241">
        <v>2713807068.3000002</v>
      </c>
      <c r="M76" s="241">
        <v>5461508242.4700003</v>
      </c>
      <c r="N76" s="241">
        <v>1841309168.5399997</v>
      </c>
      <c r="O76" s="241">
        <v>3296029021.6400003</v>
      </c>
      <c r="P76" s="241">
        <v>1141205928.98</v>
      </c>
      <c r="Q76" s="241">
        <v>46083798035.220001</v>
      </c>
    </row>
    <row r="77" spans="2:19" x14ac:dyDescent="0.25">
      <c r="B77" s="120" t="s">
        <v>160</v>
      </c>
      <c r="C77" s="241">
        <v>0</v>
      </c>
      <c r="D77" s="241">
        <v>179460674305.52002</v>
      </c>
      <c r="E77" s="241">
        <v>179148553274.54999</v>
      </c>
      <c r="F77" s="241">
        <v>0</v>
      </c>
      <c r="G77" s="241">
        <v>0</v>
      </c>
      <c r="H77" s="241">
        <v>0</v>
      </c>
      <c r="I77" s="241">
        <v>0</v>
      </c>
      <c r="J77" s="241">
        <v>0</v>
      </c>
      <c r="K77" s="241">
        <v>0</v>
      </c>
      <c r="L77" s="241">
        <v>0</v>
      </c>
      <c r="M77" s="241">
        <v>0</v>
      </c>
      <c r="N77" s="241">
        <v>0</v>
      </c>
      <c r="O77" s="241">
        <v>0</v>
      </c>
      <c r="P77" s="241">
        <v>0</v>
      </c>
      <c r="Q77" s="241">
        <v>179148553274.54999</v>
      </c>
    </row>
    <row r="78" spans="2:19" x14ac:dyDescent="0.25">
      <c r="B78" s="211" t="s">
        <v>161</v>
      </c>
      <c r="C78" s="255">
        <v>101617852437</v>
      </c>
      <c r="D78" s="255">
        <v>281378526743.06006</v>
      </c>
      <c r="E78" s="249">
        <v>192308692857.14999</v>
      </c>
      <c r="F78" s="250">
        <v>10196533997.43</v>
      </c>
      <c r="G78" s="251">
        <v>15496509424.359999</v>
      </c>
      <c r="H78" s="249">
        <v>10424575760.799999</v>
      </c>
      <c r="I78" s="250">
        <v>10065459196.73</v>
      </c>
      <c r="J78" s="251">
        <v>10408916219.5</v>
      </c>
      <c r="K78" s="249">
        <v>9775588620.8700008</v>
      </c>
      <c r="L78" s="250">
        <v>3610646114.4700003</v>
      </c>
      <c r="M78" s="251">
        <v>6954961459.3299999</v>
      </c>
      <c r="N78" s="249">
        <v>3676012792.9299998</v>
      </c>
      <c r="O78" s="250">
        <v>4264926970.2400007</v>
      </c>
      <c r="P78" s="250">
        <v>3542818607.29</v>
      </c>
      <c r="Q78" s="252">
        <v>280725642021.09998</v>
      </c>
      <c r="R78" s="117"/>
      <c r="S78" s="119"/>
    </row>
    <row r="79" spans="2:19" x14ac:dyDescent="0.25">
      <c r="B79" s="118"/>
      <c r="C79" s="241"/>
      <c r="D79" s="241"/>
      <c r="E79" s="241"/>
      <c r="F79" s="241"/>
      <c r="G79" s="241"/>
      <c r="H79" s="241"/>
      <c r="I79" s="241"/>
      <c r="J79" s="241"/>
      <c r="K79" s="241"/>
      <c r="L79" s="241"/>
      <c r="M79" s="241"/>
      <c r="N79" s="241"/>
      <c r="O79" s="241"/>
      <c r="P79" s="241"/>
      <c r="Q79" s="241"/>
    </row>
    <row r="80" spans="2:19" x14ac:dyDescent="0.25">
      <c r="B80" s="211" t="s">
        <v>162</v>
      </c>
      <c r="C80" s="255">
        <v>630933918027</v>
      </c>
      <c r="D80" s="255">
        <v>818206156686.97986</v>
      </c>
      <c r="E80" s="249">
        <v>220871988136.60001</v>
      </c>
      <c r="F80" s="250">
        <v>44476185801.190002</v>
      </c>
      <c r="G80" s="251">
        <v>62654670869.709999</v>
      </c>
      <c r="H80" s="249">
        <v>51575005593.619995</v>
      </c>
      <c r="I80" s="250">
        <v>48193485596.030006</v>
      </c>
      <c r="J80" s="251">
        <v>65105000048.52002</v>
      </c>
      <c r="K80" s="249">
        <v>54130679189.110016</v>
      </c>
      <c r="L80" s="250">
        <v>39790011248.979996</v>
      </c>
      <c r="M80" s="251">
        <v>53240504066.770004</v>
      </c>
      <c r="N80" s="249">
        <v>39690623360.169998</v>
      </c>
      <c r="O80" s="250">
        <v>54208038593.47998</v>
      </c>
      <c r="P80" s="250">
        <v>64554640255.900002</v>
      </c>
      <c r="Q80" s="252">
        <v>798490832760.07996</v>
      </c>
      <c r="R80" s="117"/>
    </row>
    <row r="81" spans="2:18" ht="38.25" customHeight="1" x14ac:dyDescent="0.25">
      <c r="B81" s="396" t="s">
        <v>163</v>
      </c>
      <c r="C81" s="396"/>
      <c r="D81" s="396"/>
      <c r="E81" s="396"/>
      <c r="F81" s="396"/>
      <c r="G81" s="396"/>
      <c r="H81" s="396"/>
      <c r="I81" s="396"/>
      <c r="J81" s="396"/>
      <c r="K81" s="396"/>
      <c r="L81" s="396"/>
      <c r="M81" s="396"/>
      <c r="N81" s="396"/>
      <c r="O81" s="396"/>
      <c r="P81" s="396"/>
      <c r="Q81" s="396"/>
      <c r="R81" s="116"/>
    </row>
    <row r="82" spans="2:18" ht="78.75" x14ac:dyDescent="0.25">
      <c r="B82" s="115" t="s">
        <v>164</v>
      </c>
      <c r="C82" s="6"/>
      <c r="D82" s="114"/>
      <c r="E82" s="6"/>
      <c r="F82" s="6"/>
    </row>
    <row r="83" spans="2:18" x14ac:dyDescent="0.25">
      <c r="B83" s="6"/>
      <c r="C83" s="6"/>
      <c r="D83" s="6"/>
      <c r="E83" s="6"/>
      <c r="F83" s="6"/>
    </row>
    <row r="84" spans="2:18" x14ac:dyDescent="0.25">
      <c r="B84" s="6"/>
      <c r="C84" s="6"/>
      <c r="D84" s="6"/>
      <c r="E84" s="113"/>
      <c r="F84" s="6"/>
    </row>
    <row r="85" spans="2:18" x14ac:dyDescent="0.25">
      <c r="B85" s="6"/>
      <c r="C85" s="6"/>
      <c r="D85" s="112"/>
      <c r="E85" s="6"/>
      <c r="F85" s="6"/>
    </row>
    <row r="86" spans="2:18" x14ac:dyDescent="0.25">
      <c r="B86" s="6"/>
      <c r="C86" s="6"/>
      <c r="D86" s="6"/>
      <c r="E86" s="6"/>
      <c r="F86" s="6"/>
    </row>
    <row r="87" spans="2:18" x14ac:dyDescent="0.25">
      <c r="B87" s="6"/>
      <c r="C87" s="6"/>
      <c r="D87" s="6"/>
      <c r="E87" s="6"/>
      <c r="F87" s="6"/>
    </row>
  </sheetData>
  <mergeCells count="10">
    <mergeCell ref="B81:Q81"/>
    <mergeCell ref="B2:Q2"/>
    <mergeCell ref="B3:Q3"/>
    <mergeCell ref="B4:Q4"/>
    <mergeCell ref="B6:Q6"/>
    <mergeCell ref="B8:B9"/>
    <mergeCell ref="C8:C9"/>
    <mergeCell ref="E8:Q8"/>
    <mergeCell ref="D8:D9"/>
    <mergeCell ref="B5:Q5"/>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2:AE83"/>
  <sheetViews>
    <sheetView showGridLines="0" topLeftCell="A31" zoomScale="85" zoomScaleNormal="85" workbookViewId="0">
      <selection activeCell="Q55" sqref="Q55"/>
    </sheetView>
  </sheetViews>
  <sheetFormatPr defaultColWidth="11.42578125" defaultRowHeight="15" x14ac:dyDescent="0.25"/>
  <cols>
    <col min="1" max="1" width="9" customWidth="1"/>
    <col min="2" max="2" width="83.85546875" customWidth="1"/>
    <col min="3" max="3" width="13.28515625" style="129" customWidth="1"/>
    <col min="4" max="4" width="13.7109375" style="129" customWidth="1"/>
    <col min="5" max="5" width="11.28515625" customWidth="1"/>
    <col min="6" max="6" width="9.7109375" customWidth="1"/>
    <col min="7" max="7" width="10.42578125" customWidth="1"/>
    <col min="8" max="8" width="10.7109375" customWidth="1"/>
    <col min="9" max="11" width="9.140625" customWidth="1"/>
    <col min="12" max="12" width="9" customWidth="1"/>
    <col min="13" max="13" width="11.7109375" customWidth="1"/>
    <col min="14" max="14" width="9.42578125" customWidth="1"/>
    <col min="15" max="15" width="11" customWidth="1"/>
    <col min="16" max="16" width="9.85546875" customWidth="1"/>
    <col min="17" max="17" width="12.42578125" style="129" customWidth="1"/>
    <col min="18" max="18" width="96.28515625" bestFit="1" customWidth="1"/>
    <col min="19" max="19" width="14.140625" bestFit="1" customWidth="1"/>
  </cols>
  <sheetData>
    <row r="2" spans="1:20" ht="28.5" x14ac:dyDescent="0.25">
      <c r="B2" s="364" t="s">
        <v>0</v>
      </c>
      <c r="C2" s="365"/>
      <c r="D2" s="365"/>
      <c r="E2" s="365"/>
      <c r="F2" s="365"/>
      <c r="G2" s="365"/>
      <c r="H2" s="365"/>
      <c r="I2" s="365"/>
      <c r="J2" s="365"/>
      <c r="K2" s="365"/>
      <c r="L2" s="365"/>
      <c r="M2" s="365"/>
      <c r="N2" s="365"/>
      <c r="O2" s="365"/>
      <c r="P2" s="365"/>
      <c r="Q2" s="365"/>
    </row>
    <row r="3" spans="1:20" ht="21" x14ac:dyDescent="0.25">
      <c r="A3" s="1"/>
      <c r="B3" s="366" t="s">
        <v>1</v>
      </c>
      <c r="C3" s="367"/>
      <c r="D3" s="367"/>
      <c r="E3" s="367"/>
      <c r="F3" s="367"/>
      <c r="G3" s="367"/>
      <c r="H3" s="367"/>
      <c r="I3" s="367"/>
      <c r="J3" s="367"/>
      <c r="K3" s="367"/>
      <c r="L3" s="367"/>
      <c r="M3" s="367"/>
      <c r="N3" s="367"/>
      <c r="O3" s="367"/>
      <c r="P3" s="367"/>
      <c r="Q3" s="367"/>
    </row>
    <row r="4" spans="1:20" ht="15.75" x14ac:dyDescent="0.25">
      <c r="A4" s="1"/>
      <c r="B4" s="370" t="s">
        <v>2</v>
      </c>
      <c r="C4" s="371"/>
      <c r="D4" s="371"/>
      <c r="E4" s="371"/>
      <c r="F4" s="371"/>
      <c r="G4" s="371"/>
      <c r="H4" s="371"/>
      <c r="I4" s="371"/>
      <c r="J4" s="371"/>
      <c r="K4" s="371"/>
      <c r="L4" s="371"/>
      <c r="M4" s="371"/>
      <c r="N4" s="371"/>
      <c r="O4" s="371"/>
      <c r="P4" s="371"/>
      <c r="Q4" s="371"/>
    </row>
    <row r="5" spans="1:20" ht="15.75" x14ac:dyDescent="0.25">
      <c r="A5" s="1"/>
      <c r="B5" s="370" t="s">
        <v>3</v>
      </c>
      <c r="C5" s="371"/>
      <c r="D5" s="371"/>
      <c r="E5" s="371"/>
      <c r="F5" s="371"/>
      <c r="G5" s="371"/>
      <c r="H5" s="371"/>
      <c r="I5" s="371"/>
      <c r="J5" s="371"/>
      <c r="K5" s="371"/>
      <c r="L5" s="371"/>
      <c r="M5" s="371"/>
      <c r="N5" s="371"/>
      <c r="O5" s="371"/>
      <c r="P5" s="371"/>
      <c r="Q5" s="371"/>
    </row>
    <row r="6" spans="1:20" x14ac:dyDescent="0.25">
      <c r="A6" s="1"/>
      <c r="C6" s="82"/>
      <c r="D6" s="82"/>
      <c r="E6" s="82"/>
      <c r="F6" s="82"/>
      <c r="G6" s="82"/>
      <c r="H6" s="82"/>
      <c r="I6" s="82"/>
      <c r="J6" s="82"/>
      <c r="K6" s="82"/>
      <c r="L6" s="82"/>
      <c r="M6" s="82"/>
      <c r="N6" s="82"/>
      <c r="O6" s="82"/>
      <c r="P6" s="82"/>
      <c r="Q6" s="82"/>
    </row>
    <row r="7" spans="1:20" x14ac:dyDescent="0.25">
      <c r="A7" s="1"/>
      <c r="B7" s="111" t="s">
        <v>165</v>
      </c>
      <c r="C7" s="146"/>
      <c r="D7" s="146"/>
      <c r="F7" s="127"/>
      <c r="G7" s="127"/>
      <c r="H7" s="127"/>
      <c r="I7" s="127"/>
      <c r="J7" s="127"/>
      <c r="K7" s="127"/>
      <c r="L7" s="127"/>
      <c r="M7" s="127"/>
      <c r="N7" s="127"/>
      <c r="O7" s="127"/>
      <c r="P7" s="127"/>
      <c r="Q7" s="145" t="s">
        <v>166</v>
      </c>
    </row>
    <row r="8" spans="1:20" s="8" customFormat="1" ht="19.5" customHeight="1" x14ac:dyDescent="0.25">
      <c r="B8" s="360" t="s">
        <v>6</v>
      </c>
      <c r="C8" s="397" t="s">
        <v>167</v>
      </c>
      <c r="D8" s="397" t="s">
        <v>8</v>
      </c>
      <c r="E8" s="399" t="s">
        <v>9</v>
      </c>
      <c r="F8" s="399"/>
      <c r="G8" s="399"/>
      <c r="H8" s="399"/>
      <c r="I8" s="399"/>
      <c r="J8" s="399"/>
      <c r="K8" s="399"/>
      <c r="L8" s="399"/>
      <c r="M8" s="399"/>
      <c r="N8" s="399"/>
      <c r="O8" s="399"/>
      <c r="P8" s="399"/>
      <c r="Q8" s="382"/>
    </row>
    <row r="9" spans="1:20" s="8" customFormat="1" ht="26.25" customHeight="1" x14ac:dyDescent="0.25">
      <c r="B9" s="360"/>
      <c r="C9" s="398"/>
      <c r="D9" s="398"/>
      <c r="E9" s="214" t="s">
        <v>10</v>
      </c>
      <c r="F9" s="215" t="s">
        <v>11</v>
      </c>
      <c r="G9" s="216" t="s">
        <v>12</v>
      </c>
      <c r="H9" s="214" t="s">
        <v>13</v>
      </c>
      <c r="I9" s="215" t="s">
        <v>14</v>
      </c>
      <c r="J9" s="216" t="s">
        <v>15</v>
      </c>
      <c r="K9" s="214" t="s">
        <v>16</v>
      </c>
      <c r="L9" s="215" t="s">
        <v>17</v>
      </c>
      <c r="M9" s="216" t="s">
        <v>18</v>
      </c>
      <c r="N9" s="214" t="s">
        <v>19</v>
      </c>
      <c r="O9" s="215" t="s">
        <v>20</v>
      </c>
      <c r="P9" s="216" t="s">
        <v>21</v>
      </c>
      <c r="Q9" s="144" t="s">
        <v>22</v>
      </c>
      <c r="S9" s="143"/>
    </row>
    <row r="10" spans="1:20" x14ac:dyDescent="0.25">
      <c r="B10" s="141" t="s">
        <v>89</v>
      </c>
      <c r="C10" s="245">
        <v>488396045996</v>
      </c>
      <c r="D10" s="287">
        <v>479036396704.78064</v>
      </c>
      <c r="E10" s="287">
        <v>38970629733.780083</v>
      </c>
      <c r="F10" s="287">
        <v>38952415033.960014</v>
      </c>
      <c r="G10" s="287">
        <v>40015136606.379944</v>
      </c>
      <c r="H10" s="287">
        <v>39669895312.650017</v>
      </c>
      <c r="I10" s="287">
        <v>34454959029.510025</v>
      </c>
      <c r="J10" s="287">
        <v>43733363301.469955</v>
      </c>
      <c r="K10" s="287">
        <v>39823172799.979958</v>
      </c>
      <c r="L10" s="287">
        <v>34626921044.260025</v>
      </c>
      <c r="M10" s="287">
        <v>36398076285.960014</v>
      </c>
      <c r="N10" s="287">
        <v>35346170163.850067</v>
      </c>
      <c r="O10" s="287">
        <v>39926110394.419899</v>
      </c>
      <c r="P10" s="287">
        <v>49325134269.369949</v>
      </c>
      <c r="Q10" s="287">
        <v>471241983975.59003</v>
      </c>
      <c r="R10" s="61"/>
      <c r="S10" s="129"/>
    </row>
    <row r="11" spans="1:20" x14ac:dyDescent="0.25">
      <c r="B11" s="139" t="s">
        <v>90</v>
      </c>
      <c r="C11" s="285">
        <v>198011204775</v>
      </c>
      <c r="D11" s="285">
        <v>203222261178.90146</v>
      </c>
      <c r="E11" s="285">
        <v>12881581219.460049</v>
      </c>
      <c r="F11" s="285">
        <v>16712186246.719994</v>
      </c>
      <c r="G11" s="285">
        <v>17299515687.209949</v>
      </c>
      <c r="H11" s="285">
        <v>15792810811.930012</v>
      </c>
      <c r="I11" s="285">
        <v>15688769008.810068</v>
      </c>
      <c r="J11" s="285">
        <v>14881344991.41</v>
      </c>
      <c r="K11" s="285">
        <v>14780377946.749979</v>
      </c>
      <c r="L11" s="285">
        <v>14876943930.220037</v>
      </c>
      <c r="M11" s="285">
        <v>15295549053.510017</v>
      </c>
      <c r="N11" s="285">
        <v>14782685289.070072</v>
      </c>
      <c r="O11" s="285">
        <v>18261119478.779919</v>
      </c>
      <c r="P11" s="285">
        <v>26362621871.750008</v>
      </c>
      <c r="Q11" s="285">
        <v>197615505535.62012</v>
      </c>
      <c r="R11" s="59"/>
      <c r="S11" s="129"/>
    </row>
    <row r="12" spans="1:20" x14ac:dyDescent="0.25">
      <c r="B12" s="138" t="s">
        <v>91</v>
      </c>
      <c r="C12" s="286">
        <v>139851427080</v>
      </c>
      <c r="D12" s="286">
        <v>152370531725.89972</v>
      </c>
      <c r="E12" s="286">
        <v>10938210954.440023</v>
      </c>
      <c r="F12" s="286">
        <v>12210117977.789999</v>
      </c>
      <c r="G12" s="286">
        <v>12181482667.390018</v>
      </c>
      <c r="H12" s="286">
        <v>12172026094.489996</v>
      </c>
      <c r="I12" s="286">
        <v>11609955131.360008</v>
      </c>
      <c r="J12" s="286">
        <v>11610268553.150011</v>
      </c>
      <c r="K12" s="286">
        <v>11660304024.239998</v>
      </c>
      <c r="L12" s="286">
        <v>11644619065.470037</v>
      </c>
      <c r="M12" s="286">
        <v>11731310351.25</v>
      </c>
      <c r="N12" s="286">
        <v>11614306701.180048</v>
      </c>
      <c r="O12" s="286">
        <v>14499012723.519997</v>
      </c>
      <c r="P12" s="286">
        <v>19037076805.68005</v>
      </c>
      <c r="Q12" s="286">
        <v>150908691049.96021</v>
      </c>
      <c r="R12" s="118"/>
      <c r="S12" s="129"/>
      <c r="T12" s="129"/>
    </row>
    <row r="13" spans="1:20" x14ac:dyDescent="0.25">
      <c r="B13" s="138" t="s">
        <v>92</v>
      </c>
      <c r="C13" s="286">
        <v>54055611782</v>
      </c>
      <c r="D13" s="286">
        <v>50531696973.380264</v>
      </c>
      <c r="E13" s="286">
        <v>1942505231.2100003</v>
      </c>
      <c r="F13" s="286">
        <v>4500398458.4400091</v>
      </c>
      <c r="G13" s="286">
        <v>5111888294.4499931</v>
      </c>
      <c r="H13" s="286">
        <v>3573915721.7500057</v>
      </c>
      <c r="I13" s="286">
        <v>4072864882.3900042</v>
      </c>
      <c r="J13" s="286">
        <v>3262506930.1100073</v>
      </c>
      <c r="K13" s="286">
        <v>3111979020.5200005</v>
      </c>
      <c r="L13" s="286">
        <v>3230467229.7900152</v>
      </c>
      <c r="M13" s="286">
        <v>3561087901.4600029</v>
      </c>
      <c r="N13" s="286">
        <v>3158088964.6900096</v>
      </c>
      <c r="O13" s="286">
        <v>3758178625.890008</v>
      </c>
      <c r="P13" s="286">
        <v>7301740285.1600084</v>
      </c>
      <c r="Q13" s="286">
        <v>46585621545.860062</v>
      </c>
      <c r="R13" s="118"/>
      <c r="S13" s="129"/>
    </row>
    <row r="14" spans="1:20" ht="30" x14ac:dyDescent="0.25">
      <c r="B14" s="138" t="s">
        <v>93</v>
      </c>
      <c r="C14" s="286">
        <v>33468895.000000004</v>
      </c>
      <c r="D14" s="286">
        <v>204907947.61000004</v>
      </c>
      <c r="E14" s="286">
        <v>865033.80999999994</v>
      </c>
      <c r="F14" s="286">
        <v>1669810.4900000002</v>
      </c>
      <c r="G14" s="286">
        <v>6144725.3699999992</v>
      </c>
      <c r="H14" s="286">
        <v>46868995.690000013</v>
      </c>
      <c r="I14" s="286">
        <v>5948995.0599999996</v>
      </c>
      <c r="J14" s="286">
        <v>8569508.1499999985</v>
      </c>
      <c r="K14" s="286">
        <v>8094901.9899999984</v>
      </c>
      <c r="L14" s="286">
        <v>1857634.9600000004</v>
      </c>
      <c r="M14" s="286">
        <v>3150800.8000000007</v>
      </c>
      <c r="N14" s="286">
        <v>10289623.199999999</v>
      </c>
      <c r="O14" s="286">
        <v>3928129.3700000006</v>
      </c>
      <c r="P14" s="286">
        <v>23804780.91</v>
      </c>
      <c r="Q14" s="286">
        <v>121192939.80000001</v>
      </c>
      <c r="R14" s="118"/>
      <c r="S14" s="129"/>
    </row>
    <row r="15" spans="1:20" x14ac:dyDescent="0.25">
      <c r="B15" s="138" t="s">
        <v>94</v>
      </c>
      <c r="C15" s="286">
        <v>3654345672</v>
      </c>
      <c r="D15" s="286">
        <v>27308685.010000229</v>
      </c>
      <c r="E15" s="286">
        <v>0</v>
      </c>
      <c r="F15" s="286">
        <v>0</v>
      </c>
      <c r="G15" s="286">
        <v>0</v>
      </c>
      <c r="H15" s="286">
        <v>0</v>
      </c>
      <c r="I15" s="286">
        <v>0</v>
      </c>
      <c r="J15" s="286">
        <v>0</v>
      </c>
      <c r="K15" s="286">
        <v>0</v>
      </c>
      <c r="L15" s="286">
        <v>0</v>
      </c>
      <c r="M15" s="286">
        <v>0</v>
      </c>
      <c r="N15" s="286">
        <v>0</v>
      </c>
      <c r="O15" s="286">
        <v>0</v>
      </c>
      <c r="P15" s="286">
        <v>0</v>
      </c>
      <c r="Q15" s="286">
        <v>0</v>
      </c>
      <c r="R15" s="118"/>
      <c r="S15" s="129"/>
    </row>
    <row r="16" spans="1:20" ht="30" x14ac:dyDescent="0.25">
      <c r="B16" s="138" t="s">
        <v>95</v>
      </c>
      <c r="C16" s="286">
        <v>416351346</v>
      </c>
      <c r="D16" s="286">
        <v>87815847</v>
      </c>
      <c r="E16" s="286">
        <v>0</v>
      </c>
      <c r="F16" s="286">
        <v>0</v>
      </c>
      <c r="G16" s="286">
        <v>0</v>
      </c>
      <c r="H16" s="286">
        <v>0</v>
      </c>
      <c r="I16" s="286">
        <v>0</v>
      </c>
      <c r="J16" s="286">
        <v>0</v>
      </c>
      <c r="K16" s="286">
        <v>0</v>
      </c>
      <c r="L16" s="286">
        <v>0</v>
      </c>
      <c r="M16" s="286">
        <v>0</v>
      </c>
      <c r="N16" s="286">
        <v>0</v>
      </c>
      <c r="O16" s="286">
        <v>0</v>
      </c>
      <c r="P16" s="286">
        <v>0</v>
      </c>
      <c r="Q16" s="286">
        <v>0</v>
      </c>
      <c r="R16" s="118"/>
      <c r="S16" s="129"/>
    </row>
    <row r="17" spans="2:19" x14ac:dyDescent="0.25">
      <c r="B17" s="139" t="s">
        <v>96</v>
      </c>
      <c r="C17" s="285">
        <v>28523568713</v>
      </c>
      <c r="D17" s="285">
        <v>27855897833.690002</v>
      </c>
      <c r="E17" s="285">
        <v>2076757932.8400002</v>
      </c>
      <c r="F17" s="285">
        <v>2085506943.1100001</v>
      </c>
      <c r="G17" s="285">
        <v>2104198026.01</v>
      </c>
      <c r="H17" s="285">
        <v>2092362737.5200002</v>
      </c>
      <c r="I17" s="285">
        <v>2088899674.97</v>
      </c>
      <c r="J17" s="285">
        <v>2093809642.9100001</v>
      </c>
      <c r="K17" s="285">
        <v>2111739686.2699997</v>
      </c>
      <c r="L17" s="285">
        <v>2098203357.04</v>
      </c>
      <c r="M17" s="285">
        <v>2119813229.8399997</v>
      </c>
      <c r="N17" s="285">
        <v>2179466108.7200007</v>
      </c>
      <c r="O17" s="285">
        <v>3936389262.4100003</v>
      </c>
      <c r="P17" s="285">
        <v>2636361944.9499998</v>
      </c>
      <c r="Q17" s="285">
        <v>27623508546.590004</v>
      </c>
      <c r="R17" s="59"/>
      <c r="S17" s="129"/>
    </row>
    <row r="18" spans="2:19" x14ac:dyDescent="0.25">
      <c r="B18" s="139" t="s">
        <v>97</v>
      </c>
      <c r="C18" s="285">
        <v>97767441076</v>
      </c>
      <c r="D18" s="285">
        <v>91741818584</v>
      </c>
      <c r="E18" s="285">
        <v>12759878903.899998</v>
      </c>
      <c r="F18" s="285">
        <v>5241093488.6400023</v>
      </c>
      <c r="G18" s="285">
        <v>6052594084.1099997</v>
      </c>
      <c r="H18" s="285">
        <v>7488412533.0599995</v>
      </c>
      <c r="I18" s="285">
        <v>3996828856.1199999</v>
      </c>
      <c r="J18" s="285">
        <v>16207839193.850002</v>
      </c>
      <c r="K18" s="285">
        <v>6645920536.1299992</v>
      </c>
      <c r="L18" s="285">
        <v>5197936204.8399992</v>
      </c>
      <c r="M18" s="285">
        <v>6299003313.4799986</v>
      </c>
      <c r="N18" s="285">
        <v>8254260936.6200008</v>
      </c>
      <c r="O18" s="285">
        <v>5197299184.5300007</v>
      </c>
      <c r="P18" s="285">
        <v>8344153381.4699993</v>
      </c>
      <c r="Q18" s="285">
        <v>91685220616.75</v>
      </c>
      <c r="R18" s="59"/>
      <c r="S18" s="129"/>
    </row>
    <row r="19" spans="2:19" x14ac:dyDescent="0.25">
      <c r="B19" s="138" t="s">
        <v>98</v>
      </c>
      <c r="C19" s="286">
        <v>97767441076</v>
      </c>
      <c r="D19" s="286">
        <v>91741818584</v>
      </c>
      <c r="E19" s="286">
        <v>12759878903.899998</v>
      </c>
      <c r="F19" s="286">
        <v>5241093488.6400023</v>
      </c>
      <c r="G19" s="286">
        <v>6052594084.1099997</v>
      </c>
      <c r="H19" s="286">
        <v>7488412533.0599995</v>
      </c>
      <c r="I19" s="286">
        <v>3996828856.1199999</v>
      </c>
      <c r="J19" s="286">
        <v>16207839193.850002</v>
      </c>
      <c r="K19" s="286">
        <v>6645920536.1299992</v>
      </c>
      <c r="L19" s="286">
        <v>5197936204.8399992</v>
      </c>
      <c r="M19" s="286">
        <v>6299003313.4799986</v>
      </c>
      <c r="N19" s="286">
        <v>8254260936.6200008</v>
      </c>
      <c r="O19" s="286">
        <v>5197299184.5300007</v>
      </c>
      <c r="P19" s="286">
        <v>8344153381.4699993</v>
      </c>
      <c r="Q19" s="286">
        <v>91685220616.75</v>
      </c>
      <c r="R19" s="118"/>
      <c r="S19" s="129"/>
    </row>
    <row r="20" spans="2:19" x14ac:dyDescent="0.25">
      <c r="B20" s="139" t="s">
        <v>99</v>
      </c>
      <c r="C20" s="285">
        <v>325650000</v>
      </c>
      <c r="D20" s="285">
        <v>7.4505805969238281E-9</v>
      </c>
      <c r="E20" s="285">
        <v>0</v>
      </c>
      <c r="F20" s="285">
        <v>0</v>
      </c>
      <c r="G20" s="285">
        <v>0</v>
      </c>
      <c r="H20" s="285">
        <v>0</v>
      </c>
      <c r="I20" s="285">
        <v>0</v>
      </c>
      <c r="J20" s="285">
        <v>0</v>
      </c>
      <c r="K20" s="285">
        <v>0</v>
      </c>
      <c r="L20" s="285">
        <v>0</v>
      </c>
      <c r="M20" s="285">
        <v>0</v>
      </c>
      <c r="N20" s="285">
        <v>0</v>
      </c>
      <c r="O20" s="285">
        <v>0</v>
      </c>
      <c r="P20" s="285">
        <v>0</v>
      </c>
      <c r="Q20" s="285">
        <v>0</v>
      </c>
      <c r="R20" s="59"/>
      <c r="S20" s="129"/>
    </row>
    <row r="21" spans="2:19" x14ac:dyDescent="0.25">
      <c r="B21" s="138" t="s">
        <v>100</v>
      </c>
      <c r="C21" s="286">
        <v>325650000</v>
      </c>
      <c r="D21" s="286">
        <v>7.4505805969238281E-9</v>
      </c>
      <c r="E21" s="286">
        <v>0</v>
      </c>
      <c r="F21" s="286">
        <v>0</v>
      </c>
      <c r="G21" s="286">
        <v>0</v>
      </c>
      <c r="H21" s="286">
        <v>0</v>
      </c>
      <c r="I21" s="286">
        <v>0</v>
      </c>
      <c r="J21" s="286">
        <v>0</v>
      </c>
      <c r="K21" s="286">
        <v>0</v>
      </c>
      <c r="L21" s="286">
        <v>0</v>
      </c>
      <c r="M21" s="286">
        <v>0</v>
      </c>
      <c r="N21" s="286">
        <v>0</v>
      </c>
      <c r="O21" s="286">
        <v>0</v>
      </c>
      <c r="P21" s="286">
        <v>0</v>
      </c>
      <c r="Q21" s="286">
        <v>0</v>
      </c>
      <c r="R21" s="118"/>
      <c r="S21" s="129"/>
    </row>
    <row r="22" spans="2:19" x14ac:dyDescent="0.25">
      <c r="B22" s="139" t="s">
        <v>101</v>
      </c>
      <c r="C22" s="285">
        <v>163754075617</v>
      </c>
      <c r="D22" s="285">
        <v>155861425036.92908</v>
      </c>
      <c r="E22" s="285">
        <v>11249750367.239998</v>
      </c>
      <c r="F22" s="285">
        <v>14778719178.539999</v>
      </c>
      <c r="G22" s="285">
        <v>14487246695.26</v>
      </c>
      <c r="H22" s="285">
        <v>14227523219.800007</v>
      </c>
      <c r="I22" s="285">
        <v>12676757609.100006</v>
      </c>
      <c r="J22" s="285">
        <v>10521736097.970005</v>
      </c>
      <c r="K22" s="285">
        <v>16281523450.690002</v>
      </c>
      <c r="L22" s="285">
        <v>12450244613.220003</v>
      </c>
      <c r="M22" s="285">
        <v>12679944345.549995</v>
      </c>
      <c r="N22" s="285">
        <v>10126157727.099998</v>
      </c>
      <c r="O22" s="285">
        <v>12527870066.559994</v>
      </c>
      <c r="P22" s="285">
        <v>11956632575.67</v>
      </c>
      <c r="Q22" s="285">
        <v>153964105946.70001</v>
      </c>
      <c r="R22" s="59"/>
      <c r="S22" s="129"/>
    </row>
    <row r="23" spans="2:19" x14ac:dyDescent="0.25">
      <c r="B23" s="138" t="s">
        <v>102</v>
      </c>
      <c r="C23" s="286">
        <v>28391919044</v>
      </c>
      <c r="D23" s="286">
        <v>28196169553.279987</v>
      </c>
      <c r="E23" s="286">
        <v>1310470230.2</v>
      </c>
      <c r="F23" s="286">
        <v>3892067282.0899997</v>
      </c>
      <c r="G23" s="286">
        <v>2514304848.4099998</v>
      </c>
      <c r="H23" s="286">
        <v>1723753444.75</v>
      </c>
      <c r="I23" s="286">
        <v>2084555476.9400005</v>
      </c>
      <c r="J23" s="286">
        <v>2499194978.4500008</v>
      </c>
      <c r="K23" s="286">
        <v>2012259451.4100006</v>
      </c>
      <c r="L23" s="286">
        <v>2388288333.02</v>
      </c>
      <c r="M23" s="286">
        <v>2270974725.6500001</v>
      </c>
      <c r="N23" s="286">
        <v>1757024144.4200003</v>
      </c>
      <c r="O23" s="286">
        <v>2288300457.54</v>
      </c>
      <c r="P23" s="286">
        <v>2869420183.0199995</v>
      </c>
      <c r="Q23" s="286">
        <v>27610613555.900002</v>
      </c>
      <c r="R23" s="118"/>
      <c r="S23" s="129"/>
    </row>
    <row r="24" spans="2:19" x14ac:dyDescent="0.25">
      <c r="B24" s="138" t="s">
        <v>103</v>
      </c>
      <c r="C24" s="286">
        <v>123198832271</v>
      </c>
      <c r="D24" s="286">
        <v>117016121926.92041</v>
      </c>
      <c r="E24" s="286">
        <v>9345504388.4500008</v>
      </c>
      <c r="F24" s="286">
        <v>10126248919.200001</v>
      </c>
      <c r="G24" s="286">
        <v>11238150082.510002</v>
      </c>
      <c r="H24" s="286">
        <v>11493971647.860001</v>
      </c>
      <c r="I24" s="286">
        <v>9468879998.4500027</v>
      </c>
      <c r="J24" s="286">
        <v>7048312380.3400002</v>
      </c>
      <c r="K24" s="286">
        <v>13274057614.869995</v>
      </c>
      <c r="L24" s="286">
        <v>9377006695.5900002</v>
      </c>
      <c r="M24" s="286">
        <v>9766207814.9499931</v>
      </c>
      <c r="N24" s="286">
        <v>7743934556.6100006</v>
      </c>
      <c r="O24" s="286">
        <v>9224035760.2299881</v>
      </c>
      <c r="P24" s="286">
        <v>7920089344.6199989</v>
      </c>
      <c r="Q24" s="286">
        <v>116026399203.67999</v>
      </c>
      <c r="R24" s="118"/>
      <c r="S24" s="129"/>
    </row>
    <row r="25" spans="2:19" x14ac:dyDescent="0.25">
      <c r="B25" s="138" t="s">
        <v>104</v>
      </c>
      <c r="C25" s="286">
        <v>294745510</v>
      </c>
      <c r="D25" s="286">
        <v>484250887.65000004</v>
      </c>
      <c r="E25" s="286">
        <v>115976160.18000001</v>
      </c>
      <c r="F25" s="286">
        <v>47994896.68</v>
      </c>
      <c r="G25" s="286">
        <v>36707528.290000007</v>
      </c>
      <c r="H25" s="286">
        <v>24529335.189999998</v>
      </c>
      <c r="I25" s="286">
        <v>47608998.600000001</v>
      </c>
      <c r="J25" s="286">
        <v>24059998.169999998</v>
      </c>
      <c r="K25" s="286">
        <v>6857771.5199999996</v>
      </c>
      <c r="L25" s="286">
        <v>18236395.829999998</v>
      </c>
      <c r="M25" s="286">
        <v>7796142.0700000003</v>
      </c>
      <c r="N25" s="286">
        <v>25876392</v>
      </c>
      <c r="O25" s="286">
        <v>18230693.34</v>
      </c>
      <c r="P25" s="286">
        <v>103843294.53</v>
      </c>
      <c r="Q25" s="286">
        <v>477717606.39999992</v>
      </c>
      <c r="R25" s="118"/>
      <c r="S25" s="129"/>
    </row>
    <row r="26" spans="2:19" x14ac:dyDescent="0.25">
      <c r="B26" s="138" t="s">
        <v>105</v>
      </c>
      <c r="C26" s="286">
        <v>11868578792</v>
      </c>
      <c r="D26" s="286">
        <v>10164882669.08</v>
      </c>
      <c r="E26" s="286">
        <v>477799588.41000003</v>
      </c>
      <c r="F26" s="286">
        <v>712408080.57000017</v>
      </c>
      <c r="G26" s="286">
        <v>698084236.05000007</v>
      </c>
      <c r="H26" s="286">
        <v>985268792</v>
      </c>
      <c r="I26" s="286">
        <v>1075713135.1099997</v>
      </c>
      <c r="J26" s="286">
        <v>950168741.01000011</v>
      </c>
      <c r="K26" s="286">
        <v>988348612.88999999</v>
      </c>
      <c r="L26" s="286">
        <v>666713188.77999997</v>
      </c>
      <c r="M26" s="286">
        <v>634965662.88</v>
      </c>
      <c r="N26" s="286">
        <v>599322634.06999993</v>
      </c>
      <c r="O26" s="286">
        <v>997303155.44999993</v>
      </c>
      <c r="P26" s="286">
        <v>1063279753.5</v>
      </c>
      <c r="Q26" s="286">
        <v>9849375580.7199993</v>
      </c>
      <c r="R26" s="118"/>
      <c r="S26" s="129"/>
    </row>
    <row r="27" spans="2:19" x14ac:dyDescent="0.25">
      <c r="B27" s="139" t="s">
        <v>106</v>
      </c>
      <c r="C27" s="285">
        <v>14105815</v>
      </c>
      <c r="D27" s="285">
        <v>354994071.25999999</v>
      </c>
      <c r="E27" s="285">
        <v>2661310.34</v>
      </c>
      <c r="F27" s="285">
        <v>134909176.94999999</v>
      </c>
      <c r="G27" s="285">
        <v>71582113.790000007</v>
      </c>
      <c r="H27" s="285">
        <v>68786010.340000004</v>
      </c>
      <c r="I27" s="285">
        <v>3703880.51</v>
      </c>
      <c r="J27" s="285">
        <v>28633375.329999998</v>
      </c>
      <c r="K27" s="285">
        <v>3611180.1399999997</v>
      </c>
      <c r="L27" s="285">
        <v>3592938.94</v>
      </c>
      <c r="M27" s="285">
        <v>3766343.58</v>
      </c>
      <c r="N27" s="285">
        <v>3600102.34</v>
      </c>
      <c r="O27" s="285">
        <v>3432402.1399999997</v>
      </c>
      <c r="P27" s="285">
        <v>25364495.530000001</v>
      </c>
      <c r="Q27" s="285">
        <v>353643329.93000001</v>
      </c>
      <c r="R27" s="59"/>
      <c r="S27" s="129"/>
    </row>
    <row r="28" spans="2:19" x14ac:dyDescent="0.25">
      <c r="B28" s="141" t="s">
        <v>107</v>
      </c>
      <c r="C28" s="287">
        <v>77795730998</v>
      </c>
      <c r="D28" s="287">
        <v>96048448151.8703</v>
      </c>
      <c r="E28" s="287">
        <v>1223186465.8900003</v>
      </c>
      <c r="F28" s="287">
        <v>15197172896.520004</v>
      </c>
      <c r="G28" s="287">
        <v>14636297874.150003</v>
      </c>
      <c r="H28" s="287">
        <v>7530840045.2900124</v>
      </c>
      <c r="I28" s="287">
        <v>5544549118.230011</v>
      </c>
      <c r="J28" s="287">
        <v>3050206096.3700113</v>
      </c>
      <c r="K28" s="287">
        <v>3397091361.9500074</v>
      </c>
      <c r="L28" s="287">
        <v>8416535449.440011</v>
      </c>
      <c r="M28" s="287">
        <v>4902977623.1900072</v>
      </c>
      <c r="N28" s="287">
        <v>3668755262.3100095</v>
      </c>
      <c r="O28" s="287">
        <v>3794760777.0700107</v>
      </c>
      <c r="P28" s="287">
        <v>19391390118.349995</v>
      </c>
      <c r="Q28" s="287">
        <v>90753763088.760086</v>
      </c>
      <c r="R28" s="61"/>
      <c r="S28" s="129"/>
    </row>
    <row r="29" spans="2:19" x14ac:dyDescent="0.25">
      <c r="B29" s="139" t="s">
        <v>108</v>
      </c>
      <c r="C29" s="285">
        <v>21294999163</v>
      </c>
      <c r="D29" s="285">
        <v>22182622963.169983</v>
      </c>
      <c r="E29" s="285">
        <v>15178635.760000004</v>
      </c>
      <c r="F29" s="285">
        <v>2201759006.249999</v>
      </c>
      <c r="G29" s="285">
        <v>5630934009.7200003</v>
      </c>
      <c r="H29" s="285">
        <v>2226403734.769999</v>
      </c>
      <c r="I29" s="285">
        <v>2073083037.1399999</v>
      </c>
      <c r="J29" s="285">
        <v>348274021.25000006</v>
      </c>
      <c r="K29" s="285">
        <v>1050920111.5000001</v>
      </c>
      <c r="L29" s="285">
        <v>1122324922.5599999</v>
      </c>
      <c r="M29" s="285">
        <v>753949095.02999973</v>
      </c>
      <c r="N29" s="285">
        <v>569526324.42000079</v>
      </c>
      <c r="O29" s="285">
        <v>737084851.29000032</v>
      </c>
      <c r="P29" s="285">
        <v>4161760702.8400016</v>
      </c>
      <c r="Q29" s="285">
        <v>20891198452.529999</v>
      </c>
      <c r="R29" s="59"/>
      <c r="S29" s="129"/>
    </row>
    <row r="30" spans="2:19" x14ac:dyDescent="0.25">
      <c r="B30" s="138" t="s">
        <v>109</v>
      </c>
      <c r="C30" s="286">
        <v>18462826726</v>
      </c>
      <c r="D30" s="286">
        <v>18782361383.890011</v>
      </c>
      <c r="E30" s="286">
        <v>12555794.440000003</v>
      </c>
      <c r="F30" s="286">
        <v>2114359863.8099997</v>
      </c>
      <c r="G30" s="286">
        <v>5423988750.1399984</v>
      </c>
      <c r="H30" s="286">
        <v>2149113956.9499998</v>
      </c>
      <c r="I30" s="286">
        <v>2032998945.5700002</v>
      </c>
      <c r="J30" s="286">
        <v>274808640.87999994</v>
      </c>
      <c r="K30" s="286">
        <v>1013890558.91</v>
      </c>
      <c r="L30" s="286">
        <v>1016040058.4699998</v>
      </c>
      <c r="M30" s="286">
        <v>533816160.10999995</v>
      </c>
      <c r="N30" s="286">
        <v>360258775.41000003</v>
      </c>
      <c r="O30" s="286">
        <v>517460873.70000011</v>
      </c>
      <c r="P30" s="286">
        <v>2704771433.3899999</v>
      </c>
      <c r="Q30" s="286">
        <v>18154063811.779999</v>
      </c>
      <c r="R30" s="118"/>
      <c r="S30" s="129"/>
    </row>
    <row r="31" spans="2:19" x14ac:dyDescent="0.25">
      <c r="B31" s="138" t="s">
        <v>110</v>
      </c>
      <c r="C31" s="286">
        <v>2832172437</v>
      </c>
      <c r="D31" s="286">
        <v>3400261579.2800031</v>
      </c>
      <c r="E31" s="286">
        <v>2622841.3200000003</v>
      </c>
      <c r="F31" s="286">
        <v>87399142.439999983</v>
      </c>
      <c r="G31" s="286">
        <v>206945259.58000001</v>
      </c>
      <c r="H31" s="286">
        <v>77289777.820000008</v>
      </c>
      <c r="I31" s="286">
        <v>40084091.570000008</v>
      </c>
      <c r="J31" s="286">
        <v>73465380.36999996</v>
      </c>
      <c r="K31" s="286">
        <v>37029552.590000004</v>
      </c>
      <c r="L31" s="286">
        <v>106284864.09000002</v>
      </c>
      <c r="M31" s="286">
        <v>220132934.91999999</v>
      </c>
      <c r="N31" s="286">
        <v>209267549.0099999</v>
      </c>
      <c r="O31" s="286">
        <v>219623977.59000003</v>
      </c>
      <c r="P31" s="286">
        <v>1456989269.4499991</v>
      </c>
      <c r="Q31" s="286">
        <v>2737134640.749999</v>
      </c>
      <c r="R31" s="118"/>
      <c r="S31" s="129"/>
    </row>
    <row r="32" spans="2:19" x14ac:dyDescent="0.25">
      <c r="B32" s="139" t="s">
        <v>111</v>
      </c>
      <c r="C32" s="285">
        <v>35642662901</v>
      </c>
      <c r="D32" s="285">
        <v>31451992775.990051</v>
      </c>
      <c r="E32" s="285">
        <v>625111946.45000005</v>
      </c>
      <c r="F32" s="285">
        <v>6457002996.7599936</v>
      </c>
      <c r="G32" s="285">
        <v>2784171457.5500007</v>
      </c>
      <c r="H32" s="285">
        <v>2740791815.1299987</v>
      </c>
      <c r="I32" s="285">
        <v>1903219730.1800001</v>
      </c>
      <c r="J32" s="285">
        <v>1348769989.7500014</v>
      </c>
      <c r="K32" s="285">
        <v>1356654907.4100001</v>
      </c>
      <c r="L32" s="285">
        <v>1686801466.3800008</v>
      </c>
      <c r="M32" s="285">
        <v>2711809694.0099988</v>
      </c>
      <c r="N32" s="285">
        <v>966604128.3099997</v>
      </c>
      <c r="O32" s="285">
        <v>1705526209.6100006</v>
      </c>
      <c r="P32" s="285">
        <v>3890392542.1100059</v>
      </c>
      <c r="Q32" s="285">
        <v>28176856883.650005</v>
      </c>
      <c r="R32" s="59"/>
      <c r="S32" s="129"/>
    </row>
    <row r="33" spans="1:31" x14ac:dyDescent="0.25">
      <c r="B33" s="138" t="s">
        <v>112</v>
      </c>
      <c r="C33" s="286">
        <v>26342775368</v>
      </c>
      <c r="D33" s="286">
        <v>23052780460.300022</v>
      </c>
      <c r="E33" s="286">
        <v>548844012.88</v>
      </c>
      <c r="F33" s="286">
        <v>5857769577.0099926</v>
      </c>
      <c r="G33" s="286">
        <v>2221191612.8700013</v>
      </c>
      <c r="H33" s="286">
        <v>2031012235.819999</v>
      </c>
      <c r="I33" s="286">
        <v>1371666880.99</v>
      </c>
      <c r="J33" s="286">
        <v>915848757.97000003</v>
      </c>
      <c r="K33" s="286">
        <v>1144016906.1700003</v>
      </c>
      <c r="L33" s="286">
        <v>1113309209.7100005</v>
      </c>
      <c r="M33" s="286">
        <v>2341855750.8800006</v>
      </c>
      <c r="N33" s="286">
        <v>498133811.70000005</v>
      </c>
      <c r="O33" s="286">
        <v>958500979.47000015</v>
      </c>
      <c r="P33" s="286">
        <v>2112754991.7</v>
      </c>
      <c r="Q33" s="286">
        <v>21114904727.169998</v>
      </c>
      <c r="R33" s="118"/>
      <c r="S33" s="129"/>
    </row>
    <row r="34" spans="1:31" x14ac:dyDescent="0.25">
      <c r="B34" s="138" t="s">
        <v>113</v>
      </c>
      <c r="C34" s="286">
        <v>8413928672</v>
      </c>
      <c r="D34" s="286">
        <v>7570918065.0400124</v>
      </c>
      <c r="E34" s="286">
        <v>45884104.910000011</v>
      </c>
      <c r="F34" s="286">
        <v>564069692.76000011</v>
      </c>
      <c r="G34" s="286">
        <v>442799112.19</v>
      </c>
      <c r="H34" s="286">
        <v>683790079.89999974</v>
      </c>
      <c r="I34" s="286">
        <v>469596958.6099999</v>
      </c>
      <c r="J34" s="286">
        <v>397161777.47999972</v>
      </c>
      <c r="K34" s="286">
        <v>198533130.98000005</v>
      </c>
      <c r="L34" s="286">
        <v>547248712.76999986</v>
      </c>
      <c r="M34" s="286">
        <v>301269970.66999996</v>
      </c>
      <c r="N34" s="286">
        <v>367528044.58999985</v>
      </c>
      <c r="O34" s="286">
        <v>652643207.27000022</v>
      </c>
      <c r="P34" s="286">
        <v>1707886278.3700008</v>
      </c>
      <c r="Q34" s="286">
        <v>6378411070.5</v>
      </c>
      <c r="R34" s="118"/>
      <c r="S34" s="129"/>
    </row>
    <row r="35" spans="1:31" x14ac:dyDescent="0.25">
      <c r="B35" s="138" t="s">
        <v>114</v>
      </c>
      <c r="C35" s="286">
        <v>224197468</v>
      </c>
      <c r="D35" s="286">
        <v>254938985.35999992</v>
      </c>
      <c r="E35" s="286">
        <v>150833</v>
      </c>
      <c r="F35" s="286">
        <v>150833</v>
      </c>
      <c r="G35" s="286">
        <v>31138473.669999994</v>
      </c>
      <c r="H35" s="286">
        <v>2069106.1500000001</v>
      </c>
      <c r="I35" s="286">
        <v>13613285.610000001</v>
      </c>
      <c r="J35" s="286">
        <v>4205801.0199999996</v>
      </c>
      <c r="K35" s="286">
        <v>308784.26</v>
      </c>
      <c r="L35" s="286">
        <v>7080465.9000000004</v>
      </c>
      <c r="M35" s="286">
        <v>46230717.18</v>
      </c>
      <c r="N35" s="286">
        <v>57864912</v>
      </c>
      <c r="O35" s="286">
        <v>54388949.340000004</v>
      </c>
      <c r="P35" s="286">
        <v>29783992.290000003</v>
      </c>
      <c r="Q35" s="286">
        <v>246986153.42000002</v>
      </c>
      <c r="R35" s="118"/>
      <c r="S35" s="129"/>
    </row>
    <row r="36" spans="1:31" x14ac:dyDescent="0.25">
      <c r="B36" s="138" t="s">
        <v>115</v>
      </c>
      <c r="C36" s="286">
        <v>13100192</v>
      </c>
      <c r="D36" s="286">
        <v>1688320</v>
      </c>
      <c r="E36" s="286">
        <v>0</v>
      </c>
      <c r="F36" s="286">
        <v>0</v>
      </c>
      <c r="G36" s="286">
        <v>0</v>
      </c>
      <c r="H36" s="286">
        <v>0</v>
      </c>
      <c r="I36" s="286">
        <v>0</v>
      </c>
      <c r="J36" s="286">
        <v>116820</v>
      </c>
      <c r="K36" s="286">
        <v>0</v>
      </c>
      <c r="L36" s="286">
        <v>0</v>
      </c>
      <c r="M36" s="286">
        <v>0</v>
      </c>
      <c r="N36" s="286">
        <v>0</v>
      </c>
      <c r="O36" s="286">
        <v>0</v>
      </c>
      <c r="P36" s="286">
        <v>1410300</v>
      </c>
      <c r="Q36" s="286">
        <v>1527120</v>
      </c>
      <c r="R36" s="118"/>
      <c r="S36" s="129"/>
    </row>
    <row r="37" spans="1:31" x14ac:dyDescent="0.25">
      <c r="B37" s="138" t="s">
        <v>116</v>
      </c>
      <c r="C37" s="286">
        <v>648661201</v>
      </c>
      <c r="D37" s="286">
        <v>571666945.29000008</v>
      </c>
      <c r="E37" s="286">
        <v>30232995.660000004</v>
      </c>
      <c r="F37" s="286">
        <v>35012893.990000002</v>
      </c>
      <c r="G37" s="286">
        <v>89042258.819999993</v>
      </c>
      <c r="H37" s="286">
        <v>23920393.260000002</v>
      </c>
      <c r="I37" s="286">
        <v>48342604.969999999</v>
      </c>
      <c r="J37" s="286">
        <v>31436833.280000001</v>
      </c>
      <c r="K37" s="286">
        <v>13796086</v>
      </c>
      <c r="L37" s="286">
        <v>19163078.000000004</v>
      </c>
      <c r="M37" s="286">
        <v>22453255.280000001</v>
      </c>
      <c r="N37" s="286">
        <v>43077360.020000003</v>
      </c>
      <c r="O37" s="286">
        <v>39993073.530000001</v>
      </c>
      <c r="P37" s="286">
        <v>38556979.75</v>
      </c>
      <c r="Q37" s="286">
        <v>435027812.55999994</v>
      </c>
      <c r="R37" s="118"/>
      <c r="S37" s="129"/>
    </row>
    <row r="38" spans="1:31" x14ac:dyDescent="0.25">
      <c r="B38" s="139" t="s">
        <v>117</v>
      </c>
      <c r="C38" s="285">
        <v>8748014</v>
      </c>
      <c r="D38" s="285">
        <v>30608000.59</v>
      </c>
      <c r="E38" s="285">
        <v>0</v>
      </c>
      <c r="F38" s="285">
        <v>0</v>
      </c>
      <c r="G38" s="285">
        <v>1182793.56</v>
      </c>
      <c r="H38" s="285">
        <v>600000</v>
      </c>
      <c r="I38" s="285">
        <v>3598500</v>
      </c>
      <c r="J38" s="285">
        <v>12065500</v>
      </c>
      <c r="K38" s="285">
        <v>0</v>
      </c>
      <c r="L38" s="285">
        <v>7283750</v>
      </c>
      <c r="M38" s="285">
        <v>160000</v>
      </c>
      <c r="N38" s="285">
        <v>34456</v>
      </c>
      <c r="O38" s="285">
        <v>1242775.46</v>
      </c>
      <c r="P38" s="285">
        <v>3282244.99</v>
      </c>
      <c r="Q38" s="285">
        <v>29450020.009999998</v>
      </c>
      <c r="R38" s="59"/>
      <c r="S38" s="129"/>
    </row>
    <row r="39" spans="1:31" x14ac:dyDescent="0.25">
      <c r="B39" s="138" t="s">
        <v>118</v>
      </c>
      <c r="C39" s="286">
        <v>500000</v>
      </c>
      <c r="D39" s="286">
        <v>811101</v>
      </c>
      <c r="E39" s="286">
        <v>0</v>
      </c>
      <c r="F39" s="286">
        <v>0</v>
      </c>
      <c r="G39" s="286">
        <v>0</v>
      </c>
      <c r="H39" s="286">
        <v>0</v>
      </c>
      <c r="I39" s="286">
        <v>0</v>
      </c>
      <c r="J39" s="286">
        <v>0</v>
      </c>
      <c r="K39" s="286">
        <v>0</v>
      </c>
      <c r="L39" s="286">
        <v>0</v>
      </c>
      <c r="M39" s="286">
        <v>0</v>
      </c>
      <c r="N39" s="286">
        <v>0</v>
      </c>
      <c r="O39" s="286">
        <v>0</v>
      </c>
      <c r="P39" s="286">
        <v>761100</v>
      </c>
      <c r="Q39" s="286">
        <v>761100</v>
      </c>
      <c r="R39" s="118"/>
      <c r="S39" s="129"/>
    </row>
    <row r="40" spans="1:31" s="10" customFormat="1" x14ac:dyDescent="0.25">
      <c r="A40"/>
      <c r="B40" s="138" t="s">
        <v>119</v>
      </c>
      <c r="C40" s="286">
        <v>1631240</v>
      </c>
      <c r="D40" s="286">
        <v>19163030</v>
      </c>
      <c r="E40" s="286">
        <v>0</v>
      </c>
      <c r="F40" s="286">
        <v>0</v>
      </c>
      <c r="G40" s="286">
        <v>1182793.56</v>
      </c>
      <c r="H40" s="286">
        <v>600000</v>
      </c>
      <c r="I40" s="286">
        <v>448500</v>
      </c>
      <c r="J40" s="286">
        <v>12065500</v>
      </c>
      <c r="K40" s="286">
        <v>0</v>
      </c>
      <c r="L40" s="286">
        <v>3608750</v>
      </c>
      <c r="M40" s="286">
        <v>160000</v>
      </c>
      <c r="N40" s="286">
        <v>34456</v>
      </c>
      <c r="O40" s="286">
        <v>182775.46000000002</v>
      </c>
      <c r="P40" s="286">
        <v>11144.99</v>
      </c>
      <c r="Q40" s="286">
        <v>18293920.009999998</v>
      </c>
      <c r="R40" s="118"/>
      <c r="S40" s="129"/>
      <c r="T40"/>
      <c r="U40"/>
      <c r="V40"/>
      <c r="W40"/>
      <c r="X40"/>
      <c r="Y40"/>
      <c r="Z40"/>
      <c r="AA40"/>
      <c r="AB40"/>
      <c r="AC40"/>
      <c r="AD40"/>
      <c r="AE40"/>
    </row>
    <row r="41" spans="1:31" x14ac:dyDescent="0.25">
      <c r="B41" s="138" t="s">
        <v>120</v>
      </c>
      <c r="C41" s="286">
        <v>6616774</v>
      </c>
      <c r="D41" s="286">
        <v>10633869.59</v>
      </c>
      <c r="E41" s="286">
        <v>0</v>
      </c>
      <c r="F41" s="286">
        <v>0</v>
      </c>
      <c r="G41" s="286">
        <v>0</v>
      </c>
      <c r="H41" s="286">
        <v>0</v>
      </c>
      <c r="I41" s="286">
        <v>3150000</v>
      </c>
      <c r="J41" s="286">
        <v>0</v>
      </c>
      <c r="K41" s="286">
        <v>0</v>
      </c>
      <c r="L41" s="286">
        <v>3675000</v>
      </c>
      <c r="M41" s="286">
        <v>0</v>
      </c>
      <c r="N41" s="286">
        <v>0</v>
      </c>
      <c r="O41" s="286">
        <v>1060000</v>
      </c>
      <c r="P41" s="286">
        <v>2510000</v>
      </c>
      <c r="Q41" s="286">
        <v>10395000</v>
      </c>
      <c r="R41" s="118"/>
      <c r="S41" s="129"/>
    </row>
    <row r="42" spans="1:31" x14ac:dyDescent="0.25">
      <c r="B42" s="139" t="s">
        <v>121</v>
      </c>
      <c r="C42" s="285">
        <v>1243080496</v>
      </c>
      <c r="D42" s="285">
        <v>1996581833.2</v>
      </c>
      <c r="E42" s="285">
        <v>3296717</v>
      </c>
      <c r="F42" s="285">
        <v>299306278.98999995</v>
      </c>
      <c r="G42" s="285">
        <v>105771434.10000001</v>
      </c>
      <c r="H42" s="285">
        <v>254752848.66999999</v>
      </c>
      <c r="I42" s="285">
        <v>73719178.439999998</v>
      </c>
      <c r="J42" s="285">
        <v>191033733.09999999</v>
      </c>
      <c r="K42" s="285">
        <v>155229864.36999997</v>
      </c>
      <c r="L42" s="285">
        <v>107142824.04000001</v>
      </c>
      <c r="M42" s="285">
        <v>60302996.530000009</v>
      </c>
      <c r="N42" s="285">
        <v>154218631.81999999</v>
      </c>
      <c r="O42" s="285">
        <v>310555435.68000001</v>
      </c>
      <c r="P42" s="285">
        <v>162077371.10999998</v>
      </c>
      <c r="Q42" s="285">
        <v>1877407313.8500001</v>
      </c>
      <c r="R42" s="59"/>
      <c r="S42" s="129"/>
    </row>
    <row r="43" spans="1:31" x14ac:dyDescent="0.25">
      <c r="B43" s="138" t="s">
        <v>122</v>
      </c>
      <c r="C43" s="286">
        <v>1030070514</v>
      </c>
      <c r="D43" s="286">
        <v>1645761554.1700001</v>
      </c>
      <c r="E43" s="286">
        <v>0</v>
      </c>
      <c r="F43" s="286">
        <v>269199650.78999996</v>
      </c>
      <c r="G43" s="286">
        <v>94681142.189999998</v>
      </c>
      <c r="H43" s="286">
        <v>248217638.94999999</v>
      </c>
      <c r="I43" s="286">
        <v>57467363.869999997</v>
      </c>
      <c r="J43" s="286">
        <v>163230208.51999998</v>
      </c>
      <c r="K43" s="286">
        <v>115763250.59999999</v>
      </c>
      <c r="L43" s="286">
        <v>19312315.84</v>
      </c>
      <c r="M43" s="286">
        <v>54949688.730000004</v>
      </c>
      <c r="N43" s="286">
        <v>134322466.12</v>
      </c>
      <c r="O43" s="286">
        <v>299899880.37</v>
      </c>
      <c r="P43" s="286">
        <v>116838946.07000001</v>
      </c>
      <c r="Q43" s="286">
        <v>1573882552.05</v>
      </c>
      <c r="R43" s="118"/>
      <c r="S43" s="129"/>
    </row>
    <row r="44" spans="1:31" x14ac:dyDescent="0.25">
      <c r="B44" s="138" t="s">
        <v>123</v>
      </c>
      <c r="C44" s="286">
        <v>213009982</v>
      </c>
      <c r="D44" s="286">
        <v>350820279.02999991</v>
      </c>
      <c r="E44" s="286">
        <v>3296717</v>
      </c>
      <c r="F44" s="286">
        <v>30106628.199999999</v>
      </c>
      <c r="G44" s="286">
        <v>11090291.91</v>
      </c>
      <c r="H44" s="286">
        <v>6535209.7200000007</v>
      </c>
      <c r="I44" s="286">
        <v>16251814.569999997</v>
      </c>
      <c r="J44" s="286">
        <v>27803524.580000002</v>
      </c>
      <c r="K44" s="286">
        <v>39466613.770000003</v>
      </c>
      <c r="L44" s="286">
        <v>87830508.200000003</v>
      </c>
      <c r="M44" s="286">
        <v>5353307.8000000007</v>
      </c>
      <c r="N44" s="286">
        <v>19896165.699999996</v>
      </c>
      <c r="O44" s="286">
        <v>10655555.310000002</v>
      </c>
      <c r="P44" s="286">
        <v>45238425.039999999</v>
      </c>
      <c r="Q44" s="286">
        <v>303524761.79999995</v>
      </c>
      <c r="R44" s="118"/>
      <c r="S44" s="129"/>
    </row>
    <row r="45" spans="1:31" x14ac:dyDescent="0.25">
      <c r="B45" s="139" t="s">
        <v>124</v>
      </c>
      <c r="C45" s="285">
        <v>18159956149</v>
      </c>
      <c r="D45" s="285">
        <v>40366836979.130096</v>
      </c>
      <c r="E45" s="285">
        <v>579599166.67999995</v>
      </c>
      <c r="F45" s="285">
        <v>6239104614.5199995</v>
      </c>
      <c r="G45" s="285">
        <v>6112379054.4200001</v>
      </c>
      <c r="H45" s="285">
        <v>2308291646.7200022</v>
      </c>
      <c r="I45" s="285">
        <v>1490928672.47</v>
      </c>
      <c r="J45" s="285">
        <v>1150062852.2700009</v>
      </c>
      <c r="K45" s="285">
        <v>834286478.67000151</v>
      </c>
      <c r="L45" s="285">
        <v>5492982486.460001</v>
      </c>
      <c r="M45" s="285">
        <v>1376755837.6199951</v>
      </c>
      <c r="N45" s="285">
        <v>1978371721.76</v>
      </c>
      <c r="O45" s="285">
        <v>1040351505.0299989</v>
      </c>
      <c r="P45" s="285">
        <v>11173877257.300003</v>
      </c>
      <c r="Q45" s="285">
        <v>39776991293.919998</v>
      </c>
      <c r="R45" s="59"/>
      <c r="S45" s="129"/>
    </row>
    <row r="46" spans="1:31" x14ac:dyDescent="0.25">
      <c r="B46" s="138" t="s">
        <v>125</v>
      </c>
      <c r="C46" s="286">
        <v>477210000</v>
      </c>
      <c r="D46" s="286">
        <v>766677447.46000016</v>
      </c>
      <c r="E46" s="286">
        <v>25000000</v>
      </c>
      <c r="F46" s="286">
        <v>64728647.690000005</v>
      </c>
      <c r="G46" s="286">
        <v>59663121.950000003</v>
      </c>
      <c r="H46" s="286">
        <v>109952699.05999999</v>
      </c>
      <c r="I46" s="286">
        <v>44366121.619999997</v>
      </c>
      <c r="J46" s="286">
        <v>68233446.829999998</v>
      </c>
      <c r="K46" s="286">
        <v>101812607.81999999</v>
      </c>
      <c r="L46" s="286">
        <v>49438211.189999998</v>
      </c>
      <c r="M46" s="286">
        <v>42351018.890000001</v>
      </c>
      <c r="N46" s="286">
        <v>49330832.899999999</v>
      </c>
      <c r="O46" s="286">
        <v>72393767.449999988</v>
      </c>
      <c r="P46" s="286">
        <v>77934206.829999998</v>
      </c>
      <c r="Q46" s="286">
        <v>765204682.2299999</v>
      </c>
      <c r="R46" s="118"/>
      <c r="S46" s="129"/>
    </row>
    <row r="47" spans="1:31" x14ac:dyDescent="0.25">
      <c r="B47" s="138" t="s">
        <v>126</v>
      </c>
      <c r="C47" s="286">
        <v>17632746149</v>
      </c>
      <c r="D47" s="286">
        <v>38787778604.450104</v>
      </c>
      <c r="E47" s="286">
        <v>538679867.39999998</v>
      </c>
      <c r="F47" s="286">
        <v>6073385427.8299999</v>
      </c>
      <c r="G47" s="286">
        <v>6035301026.8099995</v>
      </c>
      <c r="H47" s="286">
        <v>2042424513.2700005</v>
      </c>
      <c r="I47" s="286">
        <v>1402315055.059998</v>
      </c>
      <c r="J47" s="286">
        <v>1071615820.8399996</v>
      </c>
      <c r="K47" s="286">
        <v>634025117.36000061</v>
      </c>
      <c r="L47" s="286">
        <v>5429013600.2699986</v>
      </c>
      <c r="M47" s="286">
        <v>1334404818.7299953</v>
      </c>
      <c r="N47" s="286">
        <v>1713417391.9399984</v>
      </c>
      <c r="O47" s="286">
        <v>956613737.57999861</v>
      </c>
      <c r="P47" s="286">
        <v>10968791638.430002</v>
      </c>
      <c r="Q47" s="286">
        <v>38199988015.519997</v>
      </c>
      <c r="R47" s="118"/>
      <c r="S47" s="129"/>
    </row>
    <row r="48" spans="1:31" x14ac:dyDescent="0.25">
      <c r="B48" s="138" t="s">
        <v>127</v>
      </c>
      <c r="C48" s="286">
        <v>50000000</v>
      </c>
      <c r="D48" s="286">
        <v>812380927.22000003</v>
      </c>
      <c r="E48" s="286">
        <v>15919299.279999999</v>
      </c>
      <c r="F48" s="286">
        <v>100990539</v>
      </c>
      <c r="G48" s="286">
        <v>17414905.66</v>
      </c>
      <c r="H48" s="286">
        <v>155914434.38999999</v>
      </c>
      <c r="I48" s="286">
        <v>44247495.789999999</v>
      </c>
      <c r="J48" s="286">
        <v>10213584.6</v>
      </c>
      <c r="K48" s="286">
        <v>98448753.489999995</v>
      </c>
      <c r="L48" s="286">
        <v>14530675</v>
      </c>
      <c r="M48" s="286">
        <v>0</v>
      </c>
      <c r="N48" s="286">
        <v>215623496.92000002</v>
      </c>
      <c r="O48" s="286">
        <v>11344000</v>
      </c>
      <c r="P48" s="286">
        <v>127151412.04000001</v>
      </c>
      <c r="Q48" s="286">
        <v>811798596.16999996</v>
      </c>
      <c r="R48" s="118"/>
      <c r="S48" s="129"/>
    </row>
    <row r="49" spans="2:19" x14ac:dyDescent="0.25">
      <c r="B49" s="139" t="s">
        <v>145</v>
      </c>
      <c r="C49" s="285">
        <v>0</v>
      </c>
      <c r="D49" s="285">
        <v>1859129.6</v>
      </c>
      <c r="E49" s="285">
        <v>0</v>
      </c>
      <c r="F49" s="285">
        <v>0</v>
      </c>
      <c r="G49" s="285">
        <v>1859124.8</v>
      </c>
      <c r="H49" s="285">
        <v>0</v>
      </c>
      <c r="I49" s="285">
        <v>0</v>
      </c>
      <c r="J49" s="285">
        <v>0</v>
      </c>
      <c r="K49" s="285">
        <v>0</v>
      </c>
      <c r="L49" s="285">
        <v>0</v>
      </c>
      <c r="M49" s="285">
        <v>0</v>
      </c>
      <c r="N49" s="285">
        <v>0</v>
      </c>
      <c r="O49" s="285">
        <v>0</v>
      </c>
      <c r="P49" s="285">
        <v>0</v>
      </c>
      <c r="Q49" s="285">
        <v>1859124.8</v>
      </c>
      <c r="R49" s="59"/>
      <c r="S49" s="129"/>
    </row>
    <row r="50" spans="2:19" x14ac:dyDescent="0.25">
      <c r="B50" s="138" t="s">
        <v>146</v>
      </c>
      <c r="C50" s="286">
        <v>0</v>
      </c>
      <c r="D50" s="286">
        <v>0</v>
      </c>
      <c r="E50" s="286">
        <v>0</v>
      </c>
      <c r="F50" s="286">
        <v>0</v>
      </c>
      <c r="G50" s="286">
        <v>0</v>
      </c>
      <c r="H50" s="286">
        <v>0</v>
      </c>
      <c r="I50" s="286">
        <v>0</v>
      </c>
      <c r="J50" s="286">
        <v>0</v>
      </c>
      <c r="K50" s="286">
        <v>0</v>
      </c>
      <c r="L50" s="286">
        <v>0</v>
      </c>
      <c r="M50" s="286">
        <v>0</v>
      </c>
      <c r="N50" s="286">
        <v>0</v>
      </c>
      <c r="O50" s="286">
        <v>0</v>
      </c>
      <c r="P50" s="286">
        <v>0</v>
      </c>
      <c r="Q50" s="286">
        <v>0</v>
      </c>
      <c r="R50" s="118"/>
      <c r="S50" s="129"/>
    </row>
    <row r="51" spans="2:19" x14ac:dyDescent="0.25">
      <c r="B51" s="138" t="s">
        <v>147</v>
      </c>
      <c r="C51" s="286">
        <v>0</v>
      </c>
      <c r="D51" s="286">
        <v>1859129.6</v>
      </c>
      <c r="E51" s="286">
        <v>0</v>
      </c>
      <c r="F51" s="286">
        <v>0</v>
      </c>
      <c r="G51" s="286">
        <v>1859124.8</v>
      </c>
      <c r="H51" s="286">
        <v>0</v>
      </c>
      <c r="I51" s="286">
        <v>0</v>
      </c>
      <c r="J51" s="286">
        <v>0</v>
      </c>
      <c r="K51" s="286">
        <v>0</v>
      </c>
      <c r="L51" s="286">
        <v>0</v>
      </c>
      <c r="M51" s="286">
        <v>0</v>
      </c>
      <c r="N51" s="286">
        <v>0</v>
      </c>
      <c r="O51" s="286">
        <v>0</v>
      </c>
      <c r="P51" s="286">
        <v>0</v>
      </c>
      <c r="Q51" s="286">
        <v>1859124.8</v>
      </c>
      <c r="R51" s="118"/>
      <c r="S51" s="129"/>
    </row>
    <row r="52" spans="2:19" x14ac:dyDescent="0.25">
      <c r="B52" s="139" t="s">
        <v>128</v>
      </c>
      <c r="C52" s="285">
        <v>1446284275</v>
      </c>
      <c r="D52" s="285">
        <v>17946470.190000057</v>
      </c>
      <c r="E52" s="285">
        <v>0</v>
      </c>
      <c r="F52" s="285">
        <v>0</v>
      </c>
      <c r="G52" s="285">
        <v>0</v>
      </c>
      <c r="H52" s="285">
        <v>0</v>
      </c>
      <c r="I52" s="285">
        <v>0</v>
      </c>
      <c r="J52" s="285">
        <v>0</v>
      </c>
      <c r="K52" s="285">
        <v>0</v>
      </c>
      <c r="L52" s="285">
        <v>0</v>
      </c>
      <c r="M52" s="285">
        <v>0</v>
      </c>
      <c r="N52" s="285">
        <v>0</v>
      </c>
      <c r="O52" s="285">
        <v>0</v>
      </c>
      <c r="P52" s="285">
        <v>0</v>
      </c>
      <c r="Q52" s="285">
        <v>0</v>
      </c>
      <c r="R52" s="59"/>
      <c r="S52" s="129"/>
    </row>
    <row r="53" spans="2:19" x14ac:dyDescent="0.25">
      <c r="B53" s="138" t="s">
        <v>129</v>
      </c>
      <c r="C53" s="286">
        <v>1267847984</v>
      </c>
      <c r="D53" s="286">
        <v>10970297.51000005</v>
      </c>
      <c r="E53" s="286">
        <v>0</v>
      </c>
      <c r="F53" s="286">
        <v>0</v>
      </c>
      <c r="G53" s="286">
        <v>0</v>
      </c>
      <c r="H53" s="286">
        <v>0</v>
      </c>
      <c r="I53" s="286">
        <v>0</v>
      </c>
      <c r="J53" s="286">
        <v>0</v>
      </c>
      <c r="K53" s="286">
        <v>0</v>
      </c>
      <c r="L53" s="286">
        <v>0</v>
      </c>
      <c r="M53" s="286">
        <v>0</v>
      </c>
      <c r="N53" s="286">
        <v>0</v>
      </c>
      <c r="O53" s="286">
        <v>0</v>
      </c>
      <c r="P53" s="286">
        <v>0</v>
      </c>
      <c r="Q53" s="286">
        <v>0</v>
      </c>
      <c r="R53" s="118"/>
      <c r="S53" s="129"/>
    </row>
    <row r="54" spans="2:19" x14ac:dyDescent="0.25">
      <c r="B54" s="138" t="s">
        <v>130</v>
      </c>
      <c r="C54" s="286">
        <v>178436291</v>
      </c>
      <c r="D54" s="286">
        <v>6976172.6800000072</v>
      </c>
      <c r="E54" s="286">
        <v>0</v>
      </c>
      <c r="F54" s="286">
        <v>0</v>
      </c>
      <c r="G54" s="286">
        <v>0</v>
      </c>
      <c r="H54" s="286">
        <v>0</v>
      </c>
      <c r="I54" s="286">
        <v>0</v>
      </c>
      <c r="J54" s="286">
        <v>0</v>
      </c>
      <c r="K54" s="286">
        <v>0</v>
      </c>
      <c r="L54" s="286">
        <v>0</v>
      </c>
      <c r="M54" s="286">
        <v>0</v>
      </c>
      <c r="N54" s="286">
        <v>0</v>
      </c>
      <c r="O54" s="286">
        <v>0</v>
      </c>
      <c r="P54" s="286">
        <v>0</v>
      </c>
      <c r="Q54" s="286">
        <v>0</v>
      </c>
      <c r="R54" s="118"/>
      <c r="S54" s="129"/>
    </row>
    <row r="55" spans="2:19" x14ac:dyDescent="0.25">
      <c r="B55" s="211" t="s">
        <v>47</v>
      </c>
      <c r="C55" s="292">
        <v>566191776994</v>
      </c>
      <c r="D55" s="292">
        <v>575084844856.65088</v>
      </c>
      <c r="E55" s="288">
        <v>40193816199.67009</v>
      </c>
      <c r="F55" s="289">
        <v>54149587930.480019</v>
      </c>
      <c r="G55" s="290">
        <v>54651434480.529945</v>
      </c>
      <c r="H55" s="289">
        <v>47200735357.940033</v>
      </c>
      <c r="I55" s="289">
        <v>39999508147.740036</v>
      </c>
      <c r="J55" s="290">
        <v>46783569397.839973</v>
      </c>
      <c r="K55" s="288">
        <v>43220264161.929962</v>
      </c>
      <c r="L55" s="289">
        <v>43043456493.700035</v>
      </c>
      <c r="M55" s="290">
        <v>41301053909.150024</v>
      </c>
      <c r="N55" s="288">
        <v>39014925426.16008</v>
      </c>
      <c r="O55" s="289">
        <v>43720871171.489914</v>
      </c>
      <c r="P55" s="290">
        <v>68716524387.71994</v>
      </c>
      <c r="Q55" s="289">
        <v>561995747064.34998</v>
      </c>
      <c r="R55" s="96"/>
      <c r="S55" s="129"/>
    </row>
    <row r="56" spans="2:19" x14ac:dyDescent="0.25">
      <c r="B56" s="118"/>
      <c r="C56" s="291"/>
      <c r="D56" s="291"/>
      <c r="E56" s="291"/>
      <c r="F56" s="241"/>
      <c r="G56" s="241"/>
      <c r="H56" s="241"/>
      <c r="I56" s="241"/>
      <c r="J56" s="241"/>
      <c r="K56" s="241"/>
      <c r="L56" s="241"/>
      <c r="M56" s="241"/>
      <c r="N56" s="241"/>
      <c r="O56" s="241"/>
      <c r="P56" s="241"/>
      <c r="Q56" s="291"/>
    </row>
    <row r="57" spans="2:19" x14ac:dyDescent="0.25">
      <c r="B57" s="211" t="s">
        <v>48</v>
      </c>
      <c r="C57" s="292"/>
      <c r="D57" s="292"/>
      <c r="E57" s="288"/>
      <c r="F57" s="289"/>
      <c r="G57" s="290"/>
      <c r="H57" s="289"/>
      <c r="I57" s="289"/>
      <c r="J57" s="290"/>
      <c r="K57" s="288"/>
      <c r="L57" s="289"/>
      <c r="M57" s="290"/>
      <c r="N57" s="288"/>
      <c r="O57" s="289"/>
      <c r="P57" s="290"/>
      <c r="Q57" s="289"/>
      <c r="R57" s="96"/>
      <c r="S57" s="4"/>
    </row>
    <row r="58" spans="2:19" x14ac:dyDescent="0.25">
      <c r="B58" s="141" t="s">
        <v>148</v>
      </c>
      <c r="C58" s="287">
        <v>97366258686</v>
      </c>
      <c r="D58" s="287">
        <v>99241672331</v>
      </c>
      <c r="E58" s="287">
        <v>11370645232.889999</v>
      </c>
      <c r="F58" s="287">
        <v>9292602527.4599991</v>
      </c>
      <c r="G58" s="287">
        <v>8560558596.1799984</v>
      </c>
      <c r="H58" s="287">
        <v>5688615300.7899981</v>
      </c>
      <c r="I58" s="287">
        <v>7250410815.7400026</v>
      </c>
      <c r="J58" s="287">
        <v>7939969909.9299994</v>
      </c>
      <c r="K58" s="287">
        <v>5391879345.1100006</v>
      </c>
      <c r="L58" s="287">
        <v>3924389503.3499999</v>
      </c>
      <c r="M58" s="287">
        <v>6182968595.9200001</v>
      </c>
      <c r="N58" s="287">
        <v>14393149188.340006</v>
      </c>
      <c r="O58" s="287">
        <v>4850962021.6299973</v>
      </c>
      <c r="P58" s="287">
        <v>14343032893.029999</v>
      </c>
      <c r="Q58" s="287">
        <v>99189183930.369995</v>
      </c>
      <c r="S58" s="129"/>
    </row>
    <row r="59" spans="2:19" x14ac:dyDescent="0.25">
      <c r="B59" s="139" t="s">
        <v>131</v>
      </c>
      <c r="C59" s="285">
        <v>4576814000</v>
      </c>
      <c r="D59" s="285">
        <v>4290203843.9999995</v>
      </c>
      <c r="E59" s="285">
        <v>0</v>
      </c>
      <c r="F59" s="285">
        <v>166666666</v>
      </c>
      <c r="G59" s="285">
        <v>422252292.37</v>
      </c>
      <c r="H59" s="285">
        <v>0</v>
      </c>
      <c r="I59" s="285">
        <v>482585749.12</v>
      </c>
      <c r="J59" s="285">
        <v>0</v>
      </c>
      <c r="K59" s="285">
        <v>166666666</v>
      </c>
      <c r="L59" s="285">
        <v>228261881.56</v>
      </c>
      <c r="M59" s="285">
        <v>341172406</v>
      </c>
      <c r="N59" s="285">
        <v>82598175.900000006</v>
      </c>
      <c r="O59" s="285">
        <v>333333332</v>
      </c>
      <c r="P59" s="285">
        <v>2066666666</v>
      </c>
      <c r="Q59" s="285">
        <v>4290203834.9500008</v>
      </c>
    </row>
    <row r="60" spans="2:19" x14ac:dyDescent="0.25">
      <c r="B60" s="138" t="s">
        <v>149</v>
      </c>
      <c r="C60" s="286">
        <v>4576814000</v>
      </c>
      <c r="D60" s="286">
        <v>4290203843.9999995</v>
      </c>
      <c r="E60" s="286">
        <v>0</v>
      </c>
      <c r="F60" s="286">
        <v>166666666</v>
      </c>
      <c r="G60" s="286">
        <v>422252292.37</v>
      </c>
      <c r="H60" s="286">
        <v>0</v>
      </c>
      <c r="I60" s="286">
        <v>482585749.12</v>
      </c>
      <c r="J60" s="286">
        <v>0</v>
      </c>
      <c r="K60" s="286">
        <v>166666666</v>
      </c>
      <c r="L60" s="286">
        <v>228261881.56</v>
      </c>
      <c r="M60" s="286">
        <v>341172406</v>
      </c>
      <c r="N60" s="286">
        <v>82598175.900000006</v>
      </c>
      <c r="O60" s="286">
        <v>333333332</v>
      </c>
      <c r="P60" s="286">
        <v>2066666666</v>
      </c>
      <c r="Q60" s="286">
        <v>0</v>
      </c>
    </row>
    <row r="61" spans="2:19" x14ac:dyDescent="0.25">
      <c r="B61" s="140" t="s">
        <v>150</v>
      </c>
      <c r="C61" s="286">
        <v>4576814000</v>
      </c>
      <c r="D61" s="286">
        <v>4290203843.9999995</v>
      </c>
      <c r="E61" s="286">
        <v>0</v>
      </c>
      <c r="F61" s="286">
        <v>166666666</v>
      </c>
      <c r="G61" s="286">
        <v>422252292.37</v>
      </c>
      <c r="H61" s="286">
        <v>0</v>
      </c>
      <c r="I61" s="286">
        <v>482585749.12</v>
      </c>
      <c r="J61" s="286">
        <v>0</v>
      </c>
      <c r="K61" s="286">
        <v>166666666</v>
      </c>
      <c r="L61" s="286">
        <v>228261881.56</v>
      </c>
      <c r="M61" s="286">
        <v>341172406</v>
      </c>
      <c r="N61" s="286">
        <v>82598175.900000006</v>
      </c>
      <c r="O61" s="286">
        <v>333333332</v>
      </c>
      <c r="P61" s="286">
        <v>2066666666</v>
      </c>
      <c r="Q61" s="286">
        <v>4290203834.9500008</v>
      </c>
    </row>
    <row r="62" spans="2:19" ht="30" x14ac:dyDescent="0.25">
      <c r="B62" s="135" t="s">
        <v>151</v>
      </c>
      <c r="C62" s="286">
        <v>2000000000</v>
      </c>
      <c r="D62" s="286">
        <v>3900000000</v>
      </c>
      <c r="E62" s="286">
        <v>0</v>
      </c>
      <c r="F62" s="286">
        <v>166666666</v>
      </c>
      <c r="G62" s="286">
        <v>333333332</v>
      </c>
      <c r="H62" s="286">
        <v>0</v>
      </c>
      <c r="I62" s="286">
        <v>333333332</v>
      </c>
      <c r="J62" s="286">
        <v>0</v>
      </c>
      <c r="K62" s="286">
        <v>166666666</v>
      </c>
      <c r="L62" s="286">
        <v>166666666</v>
      </c>
      <c r="M62" s="286">
        <v>333333332</v>
      </c>
      <c r="N62" s="286">
        <v>0</v>
      </c>
      <c r="O62" s="286">
        <v>333333332</v>
      </c>
      <c r="P62" s="286">
        <v>2066666666</v>
      </c>
      <c r="Q62" s="286">
        <v>3899999992</v>
      </c>
    </row>
    <row r="63" spans="2:19" ht="15" customHeight="1" x14ac:dyDescent="0.25">
      <c r="B63" s="135" t="s">
        <v>152</v>
      </c>
      <c r="C63" s="286">
        <v>2576814000</v>
      </c>
      <c r="D63" s="286">
        <v>390203844</v>
      </c>
      <c r="E63" s="286">
        <v>0</v>
      </c>
      <c r="F63" s="286">
        <v>0</v>
      </c>
      <c r="G63" s="286">
        <v>88918960.370000005</v>
      </c>
      <c r="H63" s="286">
        <v>0</v>
      </c>
      <c r="I63" s="286">
        <v>149252417.12</v>
      </c>
      <c r="J63" s="286">
        <v>0</v>
      </c>
      <c r="K63" s="286">
        <v>0</v>
      </c>
      <c r="L63" s="286">
        <v>61595215.560000002</v>
      </c>
      <c r="M63" s="286">
        <v>7839074</v>
      </c>
      <c r="N63" s="286">
        <v>82598175.900000006</v>
      </c>
      <c r="O63" s="286">
        <v>0</v>
      </c>
      <c r="P63" s="286">
        <v>0</v>
      </c>
      <c r="Q63" s="286">
        <v>390203842.95000005</v>
      </c>
    </row>
    <row r="64" spans="2:19" x14ac:dyDescent="0.25">
      <c r="B64" s="139" t="s">
        <v>132</v>
      </c>
      <c r="C64" s="285">
        <v>92789444686</v>
      </c>
      <c r="D64" s="285">
        <v>94951468487</v>
      </c>
      <c r="E64" s="285">
        <v>11370645232.889999</v>
      </c>
      <c r="F64" s="285">
        <v>9125935861.4599991</v>
      </c>
      <c r="G64" s="285">
        <v>8138306303.8099995</v>
      </c>
      <c r="H64" s="285">
        <v>5688615300.7899981</v>
      </c>
      <c r="I64" s="285">
        <v>6767825066.6200008</v>
      </c>
      <c r="J64" s="285">
        <v>7939969909.9299994</v>
      </c>
      <c r="K64" s="285">
        <v>5225212679.1099997</v>
      </c>
      <c r="L64" s="285">
        <v>3696127621.7899995</v>
      </c>
      <c r="M64" s="285">
        <v>5841796189.9200001</v>
      </c>
      <c r="N64" s="285">
        <v>14310551012.440006</v>
      </c>
      <c r="O64" s="285">
        <v>4517628689.6299982</v>
      </c>
      <c r="P64" s="285">
        <v>12276366227.029999</v>
      </c>
      <c r="Q64" s="285">
        <v>94898980095.419998</v>
      </c>
    </row>
    <row r="65" spans="2:18" x14ac:dyDescent="0.25">
      <c r="B65" s="138" t="s">
        <v>155</v>
      </c>
      <c r="C65" s="286">
        <v>92789444686</v>
      </c>
      <c r="D65" s="286">
        <v>94951468487</v>
      </c>
      <c r="E65" s="286">
        <v>11370645232.889999</v>
      </c>
      <c r="F65" s="286">
        <v>9125935861.4599991</v>
      </c>
      <c r="G65" s="286">
        <v>8138306303.8099995</v>
      </c>
      <c r="H65" s="286">
        <v>5688615300.7899981</v>
      </c>
      <c r="I65" s="286">
        <v>6767825066.6200008</v>
      </c>
      <c r="J65" s="286">
        <v>7939969909.9299994</v>
      </c>
      <c r="K65" s="286">
        <v>5225212679.1099997</v>
      </c>
      <c r="L65" s="286">
        <v>3696127621.7899995</v>
      </c>
      <c r="M65" s="286">
        <v>5841796189.9200001</v>
      </c>
      <c r="N65" s="286">
        <v>14310551012.440006</v>
      </c>
      <c r="O65" s="286">
        <v>4517628689.6299982</v>
      </c>
      <c r="P65" s="286">
        <v>12276366227.029999</v>
      </c>
      <c r="Q65" s="286">
        <v>94898980095.419998</v>
      </c>
    </row>
    <row r="66" spans="2:18" s="11" customFormat="1" x14ac:dyDescent="0.25">
      <c r="B66" s="136" t="s">
        <v>133</v>
      </c>
      <c r="C66" s="285">
        <v>30272007872</v>
      </c>
      <c r="D66" s="285">
        <v>34129003489.689995</v>
      </c>
      <c r="E66" s="285">
        <v>1024201223.9999999</v>
      </c>
      <c r="F66" s="285">
        <v>6297077319.3600006</v>
      </c>
      <c r="G66" s="285">
        <v>3040879444.9500003</v>
      </c>
      <c r="H66" s="285">
        <v>3002606742.6899981</v>
      </c>
      <c r="I66" s="285">
        <v>3432738442.8799992</v>
      </c>
      <c r="J66" s="285">
        <v>1293871930.7599998</v>
      </c>
      <c r="K66" s="285">
        <v>987548647.05999994</v>
      </c>
      <c r="L66" s="285">
        <v>1118795753.5799997</v>
      </c>
      <c r="M66" s="285">
        <v>1368858719.9400001</v>
      </c>
      <c r="N66" s="285">
        <v>1281638119.3499999</v>
      </c>
      <c r="O66" s="285">
        <v>475845201.96000004</v>
      </c>
      <c r="P66" s="285">
        <v>10757726917.719999</v>
      </c>
      <c r="Q66" s="285">
        <v>34081788464.25</v>
      </c>
    </row>
    <row r="67" spans="2:18" ht="22.5" customHeight="1" x14ac:dyDescent="0.25">
      <c r="B67" s="135" t="s">
        <v>156</v>
      </c>
      <c r="C67" s="286">
        <v>14514207872</v>
      </c>
      <c r="D67" s="286">
        <v>22105177201.279999</v>
      </c>
      <c r="E67" s="286">
        <v>1024201223.9999999</v>
      </c>
      <c r="F67" s="286">
        <v>1552193945.3800001</v>
      </c>
      <c r="G67" s="286">
        <v>1919170343.5999999</v>
      </c>
      <c r="H67" s="286">
        <v>1915938646.5599999</v>
      </c>
      <c r="I67" s="286">
        <v>1841731311.26</v>
      </c>
      <c r="J67" s="286">
        <v>1047205321.9100001</v>
      </c>
      <c r="K67" s="286">
        <v>987548647.05999994</v>
      </c>
      <c r="L67" s="286">
        <v>1021603703.7</v>
      </c>
      <c r="M67" s="286">
        <v>1357208056.3200002</v>
      </c>
      <c r="N67" s="286">
        <v>996980290.13999999</v>
      </c>
      <c r="O67" s="286">
        <v>0</v>
      </c>
      <c r="P67" s="286">
        <v>8436417744.5599995</v>
      </c>
      <c r="Q67" s="286">
        <v>22100199234.489998</v>
      </c>
    </row>
    <row r="68" spans="2:18" ht="28.5" customHeight="1" x14ac:dyDescent="0.25">
      <c r="B68" s="137" t="s">
        <v>157</v>
      </c>
      <c r="C68" s="286">
        <v>15757800000</v>
      </c>
      <c r="D68" s="286">
        <v>12023826288.41</v>
      </c>
      <c r="E68" s="286">
        <v>0</v>
      </c>
      <c r="F68" s="286">
        <v>4744883373.9800014</v>
      </c>
      <c r="G68" s="286">
        <v>1121709101.3499994</v>
      </c>
      <c r="H68" s="286">
        <v>1086668096.1300001</v>
      </c>
      <c r="I68" s="286">
        <v>1591007131.6200001</v>
      </c>
      <c r="J68" s="286">
        <v>246666608.85000002</v>
      </c>
      <c r="K68" s="286">
        <v>0</v>
      </c>
      <c r="L68" s="286">
        <v>97192049.879999995</v>
      </c>
      <c r="M68" s="286">
        <v>11650663.620000001</v>
      </c>
      <c r="N68" s="286">
        <v>284657829.20999998</v>
      </c>
      <c r="O68" s="286">
        <v>475845201.96000004</v>
      </c>
      <c r="P68" s="286">
        <v>2321309173.1599998</v>
      </c>
      <c r="Q68" s="286">
        <v>11981589229.76</v>
      </c>
    </row>
    <row r="69" spans="2:18" s="11" customFormat="1" ht="30" x14ac:dyDescent="0.25">
      <c r="B69" s="136" t="s">
        <v>134</v>
      </c>
      <c r="C69" s="285">
        <v>16612263295</v>
      </c>
      <c r="D69" s="285">
        <v>15842507556.309999</v>
      </c>
      <c r="E69" s="286">
        <v>0</v>
      </c>
      <c r="F69" s="285">
        <v>2920649710.79</v>
      </c>
      <c r="G69" s="285">
        <v>0</v>
      </c>
      <c r="H69" s="285">
        <v>0</v>
      </c>
      <c r="I69" s="285">
        <v>0</v>
      </c>
      <c r="J69" s="285">
        <v>2945789486.9400001</v>
      </c>
      <c r="K69" s="285">
        <v>0</v>
      </c>
      <c r="L69" s="285">
        <v>0</v>
      </c>
      <c r="M69" s="285">
        <v>0</v>
      </c>
      <c r="N69" s="285">
        <v>0</v>
      </c>
      <c r="O69" s="285">
        <v>9970795000</v>
      </c>
      <c r="P69" s="285">
        <v>0</v>
      </c>
      <c r="Q69" s="285">
        <v>15837234197.73</v>
      </c>
    </row>
    <row r="70" spans="2:18" ht="30" x14ac:dyDescent="0.25">
      <c r="B70" s="135" t="s">
        <v>135</v>
      </c>
      <c r="C70" s="286">
        <v>10560000000</v>
      </c>
      <c r="D70" s="286">
        <v>9976068358.3099995</v>
      </c>
      <c r="E70" s="286">
        <v>0</v>
      </c>
      <c r="F70" s="286">
        <v>0</v>
      </c>
      <c r="G70" s="286">
        <v>0</v>
      </c>
      <c r="H70" s="286">
        <v>0</v>
      </c>
      <c r="I70" s="286">
        <v>0</v>
      </c>
      <c r="J70" s="286">
        <v>0</v>
      </c>
      <c r="K70" s="286">
        <v>0</v>
      </c>
      <c r="L70" s="286">
        <v>0</v>
      </c>
      <c r="M70" s="286">
        <v>0</v>
      </c>
      <c r="N70" s="286">
        <v>0</v>
      </c>
      <c r="O70" s="286">
        <v>9970795000</v>
      </c>
      <c r="P70" s="286">
        <v>0</v>
      </c>
      <c r="Q70" s="286">
        <v>9970795000</v>
      </c>
    </row>
    <row r="71" spans="2:18" ht="30" x14ac:dyDescent="0.25">
      <c r="B71" s="135" t="s">
        <v>136</v>
      </c>
      <c r="C71" s="286">
        <v>6052263295</v>
      </c>
      <c r="D71" s="286">
        <v>5866439198</v>
      </c>
      <c r="E71" s="286">
        <v>0</v>
      </c>
      <c r="F71" s="286">
        <v>2920649710.79</v>
      </c>
      <c r="G71" s="286">
        <v>0</v>
      </c>
      <c r="H71" s="286">
        <v>0</v>
      </c>
      <c r="I71" s="286">
        <v>0</v>
      </c>
      <c r="J71" s="286">
        <v>2945789486.9400001</v>
      </c>
      <c r="K71" s="286">
        <v>0</v>
      </c>
      <c r="L71" s="286">
        <v>0</v>
      </c>
      <c r="M71" s="286">
        <v>0</v>
      </c>
      <c r="N71" s="286">
        <v>0</v>
      </c>
      <c r="O71" s="286">
        <v>0</v>
      </c>
      <c r="P71" s="286">
        <v>0</v>
      </c>
      <c r="Q71" s="286">
        <v>5866439197.7300005</v>
      </c>
    </row>
    <row r="72" spans="2:18" s="11" customFormat="1" ht="30" x14ac:dyDescent="0.25">
      <c r="B72" s="136" t="s">
        <v>137</v>
      </c>
      <c r="C72" s="285">
        <v>45905173519</v>
      </c>
      <c r="D72" s="285">
        <v>44979957441</v>
      </c>
      <c r="E72" s="285">
        <v>10346444008.889999</v>
      </c>
      <c r="F72" s="285">
        <v>-91791168.690000534</v>
      </c>
      <c r="G72" s="285">
        <v>5097426858.8600006</v>
      </c>
      <c r="H72" s="285">
        <v>2686008558.0999994</v>
      </c>
      <c r="I72" s="285">
        <v>3335086623.7399993</v>
      </c>
      <c r="J72" s="285">
        <v>3700308492.2299995</v>
      </c>
      <c r="K72" s="285">
        <v>4237664032.0500002</v>
      </c>
      <c r="L72" s="285">
        <v>2577331868.2099996</v>
      </c>
      <c r="M72" s="285">
        <v>4472937469.9800005</v>
      </c>
      <c r="N72" s="285">
        <v>13028912893.090006</v>
      </c>
      <c r="O72" s="285">
        <v>-5929011512.3299999</v>
      </c>
      <c r="P72" s="285">
        <v>1518639309.3099999</v>
      </c>
      <c r="Q72" s="285">
        <v>44979957433.440002</v>
      </c>
    </row>
    <row r="73" spans="2:18" ht="30" x14ac:dyDescent="0.25">
      <c r="B73" s="135" t="s">
        <v>138</v>
      </c>
      <c r="C73" s="286">
        <v>9343578381</v>
      </c>
      <c r="D73" s="286">
        <v>9209751815</v>
      </c>
      <c r="E73" s="286">
        <v>761413892</v>
      </c>
      <c r="F73" s="286">
        <v>763262893.42999995</v>
      </c>
      <c r="G73" s="286">
        <v>763848119.14999998</v>
      </c>
      <c r="H73" s="286">
        <v>765761992.45999992</v>
      </c>
      <c r="I73" s="286">
        <v>766318960.12</v>
      </c>
      <c r="J73" s="286">
        <v>766943024.43999982</v>
      </c>
      <c r="K73" s="286">
        <v>770231956.01999998</v>
      </c>
      <c r="L73" s="286">
        <v>764628139.2299999</v>
      </c>
      <c r="M73" s="286">
        <v>768516889.41999984</v>
      </c>
      <c r="N73" s="286">
        <v>10742600877.129999</v>
      </c>
      <c r="O73" s="286">
        <v>-8425364669.9700003</v>
      </c>
      <c r="P73" s="286">
        <v>1589734.8</v>
      </c>
      <c r="Q73" s="286">
        <v>9209751808.2299976</v>
      </c>
    </row>
    <row r="74" spans="2:18" ht="30" x14ac:dyDescent="0.25">
      <c r="B74" s="135" t="s">
        <v>139</v>
      </c>
      <c r="C74" s="286">
        <v>36561595138</v>
      </c>
      <c r="D74" s="286">
        <v>35770205626</v>
      </c>
      <c r="E74" s="286">
        <v>9585030116.8900013</v>
      </c>
      <c r="F74" s="286">
        <v>-855054062.11999989</v>
      </c>
      <c r="G74" s="286">
        <v>4333578739.71</v>
      </c>
      <c r="H74" s="286">
        <v>1920246565.6400001</v>
      </c>
      <c r="I74" s="286">
        <v>2568767663.6199999</v>
      </c>
      <c r="J74" s="286">
        <v>2933365467.79</v>
      </c>
      <c r="K74" s="286">
        <v>3467432076.0300002</v>
      </c>
      <c r="L74" s="286">
        <v>1812703728.9800003</v>
      </c>
      <c r="M74" s="286">
        <v>3704420580.5600009</v>
      </c>
      <c r="N74" s="286">
        <v>2286312015.9599996</v>
      </c>
      <c r="O74" s="286">
        <v>2496353157.6399994</v>
      </c>
      <c r="P74" s="286">
        <v>1517049574.5100002</v>
      </c>
      <c r="Q74" s="286">
        <v>35770205625.209999</v>
      </c>
    </row>
    <row r="75" spans="2:18" x14ac:dyDescent="0.25">
      <c r="B75" s="211" t="s">
        <v>161</v>
      </c>
      <c r="C75" s="292">
        <v>97366258686</v>
      </c>
      <c r="D75" s="292">
        <v>99241672331.000015</v>
      </c>
      <c r="E75" s="288">
        <v>11370645232.889999</v>
      </c>
      <c r="F75" s="289">
        <v>9292602527.4599991</v>
      </c>
      <c r="G75" s="290">
        <v>8560558596.1799984</v>
      </c>
      <c r="H75" s="289">
        <v>5688615300.7899981</v>
      </c>
      <c r="I75" s="289">
        <v>7250410815.7400026</v>
      </c>
      <c r="J75" s="290">
        <v>7939969909.9299994</v>
      </c>
      <c r="K75" s="288">
        <v>5391879345.1100006</v>
      </c>
      <c r="L75" s="289">
        <v>3924389503.3499999</v>
      </c>
      <c r="M75" s="290">
        <v>6182968595.9200001</v>
      </c>
      <c r="N75" s="288">
        <v>14393149188.340006</v>
      </c>
      <c r="O75" s="289">
        <v>4850962021.6299973</v>
      </c>
      <c r="P75" s="290">
        <v>14343032893.029999</v>
      </c>
      <c r="Q75" s="289">
        <v>99189183930.369995</v>
      </c>
      <c r="R75" s="96"/>
    </row>
    <row r="76" spans="2:18" x14ac:dyDescent="0.25">
      <c r="B76" s="118"/>
      <c r="C76" s="286"/>
      <c r="D76" s="286"/>
      <c r="E76" s="291"/>
      <c r="F76" s="291"/>
      <c r="G76" s="291"/>
      <c r="H76" s="291"/>
      <c r="I76" s="291"/>
      <c r="J76" s="291"/>
      <c r="K76" s="291"/>
      <c r="L76" s="291"/>
      <c r="M76" s="291"/>
      <c r="N76" s="291"/>
      <c r="O76" s="291"/>
      <c r="P76" s="291"/>
      <c r="Q76" s="291"/>
    </row>
    <row r="77" spans="2:18" x14ac:dyDescent="0.25">
      <c r="B77" s="211" t="s">
        <v>162</v>
      </c>
      <c r="C77" s="292">
        <v>663558035680</v>
      </c>
      <c r="D77" s="292">
        <v>674326517187.65088</v>
      </c>
      <c r="E77" s="288">
        <v>51564461432.560081</v>
      </c>
      <c r="F77" s="289">
        <v>63442190457.940018</v>
      </c>
      <c r="G77" s="290">
        <v>63211993076.709946</v>
      </c>
      <c r="H77" s="289">
        <v>52889350658.730026</v>
      </c>
      <c r="I77" s="289">
        <v>47249918963.480042</v>
      </c>
      <c r="J77" s="290">
        <v>54723539307.769974</v>
      </c>
      <c r="K77" s="288">
        <v>48612143507.039963</v>
      </c>
      <c r="L77" s="289">
        <v>46967845997.050034</v>
      </c>
      <c r="M77" s="290">
        <v>47484022505.070023</v>
      </c>
      <c r="N77" s="288">
        <v>53408074614.500092</v>
      </c>
      <c r="O77" s="289">
        <v>48571833193.119904</v>
      </c>
      <c r="P77" s="290">
        <v>83059557280.749939</v>
      </c>
      <c r="Q77" s="289">
        <v>661184930994.71997</v>
      </c>
      <c r="R77" s="96"/>
    </row>
    <row r="78" spans="2:18" ht="12" customHeight="1" x14ac:dyDescent="0.25">
      <c r="B78" s="134" t="s">
        <v>168</v>
      </c>
      <c r="C78" s="133"/>
      <c r="D78" s="131"/>
      <c r="E78" s="13"/>
      <c r="F78" s="13"/>
      <c r="G78" s="13"/>
      <c r="H78" s="13"/>
      <c r="I78" s="13"/>
      <c r="J78" s="13"/>
      <c r="K78" s="13"/>
      <c r="L78" s="13"/>
      <c r="M78" s="13"/>
      <c r="N78" s="13"/>
      <c r="O78" s="13"/>
      <c r="P78" s="13"/>
      <c r="Q78" s="131"/>
    </row>
    <row r="79" spans="2:18" x14ac:dyDescent="0.25">
      <c r="B79" s="23" t="s">
        <v>169</v>
      </c>
      <c r="C79" s="132"/>
      <c r="D79" s="132"/>
      <c r="E79" s="23"/>
      <c r="F79" s="23"/>
      <c r="G79" s="23"/>
      <c r="H79" s="23"/>
      <c r="I79" s="23"/>
      <c r="J79" s="23"/>
      <c r="K79" s="23"/>
      <c r="L79" s="23"/>
      <c r="M79" s="23"/>
      <c r="N79" s="23"/>
      <c r="O79" s="23"/>
      <c r="P79" s="23"/>
      <c r="Q79" s="23"/>
    </row>
    <row r="80" spans="2:18" x14ac:dyDescent="0.25">
      <c r="B80" s="23" t="s">
        <v>170</v>
      </c>
      <c r="C80" s="131"/>
      <c r="D80" s="131"/>
      <c r="E80" s="13"/>
      <c r="F80" s="13"/>
      <c r="G80" s="13"/>
      <c r="H80" s="13"/>
      <c r="I80" s="13"/>
      <c r="J80" s="13"/>
      <c r="K80" s="13"/>
      <c r="L80" s="13"/>
      <c r="M80" s="13"/>
      <c r="N80" s="13"/>
      <c r="O80" s="13"/>
      <c r="P80" s="13"/>
      <c r="Q80" s="131"/>
    </row>
    <row r="81" spans="2:17" x14ac:dyDescent="0.25">
      <c r="B81" s="23" t="s">
        <v>171</v>
      </c>
      <c r="C81" s="130"/>
      <c r="D81" s="130"/>
      <c r="E81" s="7"/>
      <c r="F81" s="7"/>
      <c r="G81" s="7"/>
      <c r="H81" s="7"/>
      <c r="I81" s="7"/>
      <c r="J81" s="7"/>
      <c r="K81" s="7"/>
      <c r="L81" s="7"/>
      <c r="M81" s="7"/>
      <c r="N81" s="7"/>
      <c r="O81" s="7"/>
      <c r="P81" s="7"/>
      <c r="Q81" s="130"/>
    </row>
    <row r="82" spans="2:17" x14ac:dyDescent="0.25">
      <c r="B82" s="23" t="s">
        <v>172</v>
      </c>
      <c r="C82" s="130"/>
      <c r="D82" s="130"/>
      <c r="E82" s="6"/>
      <c r="F82" s="130"/>
    </row>
    <row r="83" spans="2:17" x14ac:dyDescent="0.25">
      <c r="B83" s="6"/>
      <c r="C83" s="130"/>
      <c r="D83" s="130"/>
      <c r="E83" s="6"/>
      <c r="F83" s="6"/>
    </row>
  </sheetData>
  <mergeCells count="8">
    <mergeCell ref="B2:Q2"/>
    <mergeCell ref="B3:Q3"/>
    <mergeCell ref="B5:Q5"/>
    <mergeCell ref="B8:B9"/>
    <mergeCell ref="C8:C9"/>
    <mergeCell ref="E8:Q8"/>
    <mergeCell ref="D8:D9"/>
    <mergeCell ref="B4:Q4"/>
  </mergeCells>
  <pageMargins left="0.7" right="0.7" top="0.75" bottom="0.75" header="0.3" footer="0.3"/>
  <pageSetup orientation="portrait" horizontalDpi="4294967295" verticalDpi="4294967295"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B5543-EEBF-496F-BA90-D9B95C11B427}">
  <sheetPr codeName="Hoja14"/>
  <dimension ref="A2:AT110"/>
  <sheetViews>
    <sheetView showGridLines="0" topLeftCell="B30" zoomScale="80" zoomScaleNormal="80" workbookViewId="0">
      <selection activeCell="AR49" sqref="AR49"/>
    </sheetView>
  </sheetViews>
  <sheetFormatPr defaultColWidth="11.42578125" defaultRowHeight="15" x14ac:dyDescent="0.25"/>
  <cols>
    <col min="1" max="1" width="7.7109375" customWidth="1"/>
    <col min="2" max="2" width="60.42578125" customWidth="1"/>
    <col min="3" max="3" width="14.42578125" style="3" customWidth="1"/>
    <col min="4" max="4" width="15.42578125" style="3" customWidth="1"/>
    <col min="5" max="5" width="12.28515625" customWidth="1"/>
    <col min="6" max="6" width="10.7109375" customWidth="1"/>
    <col min="7" max="7" width="11.28515625" customWidth="1"/>
    <col min="8" max="8" width="13" customWidth="1"/>
    <col min="9" max="9" width="11.140625" customWidth="1"/>
    <col min="10" max="12" width="11.28515625" customWidth="1"/>
    <col min="13" max="13" width="12.85546875" customWidth="1"/>
    <col min="14" max="14" width="11.28515625" customWidth="1"/>
    <col min="15" max="16" width="12.85546875" customWidth="1"/>
    <col min="17" max="17" width="12.28515625" style="3" customWidth="1"/>
    <col min="18" max="18" width="10.28515625" customWidth="1"/>
    <col min="19" max="19" width="11" customWidth="1"/>
    <col min="20" max="20" width="9.7109375" customWidth="1"/>
    <col min="21" max="21" width="9" customWidth="1"/>
    <col min="22" max="22" width="9.42578125" customWidth="1"/>
    <col min="23" max="23" width="8.42578125" customWidth="1"/>
    <col min="24" max="24" width="9.42578125" customWidth="1"/>
    <col min="25" max="25" width="9.85546875" customWidth="1"/>
    <col min="26" max="26" width="12" customWidth="1"/>
    <col min="27" max="27" width="11.140625" customWidth="1"/>
    <col min="28" max="28" width="12.42578125" customWidth="1"/>
    <col min="29" max="29" width="12.140625" customWidth="1"/>
    <col min="30" max="30" width="10.85546875" customWidth="1"/>
    <col min="31" max="40" width="11.42578125" customWidth="1"/>
    <col min="41" max="41" width="12.28515625" customWidth="1"/>
    <col min="42" max="42" width="13" customWidth="1"/>
    <col min="43" max="43" width="12.28515625" customWidth="1"/>
    <col min="44" max="44" width="12.28515625" bestFit="1" customWidth="1"/>
  </cols>
  <sheetData>
    <row r="2" spans="1:46" ht="28.5" x14ac:dyDescent="0.25">
      <c r="B2" s="402" t="s">
        <v>0</v>
      </c>
      <c r="C2" s="403"/>
      <c r="D2" s="403"/>
      <c r="E2" s="403"/>
      <c r="F2" s="403"/>
      <c r="G2" s="403"/>
      <c r="H2" s="403"/>
      <c r="I2" s="403"/>
      <c r="J2" s="403"/>
      <c r="K2" s="403"/>
      <c r="L2" s="403"/>
      <c r="M2" s="403"/>
      <c r="N2" s="403"/>
      <c r="O2" s="403"/>
      <c r="P2" s="403"/>
      <c r="Q2" s="403"/>
      <c r="R2" s="403"/>
      <c r="S2" s="403"/>
      <c r="T2" s="403"/>
      <c r="U2" s="403"/>
      <c r="V2" s="403"/>
      <c r="W2" s="403"/>
      <c r="X2" s="403"/>
      <c r="Y2" s="403"/>
      <c r="Z2" s="403"/>
      <c r="AA2" s="403"/>
      <c r="AB2" s="403"/>
      <c r="AC2" s="403"/>
      <c r="AD2" s="403"/>
      <c r="AE2" s="403"/>
      <c r="AF2" s="403"/>
      <c r="AG2" s="403"/>
      <c r="AH2" s="403"/>
      <c r="AI2" s="403"/>
      <c r="AJ2" s="403"/>
      <c r="AK2" s="403"/>
      <c r="AL2" s="403"/>
      <c r="AM2" s="403"/>
      <c r="AN2" s="403"/>
      <c r="AO2" s="403"/>
      <c r="AP2" s="403"/>
      <c r="AQ2" s="403"/>
    </row>
    <row r="3" spans="1:46" ht="21" x14ac:dyDescent="0.25">
      <c r="A3" s="1"/>
      <c r="B3" s="366" t="s">
        <v>1</v>
      </c>
      <c r="C3" s="367"/>
      <c r="D3" s="367"/>
      <c r="E3" s="367"/>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7"/>
      <c r="AG3" s="367"/>
      <c r="AH3" s="367"/>
      <c r="AI3" s="367"/>
      <c r="AJ3" s="367"/>
      <c r="AK3" s="367"/>
      <c r="AL3" s="367"/>
      <c r="AM3" s="367"/>
      <c r="AN3" s="367"/>
      <c r="AO3" s="367"/>
      <c r="AP3" s="367"/>
      <c r="AQ3" s="367"/>
    </row>
    <row r="4" spans="1:46" ht="15.75" x14ac:dyDescent="0.25">
      <c r="A4" s="1"/>
      <c r="B4" s="370" t="s">
        <v>173</v>
      </c>
      <c r="C4" s="371"/>
      <c r="D4" s="371"/>
      <c r="E4" s="371"/>
      <c r="F4" s="371"/>
      <c r="G4" s="371"/>
      <c r="H4" s="371"/>
      <c r="I4" s="371"/>
      <c r="J4" s="371"/>
      <c r="K4" s="371"/>
      <c r="L4" s="371"/>
      <c r="M4" s="371"/>
      <c r="N4" s="371"/>
      <c r="O4" s="371"/>
      <c r="P4" s="371"/>
      <c r="Q4" s="371"/>
      <c r="R4" s="371"/>
      <c r="S4" s="371"/>
      <c r="T4" s="371"/>
      <c r="U4" s="371"/>
      <c r="V4" s="371"/>
      <c r="W4" s="371"/>
      <c r="X4" s="371"/>
      <c r="Y4" s="371"/>
      <c r="Z4" s="371"/>
      <c r="AA4" s="371"/>
      <c r="AB4" s="371"/>
      <c r="AC4" s="371"/>
      <c r="AD4" s="371"/>
      <c r="AE4" s="371"/>
      <c r="AF4" s="371"/>
      <c r="AG4" s="371"/>
      <c r="AH4" s="371"/>
      <c r="AI4" s="371"/>
      <c r="AJ4" s="371"/>
      <c r="AK4" s="371"/>
      <c r="AL4" s="371"/>
      <c r="AM4" s="371"/>
      <c r="AN4" s="371"/>
      <c r="AO4" s="371"/>
      <c r="AP4" s="371"/>
      <c r="AQ4" s="371"/>
    </row>
    <row r="5" spans="1:46" x14ac:dyDescent="0.25">
      <c r="A5" s="1"/>
      <c r="B5" s="372"/>
      <c r="C5" s="373"/>
      <c r="D5" s="373"/>
      <c r="E5" s="373"/>
      <c r="F5" s="373"/>
      <c r="G5" s="373"/>
      <c r="H5" s="373"/>
      <c r="I5" s="373"/>
      <c r="J5" s="373"/>
      <c r="K5" s="373"/>
      <c r="L5" s="373"/>
      <c r="M5" s="373"/>
      <c r="N5" s="373"/>
      <c r="O5" s="373"/>
      <c r="P5" s="373"/>
      <c r="Q5" s="373"/>
    </row>
    <row r="6" spans="1:46" x14ac:dyDescent="0.25">
      <c r="A6" s="1"/>
      <c r="B6" s="2" t="s">
        <v>174</v>
      </c>
      <c r="C6" s="5"/>
      <c r="D6" s="5"/>
      <c r="Q6"/>
      <c r="AQ6" s="32" t="s">
        <v>5</v>
      </c>
    </row>
    <row r="7" spans="1:46" s="8" customFormat="1" ht="19.5" customHeight="1" x14ac:dyDescent="0.25">
      <c r="B7" s="384" t="s">
        <v>6</v>
      </c>
      <c r="C7" s="361" t="s">
        <v>167</v>
      </c>
      <c r="D7" s="361" t="s">
        <v>175</v>
      </c>
      <c r="E7" s="399" t="s">
        <v>176</v>
      </c>
      <c r="F7" s="399"/>
      <c r="G7" s="399"/>
      <c r="H7" s="399"/>
      <c r="I7" s="399"/>
      <c r="J7" s="399"/>
      <c r="K7" s="399"/>
      <c r="L7" s="399"/>
      <c r="M7" s="399"/>
      <c r="N7" s="399"/>
      <c r="O7" s="399"/>
      <c r="P7" s="399"/>
      <c r="Q7" s="382"/>
      <c r="R7" s="404" t="s">
        <v>177</v>
      </c>
      <c r="S7" s="404"/>
      <c r="T7" s="404"/>
      <c r="U7" s="404"/>
      <c r="V7" s="404"/>
      <c r="W7" s="404"/>
      <c r="X7" s="404"/>
      <c r="Y7" s="404"/>
      <c r="Z7" s="404"/>
      <c r="AA7" s="404"/>
      <c r="AB7" s="404"/>
      <c r="AC7" s="404"/>
      <c r="AD7" s="405"/>
      <c r="AE7" s="406" t="s">
        <v>178</v>
      </c>
      <c r="AF7" s="406"/>
      <c r="AG7" s="406"/>
      <c r="AH7" s="406"/>
      <c r="AI7" s="406"/>
      <c r="AJ7" s="406"/>
      <c r="AK7" s="406"/>
      <c r="AL7" s="406"/>
      <c r="AM7" s="406"/>
      <c r="AN7" s="406"/>
      <c r="AO7" s="406"/>
      <c r="AP7" s="406"/>
      <c r="AQ7" s="407"/>
    </row>
    <row r="8" spans="1:46" s="8" customFormat="1" ht="19.5" customHeight="1" x14ac:dyDescent="0.25">
      <c r="B8" s="385"/>
      <c r="C8" s="362"/>
      <c r="D8" s="362"/>
      <c r="E8" s="14" t="s">
        <v>10</v>
      </c>
      <c r="F8" s="14" t="s">
        <v>11</v>
      </c>
      <c r="G8" s="14" t="s">
        <v>12</v>
      </c>
      <c r="H8" s="14" t="s">
        <v>13</v>
      </c>
      <c r="I8" s="14" t="s">
        <v>14</v>
      </c>
      <c r="J8" s="14" t="s">
        <v>15</v>
      </c>
      <c r="K8" s="14" t="s">
        <v>16</v>
      </c>
      <c r="L8" s="14" t="s">
        <v>17</v>
      </c>
      <c r="M8" s="14" t="s">
        <v>18</v>
      </c>
      <c r="N8" s="14" t="s">
        <v>19</v>
      </c>
      <c r="O8" s="14" t="s">
        <v>20</v>
      </c>
      <c r="P8" s="14" t="s">
        <v>21</v>
      </c>
      <c r="Q8" s="14" t="s">
        <v>22</v>
      </c>
      <c r="R8" s="150" t="s">
        <v>10</v>
      </c>
      <c r="S8" s="150" t="s">
        <v>11</v>
      </c>
      <c r="T8" s="150" t="s">
        <v>12</v>
      </c>
      <c r="U8" s="150" t="s">
        <v>13</v>
      </c>
      <c r="V8" s="150" t="s">
        <v>14</v>
      </c>
      <c r="W8" s="150" t="s">
        <v>15</v>
      </c>
      <c r="X8" s="150" t="s">
        <v>16</v>
      </c>
      <c r="Y8" s="151" t="s">
        <v>17</v>
      </c>
      <c r="Z8" s="151" t="s">
        <v>18</v>
      </c>
      <c r="AA8" s="151" t="s">
        <v>19</v>
      </c>
      <c r="AB8" s="151" t="s">
        <v>20</v>
      </c>
      <c r="AC8" s="151" t="s">
        <v>21</v>
      </c>
      <c r="AD8" s="150" t="s">
        <v>22</v>
      </c>
      <c r="AE8" s="149" t="s">
        <v>10</v>
      </c>
      <c r="AF8" s="149" t="s">
        <v>11</v>
      </c>
      <c r="AG8" s="149" t="s">
        <v>12</v>
      </c>
      <c r="AH8" s="149" t="s">
        <v>13</v>
      </c>
      <c r="AI8" s="149" t="s">
        <v>14</v>
      </c>
      <c r="AJ8" s="149" t="s">
        <v>15</v>
      </c>
      <c r="AK8" s="149" t="s">
        <v>16</v>
      </c>
      <c r="AL8" s="149" t="s">
        <v>17</v>
      </c>
      <c r="AM8" s="149" t="s">
        <v>18</v>
      </c>
      <c r="AN8" s="149" t="s">
        <v>19</v>
      </c>
      <c r="AO8" s="149" t="s">
        <v>20</v>
      </c>
      <c r="AP8" s="149" t="s">
        <v>21</v>
      </c>
      <c r="AQ8" s="149" t="s">
        <v>22</v>
      </c>
    </row>
    <row r="9" spans="1:46" x14ac:dyDescent="0.25">
      <c r="B9" s="29" t="s">
        <v>89</v>
      </c>
      <c r="C9" s="296">
        <v>526377193392.00006</v>
      </c>
      <c r="D9" s="296">
        <v>508034448438.04999</v>
      </c>
      <c r="E9" s="296">
        <v>42045950513.150002</v>
      </c>
      <c r="F9" s="296">
        <v>34008499779.379993</v>
      </c>
      <c r="G9" s="296">
        <v>41388861762.839989</v>
      </c>
      <c r="H9" s="296">
        <v>36815933732.749985</v>
      </c>
      <c r="I9" s="296">
        <v>35856597263.339996</v>
      </c>
      <c r="J9" s="296">
        <v>50448860313.19001</v>
      </c>
      <c r="K9" s="296">
        <v>36377673072.199997</v>
      </c>
      <c r="L9" s="296">
        <v>39065313938.350006</v>
      </c>
      <c r="M9" s="296">
        <v>39192059430.959969</v>
      </c>
      <c r="N9" s="296">
        <v>36883456023.660004</v>
      </c>
      <c r="O9" s="296">
        <v>41808324238.379982</v>
      </c>
      <c r="P9" s="296">
        <v>64284825004.35997</v>
      </c>
      <c r="Q9" s="296">
        <f>+E9+F9+G9+H9+I9+J9+K9+L9+M9+N9+O9+P9</f>
        <v>498176355072.55994</v>
      </c>
      <c r="R9" s="18">
        <v>0</v>
      </c>
      <c r="S9" s="18">
        <v>0</v>
      </c>
      <c r="T9" s="18">
        <v>0</v>
      </c>
      <c r="U9" s="18">
        <v>0</v>
      </c>
      <c r="V9" s="296">
        <v>12659992</v>
      </c>
      <c r="W9" s="296">
        <v>92613777.939999998</v>
      </c>
      <c r="X9" s="296">
        <v>4866547.74</v>
      </c>
      <c r="Y9" s="296">
        <v>45523350.840000004</v>
      </c>
      <c r="Z9" s="296">
        <v>30460723.989999998</v>
      </c>
      <c r="AA9" s="296">
        <v>10632225.109999999</v>
      </c>
      <c r="AB9" s="296">
        <v>8693805.6699999999</v>
      </c>
      <c r="AC9" s="296">
        <v>69832589.209999993</v>
      </c>
      <c r="AD9" s="296">
        <v>275283012.5</v>
      </c>
      <c r="AE9" s="296">
        <f t="shared" ref="AE9:AE49" si="0">E9+R9</f>
        <v>42045950513.150002</v>
      </c>
      <c r="AF9" s="296">
        <f t="shared" ref="AF9:AF49" si="1">F9+S9</f>
        <v>34008499779.379993</v>
      </c>
      <c r="AG9" s="296">
        <f t="shared" ref="AG9:AG49" si="2">G9+T9</f>
        <v>41388861762.839989</v>
      </c>
      <c r="AH9" s="296">
        <f t="shared" ref="AH9:AH49" si="3">H9+U9</f>
        <v>36815933732.749985</v>
      </c>
      <c r="AI9" s="296">
        <f t="shared" ref="AI9:AI49" si="4">I9+V9</f>
        <v>35869257255.339996</v>
      </c>
      <c r="AJ9" s="296">
        <f t="shared" ref="AJ9:AJ49" si="5">J9+W9</f>
        <v>50541474091.130013</v>
      </c>
      <c r="AK9" s="296">
        <f t="shared" ref="AK9:AK49" si="6">K9+X9</f>
        <v>36382539619.939995</v>
      </c>
      <c r="AL9" s="296">
        <f t="shared" ref="AL9:AL49" si="7">L9+Y9</f>
        <v>39110837289.190002</v>
      </c>
      <c r="AM9" s="296">
        <f t="shared" ref="AM9:AM49" si="8">M9+Z9</f>
        <v>39222520154.949966</v>
      </c>
      <c r="AN9" s="296">
        <f t="shared" ref="AN9:AN49" si="9">N9+AA9</f>
        <v>36894088248.770004</v>
      </c>
      <c r="AO9" s="296">
        <f t="shared" ref="AO9:AO49" si="10">O9+AB9</f>
        <v>41817018044.04998</v>
      </c>
      <c r="AP9" s="296">
        <f t="shared" ref="AP9:AP49" si="11">P9+AC9</f>
        <v>64354657593.569969</v>
      </c>
      <c r="AQ9" s="296">
        <f t="shared" ref="AQ9:AQ48" si="12">Q9+AD9</f>
        <v>498451638085.05994</v>
      </c>
      <c r="AR9" s="356"/>
    </row>
    <row r="10" spans="1:46" x14ac:dyDescent="0.25">
      <c r="B10" s="30" t="s">
        <v>90</v>
      </c>
      <c r="C10" s="294">
        <v>239054087050</v>
      </c>
      <c r="D10" s="294">
        <v>241239326643.99994</v>
      </c>
      <c r="E10" s="294">
        <v>15123759383.450005</v>
      </c>
      <c r="F10" s="294">
        <v>17562252918.529999</v>
      </c>
      <c r="G10" s="294">
        <v>18769353656.249992</v>
      </c>
      <c r="H10" s="294">
        <v>16359805738.389997</v>
      </c>
      <c r="I10" s="294">
        <v>17885659719.699997</v>
      </c>
      <c r="J10" s="294">
        <v>19771622823.990009</v>
      </c>
      <c r="K10" s="294">
        <v>17242170603.27</v>
      </c>
      <c r="L10" s="294">
        <v>19921244991.740002</v>
      </c>
      <c r="M10" s="294">
        <v>18375401013.619987</v>
      </c>
      <c r="N10" s="294">
        <v>17286403099.230003</v>
      </c>
      <c r="O10" s="294">
        <v>19618925720.009995</v>
      </c>
      <c r="P10" s="294">
        <v>36312258789.859993</v>
      </c>
      <c r="Q10" s="294">
        <f t="shared" ref="Q10:Q49" si="13">+E10+F10+G10+H10+I10+J10+K10+L10+M10+N10+O10+P10</f>
        <v>234228858458.03998</v>
      </c>
      <c r="R10" s="158">
        <v>0</v>
      </c>
      <c r="S10" s="159">
        <v>0</v>
      </c>
      <c r="T10" s="159">
        <v>0</v>
      </c>
      <c r="U10" s="159">
        <v>0</v>
      </c>
      <c r="V10" s="294">
        <v>12659992</v>
      </c>
      <c r="W10" s="294">
        <v>92613777.939999998</v>
      </c>
      <c r="X10" s="294">
        <v>4866547.74</v>
      </c>
      <c r="Y10" s="294">
        <v>45523350.840000004</v>
      </c>
      <c r="Z10" s="294">
        <v>30460723.989999998</v>
      </c>
      <c r="AA10" s="294">
        <v>10632225.109999999</v>
      </c>
      <c r="AB10" s="294">
        <v>8693805.6699999999</v>
      </c>
      <c r="AC10" s="294">
        <v>69832589.209999993</v>
      </c>
      <c r="AD10" s="294">
        <v>275283012.5</v>
      </c>
      <c r="AE10" s="294">
        <f t="shared" si="0"/>
        <v>15123759383.450005</v>
      </c>
      <c r="AF10" s="294">
        <f t="shared" si="1"/>
        <v>17562252918.529999</v>
      </c>
      <c r="AG10" s="294">
        <f t="shared" si="2"/>
        <v>18769353656.249992</v>
      </c>
      <c r="AH10" s="294">
        <f t="shared" si="3"/>
        <v>16359805738.389997</v>
      </c>
      <c r="AI10" s="294">
        <f t="shared" si="4"/>
        <v>17898319711.699997</v>
      </c>
      <c r="AJ10" s="294">
        <f t="shared" si="5"/>
        <v>19864236601.930008</v>
      </c>
      <c r="AK10" s="294">
        <f t="shared" si="6"/>
        <v>17247037151.010002</v>
      </c>
      <c r="AL10" s="294">
        <f t="shared" si="7"/>
        <v>19966768342.580002</v>
      </c>
      <c r="AM10" s="294">
        <f t="shared" si="8"/>
        <v>18405861737.609989</v>
      </c>
      <c r="AN10" s="294">
        <f t="shared" si="9"/>
        <v>17297035324.340004</v>
      </c>
      <c r="AO10" s="294">
        <f t="shared" si="10"/>
        <v>19627619525.679993</v>
      </c>
      <c r="AP10" s="294">
        <f t="shared" si="11"/>
        <v>36382091379.069992</v>
      </c>
      <c r="AQ10" s="294">
        <f t="shared" si="12"/>
        <v>234504141470.53998</v>
      </c>
      <c r="AR10" s="356"/>
    </row>
    <row r="11" spans="1:46" x14ac:dyDescent="0.25">
      <c r="B11" s="28" t="s">
        <v>91</v>
      </c>
      <c r="C11" s="293">
        <v>159625263461</v>
      </c>
      <c r="D11" s="293">
        <v>166907622499.35995</v>
      </c>
      <c r="E11" s="293">
        <v>12025402611.950001</v>
      </c>
      <c r="F11" s="293">
        <v>12110954967.27</v>
      </c>
      <c r="G11" s="293">
        <v>12975134635.769999</v>
      </c>
      <c r="H11" s="293">
        <v>12473314110.960001</v>
      </c>
      <c r="I11" s="293">
        <v>12580328975.650003</v>
      </c>
      <c r="J11" s="293">
        <v>12631813328.490004</v>
      </c>
      <c r="K11" s="293">
        <v>12157992477.450003</v>
      </c>
      <c r="L11" s="293">
        <v>13498501749.060003</v>
      </c>
      <c r="M11" s="293">
        <v>13447775066.65</v>
      </c>
      <c r="N11" s="293">
        <v>13537679139.620003</v>
      </c>
      <c r="O11" s="293">
        <v>15242113530.869999</v>
      </c>
      <c r="P11" s="293">
        <v>23244173948.73</v>
      </c>
      <c r="Q11" s="293">
        <f t="shared" si="13"/>
        <v>165925184542.47</v>
      </c>
      <c r="R11" s="153">
        <v>0</v>
      </c>
      <c r="S11" s="148">
        <v>0</v>
      </c>
      <c r="T11" s="148">
        <v>0</v>
      </c>
      <c r="U11" s="148">
        <v>0</v>
      </c>
      <c r="V11" s="148">
        <v>0</v>
      </c>
      <c r="W11" s="148">
        <v>0</v>
      </c>
      <c r="X11" s="148">
        <v>0</v>
      </c>
      <c r="Y11" s="148">
        <v>0</v>
      </c>
      <c r="Z11" s="148">
        <v>0</v>
      </c>
      <c r="AA11" s="148">
        <v>0</v>
      </c>
      <c r="AB11" s="148">
        <v>0</v>
      </c>
      <c r="AC11" s="148">
        <v>0</v>
      </c>
      <c r="AD11" s="148">
        <v>0</v>
      </c>
      <c r="AE11" s="293">
        <f t="shared" si="0"/>
        <v>12025402611.950001</v>
      </c>
      <c r="AF11" s="293">
        <f t="shared" si="1"/>
        <v>12110954967.27</v>
      </c>
      <c r="AG11" s="293">
        <f t="shared" si="2"/>
        <v>12975134635.769999</v>
      </c>
      <c r="AH11" s="293">
        <f t="shared" si="3"/>
        <v>12473314110.960001</v>
      </c>
      <c r="AI11" s="293">
        <f t="shared" si="4"/>
        <v>12580328975.650003</v>
      </c>
      <c r="AJ11" s="293">
        <f t="shared" si="5"/>
        <v>12631813328.490004</v>
      </c>
      <c r="AK11" s="293">
        <f t="shared" si="6"/>
        <v>12157992477.450003</v>
      </c>
      <c r="AL11" s="293">
        <f t="shared" si="7"/>
        <v>13498501749.060003</v>
      </c>
      <c r="AM11" s="293">
        <f t="shared" si="8"/>
        <v>13447775066.65</v>
      </c>
      <c r="AN11" s="293">
        <f t="shared" si="9"/>
        <v>13537679139.620003</v>
      </c>
      <c r="AO11" s="293">
        <f t="shared" si="10"/>
        <v>15242113530.869999</v>
      </c>
      <c r="AP11" s="293">
        <f t="shared" si="11"/>
        <v>23244173948.73</v>
      </c>
      <c r="AQ11" s="293">
        <f t="shared" si="12"/>
        <v>165925184542.47</v>
      </c>
      <c r="AR11" s="356"/>
    </row>
    <row r="12" spans="1:46" x14ac:dyDescent="0.25">
      <c r="B12" s="28" t="s">
        <v>92</v>
      </c>
      <c r="C12" s="293">
        <v>75492645391</v>
      </c>
      <c r="D12" s="293">
        <v>74185494179.069977</v>
      </c>
      <c r="E12" s="293">
        <v>3091886933.6600008</v>
      </c>
      <c r="F12" s="293">
        <v>5450003265.6099997</v>
      </c>
      <c r="G12" s="293">
        <v>5791842539.8300009</v>
      </c>
      <c r="H12" s="293">
        <v>3884912476.3899989</v>
      </c>
      <c r="I12" s="293">
        <v>5294541489.1100025</v>
      </c>
      <c r="J12" s="293">
        <v>7132372288.4200001</v>
      </c>
      <c r="K12" s="293">
        <v>5078073476.6599989</v>
      </c>
      <c r="L12" s="293">
        <v>6416311734.6399984</v>
      </c>
      <c r="M12" s="293">
        <v>4925764813.4500027</v>
      </c>
      <c r="N12" s="293">
        <v>3739436237.6999984</v>
      </c>
      <c r="O12" s="293">
        <v>4358190348.9500017</v>
      </c>
      <c r="P12" s="293">
        <v>13052578531.570002</v>
      </c>
      <c r="Q12" s="293">
        <f t="shared" si="13"/>
        <v>68215914135.990005</v>
      </c>
      <c r="R12" s="153">
        <v>0</v>
      </c>
      <c r="S12" s="148">
        <v>0</v>
      </c>
      <c r="T12" s="148">
        <v>0</v>
      </c>
      <c r="U12" s="148">
        <v>0</v>
      </c>
      <c r="V12" s="293">
        <v>12659992</v>
      </c>
      <c r="W12" s="293">
        <v>92613777.939999998</v>
      </c>
      <c r="X12" s="293">
        <v>4866547.74</v>
      </c>
      <c r="Y12" s="293">
        <v>45523350.840000004</v>
      </c>
      <c r="Z12" s="293">
        <v>30460723.989999998</v>
      </c>
      <c r="AA12" s="293">
        <v>10632225.109999999</v>
      </c>
      <c r="AB12" s="293">
        <v>8693805.6699999999</v>
      </c>
      <c r="AC12" s="293">
        <v>69832589.209999993</v>
      </c>
      <c r="AD12" s="293">
        <v>275283012.5</v>
      </c>
      <c r="AE12" s="293">
        <f t="shared" si="0"/>
        <v>3091886933.6600008</v>
      </c>
      <c r="AF12" s="293">
        <f t="shared" si="1"/>
        <v>5450003265.6099997</v>
      </c>
      <c r="AG12" s="293">
        <f t="shared" si="2"/>
        <v>5791842539.8300009</v>
      </c>
      <c r="AH12" s="293">
        <f t="shared" si="3"/>
        <v>3884912476.3899989</v>
      </c>
      <c r="AI12" s="293">
        <f t="shared" si="4"/>
        <v>5307201481.1100025</v>
      </c>
      <c r="AJ12" s="293">
        <f t="shared" si="5"/>
        <v>7224986066.3599997</v>
      </c>
      <c r="AK12" s="293">
        <f t="shared" si="6"/>
        <v>5082940024.3999987</v>
      </c>
      <c r="AL12" s="293">
        <f t="shared" si="7"/>
        <v>6461835085.4799986</v>
      </c>
      <c r="AM12" s="293">
        <f t="shared" si="8"/>
        <v>4956225537.4400024</v>
      </c>
      <c r="AN12" s="293">
        <f t="shared" si="9"/>
        <v>3750068462.8099985</v>
      </c>
      <c r="AO12" s="293">
        <f t="shared" si="10"/>
        <v>4366884154.6200018</v>
      </c>
      <c r="AP12" s="293">
        <f t="shared" si="11"/>
        <v>13122411120.780001</v>
      </c>
      <c r="AQ12" s="293">
        <f t="shared" si="12"/>
        <v>68491197148.490005</v>
      </c>
      <c r="AR12" s="356"/>
    </row>
    <row r="13" spans="1:46" ht="30" x14ac:dyDescent="0.25">
      <c r="B13" s="28" t="s">
        <v>93</v>
      </c>
      <c r="C13" s="293">
        <v>139681180</v>
      </c>
      <c r="D13" s="293">
        <v>146209965.57000002</v>
      </c>
      <c r="E13" s="293">
        <v>6469837.8399999999</v>
      </c>
      <c r="F13" s="293">
        <v>1294685.6499999999</v>
      </c>
      <c r="G13" s="293">
        <v>2376480.6500000004</v>
      </c>
      <c r="H13" s="293">
        <v>1579151.0400000003</v>
      </c>
      <c r="I13" s="293">
        <v>10789254.940000001</v>
      </c>
      <c r="J13" s="293">
        <v>7437207.0799999991</v>
      </c>
      <c r="K13" s="293">
        <v>6104649.1600000001</v>
      </c>
      <c r="L13" s="293">
        <v>6431508.0399999991</v>
      </c>
      <c r="M13" s="293">
        <v>1861133.52</v>
      </c>
      <c r="N13" s="293">
        <v>9287721.910000002</v>
      </c>
      <c r="O13" s="293">
        <v>18621840.189999998</v>
      </c>
      <c r="P13" s="293">
        <v>15506309.560000001</v>
      </c>
      <c r="Q13" s="293">
        <f t="shared" si="13"/>
        <v>87759779.580000013</v>
      </c>
      <c r="R13" s="153">
        <v>0</v>
      </c>
      <c r="S13" s="148">
        <v>0</v>
      </c>
      <c r="T13" s="148">
        <v>0</v>
      </c>
      <c r="U13" s="148">
        <v>0</v>
      </c>
      <c r="V13" s="148">
        <v>0</v>
      </c>
      <c r="W13" s="148">
        <v>0</v>
      </c>
      <c r="X13" s="148">
        <v>0</v>
      </c>
      <c r="Y13" s="148">
        <v>0</v>
      </c>
      <c r="Z13" s="148">
        <v>0</v>
      </c>
      <c r="AA13" s="148">
        <v>0</v>
      </c>
      <c r="AB13" s="148">
        <v>0</v>
      </c>
      <c r="AC13" s="148">
        <v>0</v>
      </c>
      <c r="AD13" s="148">
        <v>0</v>
      </c>
      <c r="AE13" s="293">
        <f t="shared" si="0"/>
        <v>6469837.8399999999</v>
      </c>
      <c r="AF13" s="293">
        <f t="shared" si="1"/>
        <v>1294685.6499999999</v>
      </c>
      <c r="AG13" s="293">
        <f t="shared" si="2"/>
        <v>2376480.6500000004</v>
      </c>
      <c r="AH13" s="293">
        <f t="shared" si="3"/>
        <v>1579151.0400000003</v>
      </c>
      <c r="AI13" s="293">
        <f t="shared" si="4"/>
        <v>10789254.940000001</v>
      </c>
      <c r="AJ13" s="293">
        <f t="shared" si="5"/>
        <v>7437207.0799999991</v>
      </c>
      <c r="AK13" s="293">
        <f t="shared" si="6"/>
        <v>6104649.1600000001</v>
      </c>
      <c r="AL13" s="293">
        <f t="shared" si="7"/>
        <v>6431508.0399999991</v>
      </c>
      <c r="AM13" s="293">
        <f t="shared" si="8"/>
        <v>1861133.52</v>
      </c>
      <c r="AN13" s="293">
        <f t="shared" si="9"/>
        <v>9287721.910000002</v>
      </c>
      <c r="AO13" s="293">
        <f t="shared" si="10"/>
        <v>18621840.189999998</v>
      </c>
      <c r="AP13" s="293">
        <f t="shared" si="11"/>
        <v>15506309.560000001</v>
      </c>
      <c r="AQ13" s="293">
        <f t="shared" si="12"/>
        <v>87759779.580000013</v>
      </c>
      <c r="AR13" s="356"/>
    </row>
    <row r="14" spans="1:46" ht="30" x14ac:dyDescent="0.25">
      <c r="B14" s="28" t="s">
        <v>94</v>
      </c>
      <c r="C14" s="293">
        <v>3380145672</v>
      </c>
      <c r="D14" s="20">
        <v>-2.384185791015625E-7</v>
      </c>
      <c r="E14" s="20">
        <v>0</v>
      </c>
      <c r="F14" s="20">
        <v>0</v>
      </c>
      <c r="G14" s="20">
        <v>0</v>
      </c>
      <c r="H14" s="20">
        <v>0</v>
      </c>
      <c r="I14" s="20">
        <v>0</v>
      </c>
      <c r="J14" s="20">
        <v>0</v>
      </c>
      <c r="K14" s="20">
        <v>0</v>
      </c>
      <c r="L14" s="20">
        <v>0</v>
      </c>
      <c r="M14" s="20">
        <v>0</v>
      </c>
      <c r="N14" s="20">
        <v>0</v>
      </c>
      <c r="O14" s="20">
        <v>0</v>
      </c>
      <c r="P14" s="20">
        <v>0</v>
      </c>
      <c r="Q14" s="20">
        <f t="shared" si="13"/>
        <v>0</v>
      </c>
      <c r="R14" s="153">
        <v>0</v>
      </c>
      <c r="S14" s="148">
        <v>0</v>
      </c>
      <c r="T14" s="148">
        <v>0</v>
      </c>
      <c r="U14" s="148">
        <v>0</v>
      </c>
      <c r="V14" s="148">
        <v>0</v>
      </c>
      <c r="W14" s="148">
        <v>0</v>
      </c>
      <c r="X14" s="148">
        <v>0</v>
      </c>
      <c r="Y14" s="148">
        <v>0</v>
      </c>
      <c r="Z14" s="148">
        <v>0</v>
      </c>
      <c r="AA14" s="148">
        <v>0</v>
      </c>
      <c r="AB14" s="148">
        <v>0</v>
      </c>
      <c r="AC14" s="148">
        <v>0</v>
      </c>
      <c r="AD14" s="148">
        <v>0</v>
      </c>
      <c r="AE14" s="148">
        <f t="shared" si="0"/>
        <v>0</v>
      </c>
      <c r="AF14" s="148">
        <f t="shared" si="1"/>
        <v>0</v>
      </c>
      <c r="AG14" s="148">
        <f t="shared" si="2"/>
        <v>0</v>
      </c>
      <c r="AH14" s="148">
        <f t="shared" si="3"/>
        <v>0</v>
      </c>
      <c r="AI14" s="148">
        <f t="shared" si="4"/>
        <v>0</v>
      </c>
      <c r="AJ14" s="148">
        <f t="shared" si="5"/>
        <v>0</v>
      </c>
      <c r="AK14" s="148">
        <f t="shared" si="6"/>
        <v>0</v>
      </c>
      <c r="AL14" s="148">
        <f t="shared" si="7"/>
        <v>0</v>
      </c>
      <c r="AM14" s="148">
        <f t="shared" si="8"/>
        <v>0</v>
      </c>
      <c r="AN14" s="148">
        <f t="shared" si="9"/>
        <v>0</v>
      </c>
      <c r="AO14" s="148">
        <f t="shared" si="10"/>
        <v>0</v>
      </c>
      <c r="AP14" s="148">
        <f t="shared" si="11"/>
        <v>0</v>
      </c>
      <c r="AQ14" s="148">
        <f t="shared" si="12"/>
        <v>0</v>
      </c>
      <c r="AR14" s="356"/>
    </row>
    <row r="15" spans="1:46" ht="30" x14ac:dyDescent="0.25">
      <c r="B15" s="28" t="s">
        <v>179</v>
      </c>
      <c r="C15" s="293">
        <v>416351346</v>
      </c>
      <c r="D15" s="25">
        <v>0</v>
      </c>
      <c r="E15" s="20">
        <v>0</v>
      </c>
      <c r="F15" s="20">
        <v>0</v>
      </c>
      <c r="G15" s="20">
        <v>0</v>
      </c>
      <c r="H15" s="20">
        <v>0</v>
      </c>
      <c r="I15" s="20">
        <v>0</v>
      </c>
      <c r="J15" s="20">
        <v>0</v>
      </c>
      <c r="K15" s="20">
        <v>0</v>
      </c>
      <c r="L15" s="20">
        <v>0</v>
      </c>
      <c r="M15" s="20">
        <v>0</v>
      </c>
      <c r="N15" s="20">
        <v>0</v>
      </c>
      <c r="O15" s="20">
        <v>0</v>
      </c>
      <c r="P15" s="20">
        <v>0</v>
      </c>
      <c r="Q15" s="20">
        <f t="shared" si="13"/>
        <v>0</v>
      </c>
      <c r="R15" s="153">
        <v>0</v>
      </c>
      <c r="S15" s="148">
        <v>0</v>
      </c>
      <c r="T15" s="148">
        <v>0</v>
      </c>
      <c r="U15" s="148">
        <v>0</v>
      </c>
      <c r="V15" s="148">
        <v>0</v>
      </c>
      <c r="W15" s="148">
        <v>0</v>
      </c>
      <c r="X15" s="148">
        <v>0</v>
      </c>
      <c r="Y15" s="148">
        <v>0</v>
      </c>
      <c r="Z15" s="148">
        <v>0</v>
      </c>
      <c r="AA15" s="148">
        <v>0</v>
      </c>
      <c r="AB15" s="148">
        <v>0</v>
      </c>
      <c r="AC15" s="148">
        <v>0</v>
      </c>
      <c r="AD15" s="148">
        <v>0</v>
      </c>
      <c r="AE15" s="148">
        <f t="shared" si="0"/>
        <v>0</v>
      </c>
      <c r="AF15" s="148">
        <f t="shared" si="1"/>
        <v>0</v>
      </c>
      <c r="AG15" s="148">
        <f t="shared" si="2"/>
        <v>0</v>
      </c>
      <c r="AH15" s="148">
        <f t="shared" si="3"/>
        <v>0</v>
      </c>
      <c r="AI15" s="148">
        <f t="shared" si="4"/>
        <v>0</v>
      </c>
      <c r="AJ15" s="148">
        <f t="shared" si="5"/>
        <v>0</v>
      </c>
      <c r="AK15" s="148">
        <f t="shared" si="6"/>
        <v>0</v>
      </c>
      <c r="AL15" s="148">
        <f t="shared" si="7"/>
        <v>0</v>
      </c>
      <c r="AM15" s="148">
        <f t="shared" si="8"/>
        <v>0</v>
      </c>
      <c r="AN15" s="148">
        <f t="shared" si="9"/>
        <v>0</v>
      </c>
      <c r="AO15" s="148">
        <f t="shared" si="10"/>
        <v>0</v>
      </c>
      <c r="AP15" s="148">
        <f t="shared" si="11"/>
        <v>0</v>
      </c>
      <c r="AQ15" s="148">
        <f t="shared" si="12"/>
        <v>0</v>
      </c>
      <c r="AR15" s="356"/>
    </row>
    <row r="16" spans="1:46" ht="30" x14ac:dyDescent="0.25">
      <c r="B16" s="30" t="s">
        <v>96</v>
      </c>
      <c r="C16" s="294">
        <v>27155365522</v>
      </c>
      <c r="D16" s="294">
        <v>32333554457.220001</v>
      </c>
      <c r="E16" s="294">
        <v>2256454964.6100001</v>
      </c>
      <c r="F16" s="294">
        <v>2273557439.9099998</v>
      </c>
      <c r="G16" s="294">
        <v>2423982041.7199998</v>
      </c>
      <c r="H16" s="294">
        <v>2371547910.0599999</v>
      </c>
      <c r="I16" s="294">
        <v>2363383538.3299999</v>
      </c>
      <c r="J16" s="294">
        <v>2375798724.8200002</v>
      </c>
      <c r="K16" s="294">
        <v>2522694798.9499998</v>
      </c>
      <c r="L16" s="294">
        <v>2501699113.25</v>
      </c>
      <c r="M16" s="294">
        <v>2539697156.6599998</v>
      </c>
      <c r="N16" s="294">
        <v>2721717457.9099998</v>
      </c>
      <c r="O16" s="294">
        <v>3228630884.8899999</v>
      </c>
      <c r="P16" s="294">
        <v>4621483930.1199999</v>
      </c>
      <c r="Q16" s="294">
        <f t="shared" si="13"/>
        <v>32200647961.229996</v>
      </c>
      <c r="R16" s="158">
        <v>0</v>
      </c>
      <c r="S16" s="159">
        <v>0</v>
      </c>
      <c r="T16" s="159">
        <v>0</v>
      </c>
      <c r="U16" s="159">
        <v>0</v>
      </c>
      <c r="V16" s="159">
        <v>0</v>
      </c>
      <c r="W16" s="159">
        <v>0</v>
      </c>
      <c r="X16" s="159">
        <v>0</v>
      </c>
      <c r="Y16" s="159">
        <v>0</v>
      </c>
      <c r="Z16" s="159">
        <v>0</v>
      </c>
      <c r="AA16" s="159">
        <v>0</v>
      </c>
      <c r="AB16" s="159">
        <v>0</v>
      </c>
      <c r="AC16" s="159">
        <v>0</v>
      </c>
      <c r="AD16" s="159">
        <v>0</v>
      </c>
      <c r="AE16" s="294">
        <f t="shared" si="0"/>
        <v>2256454964.6100001</v>
      </c>
      <c r="AF16" s="294">
        <f t="shared" si="1"/>
        <v>2273557439.9099998</v>
      </c>
      <c r="AG16" s="294">
        <f t="shared" si="2"/>
        <v>2423982041.7199998</v>
      </c>
      <c r="AH16" s="294">
        <f t="shared" si="3"/>
        <v>2371547910.0599999</v>
      </c>
      <c r="AI16" s="294">
        <f t="shared" si="4"/>
        <v>2363383538.3299999</v>
      </c>
      <c r="AJ16" s="294">
        <f t="shared" si="5"/>
        <v>2375798724.8200002</v>
      </c>
      <c r="AK16" s="294">
        <f t="shared" si="6"/>
        <v>2522694798.9499998</v>
      </c>
      <c r="AL16" s="294">
        <f t="shared" si="7"/>
        <v>2501699113.25</v>
      </c>
      <c r="AM16" s="294">
        <f t="shared" si="8"/>
        <v>2539697156.6599998</v>
      </c>
      <c r="AN16" s="294">
        <f t="shared" si="9"/>
        <v>2721717457.9099998</v>
      </c>
      <c r="AO16" s="294">
        <f t="shared" si="10"/>
        <v>3228630884.8899999</v>
      </c>
      <c r="AP16" s="294">
        <f t="shared" si="11"/>
        <v>4621483930.1199999</v>
      </c>
      <c r="AQ16" s="294">
        <f t="shared" si="12"/>
        <v>32200647961.229996</v>
      </c>
      <c r="AR16" s="356"/>
      <c r="AS16" s="11"/>
      <c r="AT16" s="11"/>
    </row>
    <row r="17" spans="2:44" x14ac:dyDescent="0.25">
      <c r="B17" s="30" t="s">
        <v>180</v>
      </c>
      <c r="C17" s="294">
        <v>114865424715</v>
      </c>
      <c r="D17" s="294">
        <v>88736750600.310013</v>
      </c>
      <c r="E17" s="294">
        <v>14945065215.369999</v>
      </c>
      <c r="F17" s="294">
        <v>2670926698.1200004</v>
      </c>
      <c r="G17" s="294">
        <v>5999816856.0200005</v>
      </c>
      <c r="H17" s="294">
        <v>7122239417.8600006</v>
      </c>
      <c r="I17" s="294">
        <v>4097692738.1299992</v>
      </c>
      <c r="J17" s="294">
        <v>16380402769.65</v>
      </c>
      <c r="K17" s="294">
        <v>5613392871.4899998</v>
      </c>
      <c r="L17" s="294">
        <v>4410010555.6700001</v>
      </c>
      <c r="M17" s="294">
        <v>6750000342.5999994</v>
      </c>
      <c r="N17" s="294">
        <v>7168884140.6499987</v>
      </c>
      <c r="O17" s="294">
        <v>4339494483.6599989</v>
      </c>
      <c r="P17" s="294">
        <v>6983387862.8800001</v>
      </c>
      <c r="Q17" s="294">
        <f t="shared" si="13"/>
        <v>86481313952.100006</v>
      </c>
      <c r="R17" s="158">
        <v>0</v>
      </c>
      <c r="S17" s="159">
        <v>0</v>
      </c>
      <c r="T17" s="159">
        <v>0</v>
      </c>
      <c r="U17" s="159">
        <v>0</v>
      </c>
      <c r="V17" s="159">
        <v>0</v>
      </c>
      <c r="W17" s="159">
        <v>0</v>
      </c>
      <c r="X17" s="159">
        <v>0</v>
      </c>
      <c r="Y17" s="159">
        <v>0</v>
      </c>
      <c r="Z17" s="159">
        <v>0</v>
      </c>
      <c r="AA17" s="159">
        <v>0</v>
      </c>
      <c r="AB17" s="159">
        <v>0</v>
      </c>
      <c r="AC17" s="159">
        <v>0</v>
      </c>
      <c r="AD17" s="159">
        <v>0</v>
      </c>
      <c r="AE17" s="294">
        <f t="shared" si="0"/>
        <v>14945065215.369999</v>
      </c>
      <c r="AF17" s="294">
        <f t="shared" si="1"/>
        <v>2670926698.1200004</v>
      </c>
      <c r="AG17" s="294">
        <f t="shared" si="2"/>
        <v>5999816856.0200005</v>
      </c>
      <c r="AH17" s="294">
        <f t="shared" si="3"/>
        <v>7122239417.8600006</v>
      </c>
      <c r="AI17" s="294">
        <f t="shared" si="4"/>
        <v>4097692738.1299992</v>
      </c>
      <c r="AJ17" s="294">
        <f t="shared" si="5"/>
        <v>16380402769.65</v>
      </c>
      <c r="AK17" s="294">
        <f t="shared" si="6"/>
        <v>5613392871.4899998</v>
      </c>
      <c r="AL17" s="294">
        <f t="shared" si="7"/>
        <v>4410010555.6700001</v>
      </c>
      <c r="AM17" s="294">
        <f t="shared" si="8"/>
        <v>6750000342.5999994</v>
      </c>
      <c r="AN17" s="294">
        <f t="shared" si="9"/>
        <v>7168884140.6499987</v>
      </c>
      <c r="AO17" s="294">
        <f t="shared" si="10"/>
        <v>4339494483.6599989</v>
      </c>
      <c r="AP17" s="294">
        <f t="shared" si="11"/>
        <v>6983387862.8800001</v>
      </c>
      <c r="AQ17" s="294">
        <f t="shared" si="12"/>
        <v>86481313952.100006</v>
      </c>
      <c r="AR17" s="356"/>
    </row>
    <row r="18" spans="2:44" x14ac:dyDescent="0.25">
      <c r="B18" s="28" t="s">
        <v>98</v>
      </c>
      <c r="C18" s="293">
        <v>114865424715</v>
      </c>
      <c r="D18" s="293">
        <v>88736750600.310013</v>
      </c>
      <c r="E18" s="293">
        <v>14945065215.369999</v>
      </c>
      <c r="F18" s="293">
        <v>2670926698.1200004</v>
      </c>
      <c r="G18" s="293">
        <v>5999816856.0200005</v>
      </c>
      <c r="H18" s="293">
        <v>7122239417.8600006</v>
      </c>
      <c r="I18" s="293">
        <v>4097692738.1299992</v>
      </c>
      <c r="J18" s="293">
        <v>16380402769.65</v>
      </c>
      <c r="K18" s="293">
        <v>5613392871.4899998</v>
      </c>
      <c r="L18" s="293">
        <v>4410010555.6700001</v>
      </c>
      <c r="M18" s="293">
        <v>6750000342.5999994</v>
      </c>
      <c r="N18" s="293">
        <v>7168884140.6499987</v>
      </c>
      <c r="O18" s="293">
        <v>4339494483.6599989</v>
      </c>
      <c r="P18" s="293">
        <v>6983387862.8800001</v>
      </c>
      <c r="Q18" s="293">
        <f t="shared" si="13"/>
        <v>86481313952.100006</v>
      </c>
      <c r="R18" s="153">
        <v>0</v>
      </c>
      <c r="S18" s="148">
        <v>0</v>
      </c>
      <c r="T18" s="148">
        <v>0</v>
      </c>
      <c r="U18" s="148">
        <v>0</v>
      </c>
      <c r="V18" s="148">
        <v>0</v>
      </c>
      <c r="W18" s="148">
        <v>0</v>
      </c>
      <c r="X18" s="148">
        <v>0</v>
      </c>
      <c r="Y18" s="148">
        <v>0</v>
      </c>
      <c r="Z18" s="148">
        <v>0</v>
      </c>
      <c r="AA18" s="148">
        <v>0</v>
      </c>
      <c r="AB18" s="148">
        <v>0</v>
      </c>
      <c r="AC18" s="148">
        <v>0</v>
      </c>
      <c r="AD18" s="148">
        <v>0</v>
      </c>
      <c r="AE18" s="293">
        <f t="shared" si="0"/>
        <v>14945065215.369999</v>
      </c>
      <c r="AF18" s="293">
        <f t="shared" si="1"/>
        <v>2670926698.1200004</v>
      </c>
      <c r="AG18" s="293">
        <f t="shared" si="2"/>
        <v>5999816856.0200005</v>
      </c>
      <c r="AH18" s="293">
        <f t="shared" si="3"/>
        <v>7122239417.8600006</v>
      </c>
      <c r="AI18" s="293">
        <f t="shared" si="4"/>
        <v>4097692738.1299992</v>
      </c>
      <c r="AJ18" s="293">
        <f t="shared" si="5"/>
        <v>16380402769.65</v>
      </c>
      <c r="AK18" s="293">
        <f t="shared" si="6"/>
        <v>5613392871.4899998</v>
      </c>
      <c r="AL18" s="293">
        <f t="shared" si="7"/>
        <v>4410010555.6700001</v>
      </c>
      <c r="AM18" s="293">
        <f t="shared" si="8"/>
        <v>6750000342.5999994</v>
      </c>
      <c r="AN18" s="293">
        <f t="shared" si="9"/>
        <v>7168884140.6499987</v>
      </c>
      <c r="AO18" s="293">
        <f t="shared" si="10"/>
        <v>4339494483.6599989</v>
      </c>
      <c r="AP18" s="293">
        <f t="shared" si="11"/>
        <v>6983387862.8800001</v>
      </c>
      <c r="AQ18" s="293">
        <f t="shared" si="12"/>
        <v>86481313952.100006</v>
      </c>
      <c r="AR18" s="356"/>
    </row>
    <row r="19" spans="2:44" x14ac:dyDescent="0.25">
      <c r="B19" s="30" t="s">
        <v>101</v>
      </c>
      <c r="C19" s="294">
        <v>145274205842</v>
      </c>
      <c r="D19" s="294">
        <v>145552100933.59003</v>
      </c>
      <c r="E19" s="294">
        <v>9707134715.3800011</v>
      </c>
      <c r="F19" s="294">
        <v>11497517323.82</v>
      </c>
      <c r="G19" s="294">
        <v>14191883179.18</v>
      </c>
      <c r="H19" s="294">
        <v>10956238928.889999</v>
      </c>
      <c r="I19" s="294">
        <v>11503767500.110001</v>
      </c>
      <c r="J19" s="294">
        <v>11915953909.059998</v>
      </c>
      <c r="K19" s="294">
        <v>10997396131.580002</v>
      </c>
      <c r="L19" s="294">
        <v>12229235827.279997</v>
      </c>
      <c r="M19" s="294">
        <v>11511319035.509998</v>
      </c>
      <c r="N19" s="294">
        <v>9684679204.75</v>
      </c>
      <c r="O19" s="294">
        <v>14555753332.880001</v>
      </c>
      <c r="P19" s="294">
        <v>16352551583.939999</v>
      </c>
      <c r="Q19" s="294">
        <f t="shared" si="13"/>
        <v>145103430672.38</v>
      </c>
      <c r="R19" s="158">
        <v>0</v>
      </c>
      <c r="S19" s="159">
        <v>0</v>
      </c>
      <c r="T19" s="159">
        <v>0</v>
      </c>
      <c r="U19" s="159">
        <v>0</v>
      </c>
      <c r="V19" s="159">
        <v>0</v>
      </c>
      <c r="W19" s="159">
        <v>0</v>
      </c>
      <c r="X19" s="159">
        <v>0</v>
      </c>
      <c r="Y19" s="159">
        <v>0</v>
      </c>
      <c r="Z19" s="159">
        <v>0</v>
      </c>
      <c r="AA19" s="159">
        <v>0</v>
      </c>
      <c r="AB19" s="159">
        <v>0</v>
      </c>
      <c r="AC19" s="159">
        <v>0</v>
      </c>
      <c r="AD19" s="159">
        <v>0</v>
      </c>
      <c r="AE19" s="294">
        <f t="shared" si="0"/>
        <v>9707134715.3800011</v>
      </c>
      <c r="AF19" s="294">
        <f t="shared" si="1"/>
        <v>11497517323.82</v>
      </c>
      <c r="AG19" s="294">
        <f t="shared" si="2"/>
        <v>14191883179.18</v>
      </c>
      <c r="AH19" s="294">
        <f t="shared" si="3"/>
        <v>10956238928.889999</v>
      </c>
      <c r="AI19" s="294">
        <f t="shared" si="4"/>
        <v>11503767500.110001</v>
      </c>
      <c r="AJ19" s="294">
        <f t="shared" si="5"/>
        <v>11915953909.059998</v>
      </c>
      <c r="AK19" s="294">
        <f t="shared" si="6"/>
        <v>10997396131.580002</v>
      </c>
      <c r="AL19" s="294">
        <f t="shared" si="7"/>
        <v>12229235827.279997</v>
      </c>
      <c r="AM19" s="294">
        <f t="shared" si="8"/>
        <v>11511319035.509998</v>
      </c>
      <c r="AN19" s="294">
        <f t="shared" si="9"/>
        <v>9684679204.75</v>
      </c>
      <c r="AO19" s="294">
        <f t="shared" si="10"/>
        <v>14555753332.880001</v>
      </c>
      <c r="AP19" s="294">
        <f t="shared" si="11"/>
        <v>16352551583.939999</v>
      </c>
      <c r="AQ19" s="294">
        <f t="shared" si="12"/>
        <v>145103430672.38</v>
      </c>
      <c r="AR19" s="356"/>
    </row>
    <row r="20" spans="2:44" x14ac:dyDescent="0.25">
      <c r="B20" s="28" t="s">
        <v>102</v>
      </c>
      <c r="C20" s="293">
        <v>28323412464</v>
      </c>
      <c r="D20" s="293">
        <v>28687780152.249996</v>
      </c>
      <c r="E20" s="293">
        <v>1497532893.1300001</v>
      </c>
      <c r="F20" s="293">
        <v>2263802355.9700003</v>
      </c>
      <c r="G20" s="293">
        <v>2527670708.8999996</v>
      </c>
      <c r="H20" s="293">
        <v>2070833604.2300003</v>
      </c>
      <c r="I20" s="293">
        <v>2156435954.7200003</v>
      </c>
      <c r="J20" s="293">
        <v>2720416331</v>
      </c>
      <c r="K20" s="293">
        <v>1794202393.8100002</v>
      </c>
      <c r="L20" s="293">
        <v>2753377067.6499996</v>
      </c>
      <c r="M20" s="293">
        <v>2096845371.5300002</v>
      </c>
      <c r="N20" s="293">
        <v>1774860349.5</v>
      </c>
      <c r="O20" s="293">
        <v>2796418828.5</v>
      </c>
      <c r="P20" s="293">
        <v>4101210427.1199994</v>
      </c>
      <c r="Q20" s="293">
        <f t="shared" si="13"/>
        <v>28553606286.059998</v>
      </c>
      <c r="R20" s="153">
        <v>0</v>
      </c>
      <c r="S20" s="148">
        <v>0</v>
      </c>
      <c r="T20" s="148">
        <v>0</v>
      </c>
      <c r="U20" s="148">
        <v>0</v>
      </c>
      <c r="V20" s="148">
        <v>0</v>
      </c>
      <c r="W20" s="148">
        <v>0</v>
      </c>
      <c r="X20" s="148">
        <v>0</v>
      </c>
      <c r="Y20" s="148">
        <v>0</v>
      </c>
      <c r="Z20" s="148">
        <v>0</v>
      </c>
      <c r="AA20" s="148">
        <v>0</v>
      </c>
      <c r="AB20" s="148">
        <v>0</v>
      </c>
      <c r="AC20" s="148">
        <v>0</v>
      </c>
      <c r="AD20" s="148">
        <v>0</v>
      </c>
      <c r="AE20" s="293">
        <f t="shared" si="0"/>
        <v>1497532893.1300001</v>
      </c>
      <c r="AF20" s="293">
        <f t="shared" si="1"/>
        <v>2263802355.9700003</v>
      </c>
      <c r="AG20" s="293">
        <f t="shared" si="2"/>
        <v>2527670708.8999996</v>
      </c>
      <c r="AH20" s="293">
        <f t="shared" si="3"/>
        <v>2070833604.2300003</v>
      </c>
      <c r="AI20" s="293">
        <f t="shared" si="4"/>
        <v>2156435954.7200003</v>
      </c>
      <c r="AJ20" s="293">
        <f t="shared" si="5"/>
        <v>2720416331</v>
      </c>
      <c r="AK20" s="293">
        <f t="shared" si="6"/>
        <v>1794202393.8100002</v>
      </c>
      <c r="AL20" s="293">
        <f t="shared" si="7"/>
        <v>2753377067.6499996</v>
      </c>
      <c r="AM20" s="293">
        <f t="shared" si="8"/>
        <v>2096845371.5300002</v>
      </c>
      <c r="AN20" s="293">
        <f t="shared" si="9"/>
        <v>1774860349.5</v>
      </c>
      <c r="AO20" s="293">
        <f t="shared" si="10"/>
        <v>2796418828.5</v>
      </c>
      <c r="AP20" s="293">
        <f t="shared" si="11"/>
        <v>4101210427.1199994</v>
      </c>
      <c r="AQ20" s="293">
        <f t="shared" si="12"/>
        <v>28553606286.059998</v>
      </c>
      <c r="AR20" s="356"/>
    </row>
    <row r="21" spans="2:44" x14ac:dyDescent="0.25">
      <c r="B21" s="28" t="s">
        <v>103</v>
      </c>
      <c r="C21" s="293">
        <v>104369915835</v>
      </c>
      <c r="D21" s="293">
        <v>105081467217.49001</v>
      </c>
      <c r="E21" s="293">
        <v>7561726128.29</v>
      </c>
      <c r="F21" s="293">
        <v>8602105051.9899979</v>
      </c>
      <c r="G21" s="293">
        <v>9982401896.6599998</v>
      </c>
      <c r="H21" s="293">
        <v>8112232706.210001</v>
      </c>
      <c r="I21" s="293">
        <v>8287263542.7600002</v>
      </c>
      <c r="J21" s="293">
        <v>8257771672.3699999</v>
      </c>
      <c r="K21" s="293">
        <v>8122346227.46</v>
      </c>
      <c r="L21" s="293">
        <v>8521897600.0300007</v>
      </c>
      <c r="M21" s="293">
        <v>8585956528.8699999</v>
      </c>
      <c r="N21" s="293">
        <v>7222017234.4300003</v>
      </c>
      <c r="O21" s="293">
        <v>10557027457.700001</v>
      </c>
      <c r="P21" s="293">
        <v>11071589061.109999</v>
      </c>
      <c r="Q21" s="293">
        <f t="shared" si="13"/>
        <v>104884335107.88</v>
      </c>
      <c r="R21" s="153">
        <v>0</v>
      </c>
      <c r="S21" s="148">
        <v>0</v>
      </c>
      <c r="T21" s="148">
        <v>0</v>
      </c>
      <c r="U21" s="148">
        <v>0</v>
      </c>
      <c r="V21" s="148">
        <v>0</v>
      </c>
      <c r="W21" s="148">
        <v>0</v>
      </c>
      <c r="X21" s="148">
        <v>0</v>
      </c>
      <c r="Y21" s="148">
        <v>0</v>
      </c>
      <c r="Z21" s="148">
        <v>0</v>
      </c>
      <c r="AA21" s="148">
        <v>0</v>
      </c>
      <c r="AB21" s="148">
        <v>0</v>
      </c>
      <c r="AC21" s="148">
        <v>0</v>
      </c>
      <c r="AD21" s="148">
        <v>0</v>
      </c>
      <c r="AE21" s="293">
        <f t="shared" si="0"/>
        <v>7561726128.29</v>
      </c>
      <c r="AF21" s="293">
        <f t="shared" si="1"/>
        <v>8602105051.9899979</v>
      </c>
      <c r="AG21" s="293">
        <f t="shared" si="2"/>
        <v>9982401896.6599998</v>
      </c>
      <c r="AH21" s="293">
        <f t="shared" si="3"/>
        <v>8112232706.210001</v>
      </c>
      <c r="AI21" s="293">
        <f t="shared" si="4"/>
        <v>8287263542.7600002</v>
      </c>
      <c r="AJ21" s="293">
        <f t="shared" si="5"/>
        <v>8257771672.3699999</v>
      </c>
      <c r="AK21" s="293">
        <f t="shared" si="6"/>
        <v>8122346227.46</v>
      </c>
      <c r="AL21" s="293">
        <f t="shared" si="7"/>
        <v>8521897600.0300007</v>
      </c>
      <c r="AM21" s="293">
        <f t="shared" si="8"/>
        <v>8585956528.8699999</v>
      </c>
      <c r="AN21" s="293">
        <f t="shared" si="9"/>
        <v>7222017234.4300003</v>
      </c>
      <c r="AO21" s="293">
        <f t="shared" si="10"/>
        <v>10557027457.700001</v>
      </c>
      <c r="AP21" s="293">
        <f t="shared" si="11"/>
        <v>11071589061.109999</v>
      </c>
      <c r="AQ21" s="293">
        <f t="shared" si="12"/>
        <v>104884335107.88</v>
      </c>
      <c r="AR21" s="356"/>
    </row>
    <row r="22" spans="2:44" x14ac:dyDescent="0.25">
      <c r="B22" s="28" t="s">
        <v>104</v>
      </c>
      <c r="C22" s="293">
        <v>297268842</v>
      </c>
      <c r="D22" s="293">
        <v>471507954.45999992</v>
      </c>
      <c r="E22" s="293">
        <v>57620335.5</v>
      </c>
      <c r="F22" s="293">
        <v>9161442.3000000007</v>
      </c>
      <c r="G22" s="293">
        <v>40904782.609999999</v>
      </c>
      <c r="H22" s="293">
        <v>41610233.130000003</v>
      </c>
      <c r="I22" s="293">
        <v>11465687.790000001</v>
      </c>
      <c r="J22" s="293">
        <v>10711767.550000001</v>
      </c>
      <c r="K22" s="293">
        <v>24926820.649999999</v>
      </c>
      <c r="L22" s="293">
        <v>72301714.549999997</v>
      </c>
      <c r="M22" s="293">
        <v>17748312.389999997</v>
      </c>
      <c r="N22" s="293">
        <v>42849280.090000004</v>
      </c>
      <c r="O22" s="293">
        <v>43198237.289999999</v>
      </c>
      <c r="P22" s="293">
        <v>92339515.290000007</v>
      </c>
      <c r="Q22" s="293">
        <f t="shared" si="13"/>
        <v>464838129.13999999</v>
      </c>
      <c r="R22" s="153">
        <v>0</v>
      </c>
      <c r="S22" s="148">
        <v>0</v>
      </c>
      <c r="T22" s="148">
        <v>0</v>
      </c>
      <c r="U22" s="148">
        <v>0</v>
      </c>
      <c r="V22" s="148">
        <v>0</v>
      </c>
      <c r="W22" s="148">
        <v>0</v>
      </c>
      <c r="X22" s="148">
        <v>0</v>
      </c>
      <c r="Y22" s="148">
        <v>0</v>
      </c>
      <c r="Z22" s="148">
        <v>0</v>
      </c>
      <c r="AA22" s="148">
        <v>0</v>
      </c>
      <c r="AB22" s="148">
        <v>0</v>
      </c>
      <c r="AC22" s="148">
        <v>0</v>
      </c>
      <c r="AD22" s="148">
        <v>0</v>
      </c>
      <c r="AE22" s="293">
        <f t="shared" si="0"/>
        <v>57620335.5</v>
      </c>
      <c r="AF22" s="293">
        <f t="shared" si="1"/>
        <v>9161442.3000000007</v>
      </c>
      <c r="AG22" s="293">
        <f t="shared" si="2"/>
        <v>40904782.609999999</v>
      </c>
      <c r="AH22" s="293">
        <f t="shared" si="3"/>
        <v>41610233.130000003</v>
      </c>
      <c r="AI22" s="293">
        <f t="shared" si="4"/>
        <v>11465687.790000001</v>
      </c>
      <c r="AJ22" s="293">
        <f t="shared" si="5"/>
        <v>10711767.550000001</v>
      </c>
      <c r="AK22" s="293">
        <f t="shared" si="6"/>
        <v>24926820.649999999</v>
      </c>
      <c r="AL22" s="293">
        <f t="shared" si="7"/>
        <v>72301714.549999997</v>
      </c>
      <c r="AM22" s="293">
        <f t="shared" si="8"/>
        <v>17748312.389999997</v>
      </c>
      <c r="AN22" s="293">
        <f t="shared" si="9"/>
        <v>42849280.090000004</v>
      </c>
      <c r="AO22" s="293">
        <f t="shared" si="10"/>
        <v>43198237.289999999</v>
      </c>
      <c r="AP22" s="293">
        <f t="shared" si="11"/>
        <v>92339515.290000007</v>
      </c>
      <c r="AQ22" s="293">
        <f t="shared" si="12"/>
        <v>464838129.13999999</v>
      </c>
      <c r="AR22" s="356"/>
    </row>
    <row r="23" spans="2:44" x14ac:dyDescent="0.25">
      <c r="B23" s="28" t="s">
        <v>105</v>
      </c>
      <c r="C23" s="293">
        <v>12283608701</v>
      </c>
      <c r="D23" s="293">
        <v>11311345609.390001</v>
      </c>
      <c r="E23" s="293">
        <v>590255358.46000004</v>
      </c>
      <c r="F23" s="293">
        <v>622448473.55999994</v>
      </c>
      <c r="G23" s="293">
        <v>1640905791.01</v>
      </c>
      <c r="H23" s="293">
        <v>731562385.32000005</v>
      </c>
      <c r="I23" s="293">
        <v>1048602314.8399999</v>
      </c>
      <c r="J23" s="293">
        <v>927054138.13999999</v>
      </c>
      <c r="K23" s="293">
        <v>1055920689.6599998</v>
      </c>
      <c r="L23" s="293">
        <v>881659445.04999995</v>
      </c>
      <c r="M23" s="293">
        <v>810768822.72000003</v>
      </c>
      <c r="N23" s="293">
        <v>644952340.73000002</v>
      </c>
      <c r="O23" s="293">
        <v>1159108809.3900001</v>
      </c>
      <c r="P23" s="293">
        <v>1087412580.4200001</v>
      </c>
      <c r="Q23" s="293">
        <f t="shared" si="13"/>
        <v>11200651149.299999</v>
      </c>
      <c r="R23" s="153">
        <v>0</v>
      </c>
      <c r="S23" s="148">
        <v>0</v>
      </c>
      <c r="T23" s="148">
        <v>0</v>
      </c>
      <c r="U23" s="148">
        <v>0</v>
      </c>
      <c r="V23" s="148">
        <v>0</v>
      </c>
      <c r="W23" s="148">
        <v>0</v>
      </c>
      <c r="X23" s="148">
        <v>0</v>
      </c>
      <c r="Y23" s="148">
        <v>0</v>
      </c>
      <c r="Z23" s="148">
        <v>0</v>
      </c>
      <c r="AA23" s="148">
        <v>0</v>
      </c>
      <c r="AB23" s="148">
        <v>0</v>
      </c>
      <c r="AC23" s="148">
        <v>0</v>
      </c>
      <c r="AD23" s="148">
        <v>0</v>
      </c>
      <c r="AE23" s="293">
        <f t="shared" si="0"/>
        <v>590255358.46000004</v>
      </c>
      <c r="AF23" s="293">
        <f t="shared" si="1"/>
        <v>622448473.55999994</v>
      </c>
      <c r="AG23" s="293">
        <f t="shared" si="2"/>
        <v>1640905791.01</v>
      </c>
      <c r="AH23" s="293">
        <f t="shared" si="3"/>
        <v>731562385.32000005</v>
      </c>
      <c r="AI23" s="293">
        <f t="shared" si="4"/>
        <v>1048602314.8399999</v>
      </c>
      <c r="AJ23" s="293">
        <f t="shared" si="5"/>
        <v>927054138.13999999</v>
      </c>
      <c r="AK23" s="293">
        <f t="shared" si="6"/>
        <v>1055920689.6599998</v>
      </c>
      <c r="AL23" s="293">
        <f t="shared" si="7"/>
        <v>881659445.04999995</v>
      </c>
      <c r="AM23" s="293">
        <f t="shared" si="8"/>
        <v>810768822.72000003</v>
      </c>
      <c r="AN23" s="293">
        <f t="shared" si="9"/>
        <v>644952340.73000002</v>
      </c>
      <c r="AO23" s="293">
        <f t="shared" si="10"/>
        <v>1159108809.3900001</v>
      </c>
      <c r="AP23" s="293">
        <f t="shared" si="11"/>
        <v>1087412580.4200001</v>
      </c>
      <c r="AQ23" s="293">
        <f t="shared" si="12"/>
        <v>11200651149.299999</v>
      </c>
      <c r="AR23" s="356"/>
    </row>
    <row r="24" spans="2:44" x14ac:dyDescent="0.25">
      <c r="B24" s="30" t="s">
        <v>106</v>
      </c>
      <c r="C24" s="294">
        <v>28110263</v>
      </c>
      <c r="D24" s="294">
        <v>172715802.93000001</v>
      </c>
      <c r="E24" s="294">
        <v>13536234.34</v>
      </c>
      <c r="F24" s="294">
        <v>4245399</v>
      </c>
      <c r="G24" s="294">
        <v>3826029.67</v>
      </c>
      <c r="H24" s="294">
        <v>6101737.5499999998</v>
      </c>
      <c r="I24" s="294">
        <v>6093767.0700000003</v>
      </c>
      <c r="J24" s="294">
        <v>5082085.67</v>
      </c>
      <c r="K24" s="294">
        <v>2018666.9100000001</v>
      </c>
      <c r="L24" s="294">
        <v>3123450.41</v>
      </c>
      <c r="M24" s="294">
        <v>15641882.57</v>
      </c>
      <c r="N24" s="294">
        <v>21772121.119999997</v>
      </c>
      <c r="O24" s="294">
        <v>65519816.939999998</v>
      </c>
      <c r="P24" s="294">
        <v>15142837.559999999</v>
      </c>
      <c r="Q24" s="294">
        <v>162104028.81</v>
      </c>
      <c r="R24" s="158">
        <v>0</v>
      </c>
      <c r="S24" s="159">
        <v>0</v>
      </c>
      <c r="T24" s="159">
        <v>0</v>
      </c>
      <c r="U24" s="159">
        <v>0</v>
      </c>
      <c r="V24" s="159">
        <v>0</v>
      </c>
      <c r="W24" s="159">
        <v>0</v>
      </c>
      <c r="X24" s="159">
        <v>0</v>
      </c>
      <c r="Y24" s="159">
        <v>0</v>
      </c>
      <c r="Z24" s="159">
        <v>0</v>
      </c>
      <c r="AA24" s="159">
        <v>0</v>
      </c>
      <c r="AB24" s="159">
        <v>0</v>
      </c>
      <c r="AC24" s="159">
        <v>0</v>
      </c>
      <c r="AD24" s="159">
        <v>0</v>
      </c>
      <c r="AE24" s="294">
        <f t="shared" si="0"/>
        <v>13536234.34</v>
      </c>
      <c r="AF24" s="294">
        <f t="shared" si="1"/>
        <v>4245399</v>
      </c>
      <c r="AG24" s="294">
        <f t="shared" si="2"/>
        <v>3826029.67</v>
      </c>
      <c r="AH24" s="294">
        <f t="shared" si="3"/>
        <v>6101737.5499999998</v>
      </c>
      <c r="AI24" s="294">
        <f t="shared" si="4"/>
        <v>6093767.0700000003</v>
      </c>
      <c r="AJ24" s="294">
        <f t="shared" si="5"/>
        <v>5082085.67</v>
      </c>
      <c r="AK24" s="294">
        <f t="shared" si="6"/>
        <v>2018666.9100000001</v>
      </c>
      <c r="AL24" s="294">
        <f t="shared" si="7"/>
        <v>3123450.41</v>
      </c>
      <c r="AM24" s="294">
        <f t="shared" si="8"/>
        <v>15641882.57</v>
      </c>
      <c r="AN24" s="294">
        <f t="shared" si="9"/>
        <v>21772121.119999997</v>
      </c>
      <c r="AO24" s="294">
        <f t="shared" si="10"/>
        <v>65519816.939999998</v>
      </c>
      <c r="AP24" s="294">
        <f t="shared" si="11"/>
        <v>15142837.559999999</v>
      </c>
      <c r="AQ24" s="294">
        <f t="shared" si="12"/>
        <v>162104028.81</v>
      </c>
      <c r="AR24" s="356"/>
    </row>
    <row r="25" spans="2:44" x14ac:dyDescent="0.25">
      <c r="B25" s="29" t="s">
        <v>107</v>
      </c>
      <c r="C25" s="296">
        <v>98029851689</v>
      </c>
      <c r="D25" s="296">
        <v>131927399631.12001</v>
      </c>
      <c r="E25" s="296">
        <v>2753648485.1400003</v>
      </c>
      <c r="F25" s="296">
        <v>13702116955.279999</v>
      </c>
      <c r="G25" s="296">
        <v>7427045796.5199995</v>
      </c>
      <c r="H25" s="296">
        <v>3754612778.48</v>
      </c>
      <c r="I25" s="296">
        <v>7137344710.2600002</v>
      </c>
      <c r="J25" s="296">
        <v>6764689871.0100002</v>
      </c>
      <c r="K25" s="296">
        <v>4059670748.2099996</v>
      </c>
      <c r="L25" s="296">
        <v>5187496362.2800007</v>
      </c>
      <c r="M25" s="296">
        <v>5202880657.7900009</v>
      </c>
      <c r="N25" s="296">
        <v>4046631858.1100016</v>
      </c>
      <c r="O25" s="296">
        <v>6207063291.29</v>
      </c>
      <c r="P25" s="296">
        <v>47910922527.539993</v>
      </c>
      <c r="Q25" s="296">
        <f t="shared" si="13"/>
        <v>114154124041.91</v>
      </c>
      <c r="R25" s="18">
        <v>0</v>
      </c>
      <c r="S25" s="296">
        <v>1040335600.0000001</v>
      </c>
      <c r="T25" s="296">
        <v>2832410347.3200002</v>
      </c>
      <c r="U25" s="296">
        <v>168102480</v>
      </c>
      <c r="V25" s="296">
        <v>495488587.10999995</v>
      </c>
      <c r="W25" s="296">
        <v>422879269.10000002</v>
      </c>
      <c r="X25" s="296">
        <v>105350343.28</v>
      </c>
      <c r="Y25" s="296">
        <v>1115896488.21</v>
      </c>
      <c r="Z25" s="296">
        <v>1683339205.01</v>
      </c>
      <c r="AA25" s="296">
        <v>939997297.02999997</v>
      </c>
      <c r="AB25" s="296">
        <v>1051828123.8699999</v>
      </c>
      <c r="AC25" s="296">
        <v>1487247511.49</v>
      </c>
      <c r="AD25" s="296">
        <v>11342875252.420002</v>
      </c>
      <c r="AE25" s="296">
        <f t="shared" si="0"/>
        <v>2753648485.1400003</v>
      </c>
      <c r="AF25" s="296">
        <f t="shared" si="1"/>
        <v>14742452555.279999</v>
      </c>
      <c r="AG25" s="296">
        <f t="shared" si="2"/>
        <v>10259456143.84</v>
      </c>
      <c r="AH25" s="296">
        <f t="shared" si="3"/>
        <v>3922715258.48</v>
      </c>
      <c r="AI25" s="296">
        <f t="shared" si="4"/>
        <v>7632833297.3699999</v>
      </c>
      <c r="AJ25" s="296">
        <f t="shared" si="5"/>
        <v>7187569140.1100006</v>
      </c>
      <c r="AK25" s="296">
        <f t="shared" si="6"/>
        <v>4165021091.4899998</v>
      </c>
      <c r="AL25" s="296">
        <f t="shared" si="7"/>
        <v>6303392850.4900007</v>
      </c>
      <c r="AM25" s="296">
        <f t="shared" si="8"/>
        <v>6886219862.8000011</v>
      </c>
      <c r="AN25" s="296">
        <f t="shared" si="9"/>
        <v>4986629155.1400013</v>
      </c>
      <c r="AO25" s="296">
        <f t="shared" si="10"/>
        <v>7258891415.1599998</v>
      </c>
      <c r="AP25" s="296">
        <f t="shared" si="11"/>
        <v>49398170039.029991</v>
      </c>
      <c r="AQ25" s="296">
        <f t="shared" si="12"/>
        <v>125496999294.33</v>
      </c>
      <c r="AR25" s="356"/>
    </row>
    <row r="26" spans="2:44" x14ac:dyDescent="0.25">
      <c r="B26" s="30" t="s">
        <v>108</v>
      </c>
      <c r="C26" s="294">
        <v>22182239772</v>
      </c>
      <c r="D26" s="294">
        <v>30504059577.73</v>
      </c>
      <c r="E26" s="294">
        <v>1097245631.74</v>
      </c>
      <c r="F26" s="294">
        <v>3725309499.0200005</v>
      </c>
      <c r="G26" s="294">
        <v>378961683.81</v>
      </c>
      <c r="H26" s="294">
        <v>707783762.07000005</v>
      </c>
      <c r="I26" s="294">
        <v>1258977517.4699998</v>
      </c>
      <c r="J26" s="294">
        <v>898529812.40999985</v>
      </c>
      <c r="K26" s="294">
        <v>705221989.84999979</v>
      </c>
      <c r="L26" s="294">
        <v>683924197.85000002</v>
      </c>
      <c r="M26" s="294">
        <v>735614112.34000015</v>
      </c>
      <c r="N26" s="294">
        <v>640540195.99000013</v>
      </c>
      <c r="O26" s="294">
        <v>1218150253.48</v>
      </c>
      <c r="P26" s="294">
        <v>6179520527.9800014</v>
      </c>
      <c r="Q26" s="294">
        <f t="shared" si="13"/>
        <v>18229779184.010002</v>
      </c>
      <c r="R26" s="158">
        <v>0</v>
      </c>
      <c r="S26" s="294">
        <v>1040335600.0000001</v>
      </c>
      <c r="T26" s="294">
        <v>2582410347.3200002</v>
      </c>
      <c r="U26" s="294">
        <v>68102480</v>
      </c>
      <c r="V26" s="294">
        <v>475420151.27999997</v>
      </c>
      <c r="W26" s="294">
        <v>68256704.879999995</v>
      </c>
      <c r="X26" s="294">
        <v>94817573.280000001</v>
      </c>
      <c r="Y26" s="294">
        <v>965404129.86000001</v>
      </c>
      <c r="Z26" s="294">
        <v>500912332.22000003</v>
      </c>
      <c r="AA26" s="294">
        <v>735997297.02999997</v>
      </c>
      <c r="AB26" s="294">
        <v>1013581592.64</v>
      </c>
      <c r="AC26" s="294">
        <v>1387247511.49</v>
      </c>
      <c r="AD26" s="294">
        <v>8932485720</v>
      </c>
      <c r="AE26" s="294">
        <f t="shared" si="0"/>
        <v>1097245631.74</v>
      </c>
      <c r="AF26" s="294">
        <f t="shared" si="1"/>
        <v>4765645099.0200005</v>
      </c>
      <c r="AG26" s="294">
        <f t="shared" si="2"/>
        <v>2961372031.1300001</v>
      </c>
      <c r="AH26" s="294">
        <f t="shared" si="3"/>
        <v>775886242.07000005</v>
      </c>
      <c r="AI26" s="294">
        <f t="shared" si="4"/>
        <v>1734397668.7499998</v>
      </c>
      <c r="AJ26" s="294">
        <f t="shared" si="5"/>
        <v>966786517.28999984</v>
      </c>
      <c r="AK26" s="294">
        <f t="shared" si="6"/>
        <v>800039563.12999976</v>
      </c>
      <c r="AL26" s="294">
        <f t="shared" si="7"/>
        <v>1649328327.71</v>
      </c>
      <c r="AM26" s="294">
        <f t="shared" si="8"/>
        <v>1236526444.5600002</v>
      </c>
      <c r="AN26" s="294">
        <f t="shared" si="9"/>
        <v>1376537493.02</v>
      </c>
      <c r="AO26" s="294">
        <f t="shared" si="10"/>
        <v>2231731846.1199999</v>
      </c>
      <c r="AP26" s="294">
        <f t="shared" si="11"/>
        <v>7566768039.4700012</v>
      </c>
      <c r="AQ26" s="294">
        <f t="shared" si="12"/>
        <v>27162264904.010002</v>
      </c>
      <c r="AR26" s="356"/>
    </row>
    <row r="27" spans="2:44" x14ac:dyDescent="0.25">
      <c r="B27" s="28" t="s">
        <v>109</v>
      </c>
      <c r="C27" s="293">
        <v>17568847241</v>
      </c>
      <c r="D27" s="293">
        <v>26640273019.950001</v>
      </c>
      <c r="E27" s="293">
        <v>1090470086.04</v>
      </c>
      <c r="F27" s="293">
        <v>4750334835.8200006</v>
      </c>
      <c r="G27" s="293">
        <v>2920427934.9300003</v>
      </c>
      <c r="H27" s="293">
        <v>745174881.41999996</v>
      </c>
      <c r="I27" s="293">
        <v>1666363417.1400001</v>
      </c>
      <c r="J27" s="293">
        <v>895779632.41999984</v>
      </c>
      <c r="K27" s="293">
        <v>747206870.58000004</v>
      </c>
      <c r="L27" s="293">
        <v>1515589270.1099999</v>
      </c>
      <c r="M27" s="293">
        <v>1150766803.78</v>
      </c>
      <c r="N27" s="293">
        <v>1323253765.48</v>
      </c>
      <c r="O27" s="293">
        <v>1999272651.2199998</v>
      </c>
      <c r="P27" s="293">
        <v>5638875805.0900002</v>
      </c>
      <c r="Q27" s="293">
        <f t="shared" si="13"/>
        <v>24443515954.030003</v>
      </c>
      <c r="R27" s="153">
        <v>0</v>
      </c>
      <c r="S27" s="148">
        <v>0</v>
      </c>
      <c r="T27" s="148">
        <v>0</v>
      </c>
      <c r="U27" s="148">
        <v>0</v>
      </c>
      <c r="V27" s="148">
        <v>0</v>
      </c>
      <c r="W27" s="148">
        <v>0</v>
      </c>
      <c r="X27" s="148">
        <v>0</v>
      </c>
      <c r="Y27" s="148">
        <v>0</v>
      </c>
      <c r="Z27" s="148">
        <v>0</v>
      </c>
      <c r="AA27" s="148">
        <v>0</v>
      </c>
      <c r="AB27" s="148">
        <v>0</v>
      </c>
      <c r="AC27" s="148">
        <v>0</v>
      </c>
      <c r="AD27" s="148">
        <v>0</v>
      </c>
      <c r="AE27" s="293">
        <f t="shared" si="0"/>
        <v>1090470086.04</v>
      </c>
      <c r="AF27" s="293">
        <f t="shared" si="1"/>
        <v>4750334835.8200006</v>
      </c>
      <c r="AG27" s="293">
        <f t="shared" si="2"/>
        <v>2920427934.9300003</v>
      </c>
      <c r="AH27" s="293">
        <f t="shared" si="3"/>
        <v>745174881.41999996</v>
      </c>
      <c r="AI27" s="293">
        <f t="shared" si="4"/>
        <v>1666363417.1400001</v>
      </c>
      <c r="AJ27" s="293">
        <f t="shared" si="5"/>
        <v>895779632.41999984</v>
      </c>
      <c r="AK27" s="293">
        <f t="shared" si="6"/>
        <v>747206870.58000004</v>
      </c>
      <c r="AL27" s="293">
        <f t="shared" si="7"/>
        <v>1515589270.1099999</v>
      </c>
      <c r="AM27" s="293">
        <f t="shared" si="8"/>
        <v>1150766803.78</v>
      </c>
      <c r="AN27" s="293">
        <f t="shared" si="9"/>
        <v>1323253765.48</v>
      </c>
      <c r="AO27" s="293">
        <f t="shared" si="10"/>
        <v>1999272651.2199998</v>
      </c>
      <c r="AP27" s="293">
        <f t="shared" si="11"/>
        <v>5638875805.0900002</v>
      </c>
      <c r="AQ27" s="293">
        <f t="shared" si="12"/>
        <v>24443515954.030003</v>
      </c>
      <c r="AR27" s="356"/>
    </row>
    <row r="28" spans="2:44" x14ac:dyDescent="0.25">
      <c r="B28" s="28" t="s">
        <v>110</v>
      </c>
      <c r="C28" s="293">
        <v>4613392531</v>
      </c>
      <c r="D28" s="293">
        <v>3863786557.7799997</v>
      </c>
      <c r="E28" s="293">
        <v>6775545.7000000002</v>
      </c>
      <c r="F28" s="293">
        <v>15310263.200000001</v>
      </c>
      <c r="G28" s="293">
        <v>40944096.199999996</v>
      </c>
      <c r="H28" s="293">
        <v>30711360.650000002</v>
      </c>
      <c r="I28" s="293">
        <v>68034251.610000014</v>
      </c>
      <c r="J28" s="293">
        <v>71006884.870000005</v>
      </c>
      <c r="K28" s="293">
        <v>52832692.549999997</v>
      </c>
      <c r="L28" s="293">
        <v>133739057.59999999</v>
      </c>
      <c r="M28" s="293">
        <v>85759640.779999986</v>
      </c>
      <c r="N28" s="293">
        <v>53283727.539999992</v>
      </c>
      <c r="O28" s="293">
        <v>232459194.89999998</v>
      </c>
      <c r="P28" s="293">
        <v>1927892234.3800001</v>
      </c>
      <c r="Q28" s="293">
        <f t="shared" si="13"/>
        <v>2718748949.98</v>
      </c>
      <c r="R28" s="153">
        <v>0</v>
      </c>
      <c r="S28" s="148">
        <v>0</v>
      </c>
      <c r="T28" s="148">
        <v>0</v>
      </c>
      <c r="U28" s="148">
        <v>0</v>
      </c>
      <c r="V28" s="148">
        <v>0</v>
      </c>
      <c r="W28" s="148">
        <v>0</v>
      </c>
      <c r="X28" s="148">
        <v>0</v>
      </c>
      <c r="Y28" s="148">
        <v>0</v>
      </c>
      <c r="Z28" s="148">
        <v>0</v>
      </c>
      <c r="AA28" s="148">
        <v>0</v>
      </c>
      <c r="AB28" s="148">
        <v>0</v>
      </c>
      <c r="AC28" s="148">
        <v>0</v>
      </c>
      <c r="AD28" s="148">
        <v>0</v>
      </c>
      <c r="AE28" s="293">
        <f t="shared" si="0"/>
        <v>6775545.7000000002</v>
      </c>
      <c r="AF28" s="293">
        <f t="shared" si="1"/>
        <v>15310263.200000001</v>
      </c>
      <c r="AG28" s="293">
        <f t="shared" si="2"/>
        <v>40944096.199999996</v>
      </c>
      <c r="AH28" s="293">
        <f t="shared" si="3"/>
        <v>30711360.650000002</v>
      </c>
      <c r="AI28" s="293">
        <f t="shared" si="4"/>
        <v>68034251.610000014</v>
      </c>
      <c r="AJ28" s="293">
        <f t="shared" si="5"/>
        <v>71006884.870000005</v>
      </c>
      <c r="AK28" s="293">
        <f t="shared" si="6"/>
        <v>52832692.549999997</v>
      </c>
      <c r="AL28" s="293">
        <f t="shared" si="7"/>
        <v>133739057.59999999</v>
      </c>
      <c r="AM28" s="293">
        <f t="shared" si="8"/>
        <v>85759640.779999986</v>
      </c>
      <c r="AN28" s="293">
        <f t="shared" si="9"/>
        <v>53283727.539999992</v>
      </c>
      <c r="AO28" s="293">
        <f t="shared" si="10"/>
        <v>232459194.89999998</v>
      </c>
      <c r="AP28" s="293">
        <f t="shared" si="11"/>
        <v>1927892234.3800001</v>
      </c>
      <c r="AQ28" s="293">
        <f t="shared" si="12"/>
        <v>2718748949.98</v>
      </c>
      <c r="AR28" s="356"/>
    </row>
    <row r="29" spans="2:44" x14ac:dyDescent="0.25">
      <c r="B29" s="30" t="s">
        <v>111</v>
      </c>
      <c r="C29" s="294">
        <v>39182226555</v>
      </c>
      <c r="D29" s="294">
        <v>36664637008.040009</v>
      </c>
      <c r="E29" s="294">
        <v>986430848.98000002</v>
      </c>
      <c r="F29" s="294">
        <v>2698040054.2200003</v>
      </c>
      <c r="G29" s="294">
        <v>2603643500.2199998</v>
      </c>
      <c r="H29" s="294">
        <v>1453164108.8599997</v>
      </c>
      <c r="I29" s="294">
        <v>1914629276.6600001</v>
      </c>
      <c r="J29" s="294">
        <v>2196170515.5</v>
      </c>
      <c r="K29" s="294">
        <v>2058854081.3599999</v>
      </c>
      <c r="L29" s="294">
        <v>2349987717.7700005</v>
      </c>
      <c r="M29" s="294">
        <v>2186278040.8899999</v>
      </c>
      <c r="N29" s="294">
        <v>1766358858.3299997</v>
      </c>
      <c r="O29" s="294">
        <v>2965541237.8599997</v>
      </c>
      <c r="P29" s="294">
        <v>10279051029.11001</v>
      </c>
      <c r="Q29" s="294">
        <f t="shared" si="13"/>
        <v>33458149269.76001</v>
      </c>
      <c r="R29" s="158">
        <v>0</v>
      </c>
      <c r="S29" s="159">
        <v>0</v>
      </c>
      <c r="T29" s="159">
        <v>0</v>
      </c>
      <c r="U29" s="159">
        <v>0</v>
      </c>
      <c r="V29" s="294">
        <v>20068435.829999998</v>
      </c>
      <c r="W29" s="294">
        <v>254622564.22</v>
      </c>
      <c r="X29" s="294">
        <v>10532770</v>
      </c>
      <c r="Y29" s="294">
        <v>150492358.34999999</v>
      </c>
      <c r="Z29" s="294">
        <v>112426872.79000001</v>
      </c>
      <c r="AA29" s="159">
        <v>0</v>
      </c>
      <c r="AB29" s="294">
        <v>38246531.230000004</v>
      </c>
      <c r="AC29" s="159">
        <v>0</v>
      </c>
      <c r="AD29" s="294">
        <v>586389532.41999996</v>
      </c>
      <c r="AE29" s="294">
        <f t="shared" si="0"/>
        <v>986430848.98000002</v>
      </c>
      <c r="AF29" s="294">
        <f t="shared" si="1"/>
        <v>2698040054.2200003</v>
      </c>
      <c r="AG29" s="294">
        <f t="shared" si="2"/>
        <v>2603643500.2199998</v>
      </c>
      <c r="AH29" s="294">
        <f t="shared" si="3"/>
        <v>1453164108.8599997</v>
      </c>
      <c r="AI29" s="294">
        <f t="shared" si="4"/>
        <v>1934697712.49</v>
      </c>
      <c r="AJ29" s="294">
        <f t="shared" si="5"/>
        <v>2450793079.7199998</v>
      </c>
      <c r="AK29" s="294">
        <f t="shared" si="6"/>
        <v>2069386851.3599999</v>
      </c>
      <c r="AL29" s="294">
        <f t="shared" si="7"/>
        <v>2500480076.1200004</v>
      </c>
      <c r="AM29" s="294">
        <f t="shared" si="8"/>
        <v>2298704913.6799998</v>
      </c>
      <c r="AN29" s="294">
        <f t="shared" si="9"/>
        <v>1766358858.3299997</v>
      </c>
      <c r="AO29" s="294">
        <f t="shared" si="10"/>
        <v>3003787769.0899997</v>
      </c>
      <c r="AP29" s="294">
        <f t="shared" si="11"/>
        <v>10279051029.11001</v>
      </c>
      <c r="AQ29" s="294">
        <f t="shared" si="12"/>
        <v>34044538802.180008</v>
      </c>
      <c r="AR29" s="356"/>
    </row>
    <row r="30" spans="2:44" x14ac:dyDescent="0.25">
      <c r="B30" s="28" t="s">
        <v>112</v>
      </c>
      <c r="C30" s="293">
        <v>28824979079</v>
      </c>
      <c r="D30" s="293">
        <v>25335734667.260002</v>
      </c>
      <c r="E30" s="293">
        <v>850904835.60000002</v>
      </c>
      <c r="F30" s="293">
        <v>2372288983.6000004</v>
      </c>
      <c r="G30" s="293">
        <v>2075876434.1099999</v>
      </c>
      <c r="H30" s="293">
        <v>1235353366.55</v>
      </c>
      <c r="I30" s="293">
        <v>1339027012.3599999</v>
      </c>
      <c r="J30" s="293">
        <v>1363675317.4600003</v>
      </c>
      <c r="K30" s="293">
        <v>1312339980.1800001</v>
      </c>
      <c r="L30" s="293">
        <v>1714758451.1300004</v>
      </c>
      <c r="M30" s="293">
        <v>1260532482.5700002</v>
      </c>
      <c r="N30" s="293">
        <v>1577818670.3399999</v>
      </c>
      <c r="O30" s="293">
        <v>2055885888.97</v>
      </c>
      <c r="P30" s="293">
        <v>6984614080.8000011</v>
      </c>
      <c r="Q30" s="293">
        <f t="shared" si="13"/>
        <v>24143075503.670002</v>
      </c>
      <c r="R30" s="153">
        <v>0</v>
      </c>
      <c r="S30" s="148">
        <v>0</v>
      </c>
      <c r="T30" s="148">
        <v>0</v>
      </c>
      <c r="U30" s="148">
        <v>0</v>
      </c>
      <c r="V30" s="148">
        <v>0</v>
      </c>
      <c r="W30" s="148">
        <v>0</v>
      </c>
      <c r="X30" s="148">
        <v>0</v>
      </c>
      <c r="Y30" s="148">
        <v>0</v>
      </c>
      <c r="Z30" s="148">
        <v>0</v>
      </c>
      <c r="AA30" s="148">
        <v>0</v>
      </c>
      <c r="AB30" s="148">
        <v>0</v>
      </c>
      <c r="AC30" s="148">
        <v>0</v>
      </c>
      <c r="AD30" s="148">
        <v>0</v>
      </c>
      <c r="AE30" s="293">
        <f t="shared" si="0"/>
        <v>850904835.60000002</v>
      </c>
      <c r="AF30" s="293">
        <f t="shared" si="1"/>
        <v>2372288983.6000004</v>
      </c>
      <c r="AG30" s="293">
        <f t="shared" si="2"/>
        <v>2075876434.1099999</v>
      </c>
      <c r="AH30" s="293">
        <f t="shared" si="3"/>
        <v>1235353366.55</v>
      </c>
      <c r="AI30" s="293">
        <f t="shared" si="4"/>
        <v>1339027012.3599999</v>
      </c>
      <c r="AJ30" s="293">
        <f t="shared" si="5"/>
        <v>1363675317.4600003</v>
      </c>
      <c r="AK30" s="293">
        <f t="shared" si="6"/>
        <v>1312339980.1800001</v>
      </c>
      <c r="AL30" s="293">
        <f t="shared" si="7"/>
        <v>1714758451.1300004</v>
      </c>
      <c r="AM30" s="293">
        <f t="shared" si="8"/>
        <v>1260532482.5700002</v>
      </c>
      <c r="AN30" s="293">
        <f t="shared" si="9"/>
        <v>1577818670.3399999</v>
      </c>
      <c r="AO30" s="293">
        <f t="shared" si="10"/>
        <v>2055885888.97</v>
      </c>
      <c r="AP30" s="293">
        <f t="shared" si="11"/>
        <v>6984614080.8000011</v>
      </c>
      <c r="AQ30" s="293">
        <f t="shared" si="12"/>
        <v>24143075503.670002</v>
      </c>
      <c r="AR30" s="356"/>
    </row>
    <row r="31" spans="2:44" x14ac:dyDescent="0.25">
      <c r="B31" s="28" t="s">
        <v>113</v>
      </c>
      <c r="C31" s="293">
        <v>9799644948</v>
      </c>
      <c r="D31" s="293">
        <v>10800384739.619999</v>
      </c>
      <c r="E31" s="293">
        <v>121234317.98</v>
      </c>
      <c r="F31" s="293">
        <v>315210831.56000006</v>
      </c>
      <c r="G31" s="293">
        <v>519942583.49000019</v>
      </c>
      <c r="H31" s="293">
        <v>208705443.02000004</v>
      </c>
      <c r="I31" s="293">
        <v>541811692.18000007</v>
      </c>
      <c r="J31" s="293">
        <v>798103989.04000008</v>
      </c>
      <c r="K31" s="293">
        <v>738554638.76999998</v>
      </c>
      <c r="L31" s="293">
        <v>616286197.28999996</v>
      </c>
      <c r="M31" s="293">
        <v>879987478.64000022</v>
      </c>
      <c r="N31" s="293">
        <v>171496912.94</v>
      </c>
      <c r="O31" s="293">
        <v>871557641.45999992</v>
      </c>
      <c r="P31" s="293">
        <v>3115688094.7699995</v>
      </c>
      <c r="Q31" s="293">
        <f t="shared" si="13"/>
        <v>8898579821.1399994</v>
      </c>
      <c r="R31" s="153">
        <v>0</v>
      </c>
      <c r="S31" s="148">
        <v>0</v>
      </c>
      <c r="T31" s="148">
        <v>0</v>
      </c>
      <c r="U31" s="148">
        <v>0</v>
      </c>
      <c r="V31" s="293">
        <v>20068435.829999998</v>
      </c>
      <c r="W31" s="293">
        <v>254622564.22</v>
      </c>
      <c r="X31" s="293">
        <v>10532770</v>
      </c>
      <c r="Y31" s="293">
        <v>150492358.34999999</v>
      </c>
      <c r="Z31" s="293">
        <v>112426872.79000001</v>
      </c>
      <c r="AA31" s="148">
        <v>0</v>
      </c>
      <c r="AB31" s="293">
        <v>38246531.230000004</v>
      </c>
      <c r="AC31" s="148">
        <v>0</v>
      </c>
      <c r="AD31" s="293">
        <v>586389532.41999996</v>
      </c>
      <c r="AE31" s="293">
        <f t="shared" si="0"/>
        <v>121234317.98</v>
      </c>
      <c r="AF31" s="293">
        <f t="shared" si="1"/>
        <v>315210831.56000006</v>
      </c>
      <c r="AG31" s="293">
        <f t="shared" si="2"/>
        <v>519942583.49000019</v>
      </c>
      <c r="AH31" s="293">
        <f t="shared" si="3"/>
        <v>208705443.02000004</v>
      </c>
      <c r="AI31" s="293">
        <f t="shared" si="4"/>
        <v>561880128.01000011</v>
      </c>
      <c r="AJ31" s="293">
        <f t="shared" si="5"/>
        <v>1052726553.2600001</v>
      </c>
      <c r="AK31" s="293">
        <f t="shared" si="6"/>
        <v>749087408.76999998</v>
      </c>
      <c r="AL31" s="293">
        <f t="shared" si="7"/>
        <v>766778555.63999999</v>
      </c>
      <c r="AM31" s="293">
        <f t="shared" si="8"/>
        <v>992414351.43000019</v>
      </c>
      <c r="AN31" s="293">
        <f t="shared" si="9"/>
        <v>171496912.94</v>
      </c>
      <c r="AO31" s="293">
        <f t="shared" si="10"/>
        <v>909804172.68999994</v>
      </c>
      <c r="AP31" s="293">
        <f t="shared" si="11"/>
        <v>3115688094.7699995</v>
      </c>
      <c r="AQ31" s="293">
        <f t="shared" si="12"/>
        <v>9484969353.5599995</v>
      </c>
      <c r="AR31" s="356"/>
    </row>
    <row r="32" spans="2:44" x14ac:dyDescent="0.25">
      <c r="B32" s="28" t="s">
        <v>114</v>
      </c>
      <c r="C32" s="293">
        <v>112637969</v>
      </c>
      <c r="D32" s="293">
        <v>140040761.19999999</v>
      </c>
      <c r="E32" s="293">
        <v>466667</v>
      </c>
      <c r="F32" s="293">
        <v>2096039.77</v>
      </c>
      <c r="G32" s="293">
        <v>677908.47999999998</v>
      </c>
      <c r="H32" s="293">
        <v>326554.84000000003</v>
      </c>
      <c r="I32" s="293">
        <v>10773333</v>
      </c>
      <c r="J32" s="293">
        <v>11888334</v>
      </c>
      <c r="K32" s="293">
        <v>2411901.11</v>
      </c>
      <c r="L32" s="293">
        <v>8687041.2799999993</v>
      </c>
      <c r="M32" s="293">
        <v>2120493.48</v>
      </c>
      <c r="N32" s="293">
        <v>994404.67</v>
      </c>
      <c r="O32" s="293">
        <v>8854200.5600000005</v>
      </c>
      <c r="P32" s="293">
        <v>79513323.769999996</v>
      </c>
      <c r="Q32" s="293">
        <f t="shared" si="13"/>
        <v>128810201.95999999</v>
      </c>
      <c r="R32" s="153">
        <v>0</v>
      </c>
      <c r="S32" s="148">
        <v>0</v>
      </c>
      <c r="T32" s="148">
        <v>0</v>
      </c>
      <c r="U32" s="148">
        <v>0</v>
      </c>
      <c r="V32" s="148">
        <v>0</v>
      </c>
      <c r="W32" s="148">
        <v>0</v>
      </c>
      <c r="X32" s="148">
        <v>0</v>
      </c>
      <c r="Y32" s="148">
        <v>0</v>
      </c>
      <c r="Z32" s="148">
        <v>0</v>
      </c>
      <c r="AA32" s="148">
        <v>0</v>
      </c>
      <c r="AB32" s="148">
        <v>0</v>
      </c>
      <c r="AC32" s="148">
        <v>0</v>
      </c>
      <c r="AD32" s="148">
        <v>0</v>
      </c>
      <c r="AE32" s="293">
        <f t="shared" si="0"/>
        <v>466667</v>
      </c>
      <c r="AF32" s="293">
        <f t="shared" si="1"/>
        <v>2096039.77</v>
      </c>
      <c r="AG32" s="293">
        <f t="shared" si="2"/>
        <v>677908.47999999998</v>
      </c>
      <c r="AH32" s="293">
        <f t="shared" si="3"/>
        <v>326554.84000000003</v>
      </c>
      <c r="AI32" s="293">
        <f t="shared" si="4"/>
        <v>10773333</v>
      </c>
      <c r="AJ32" s="293">
        <f t="shared" si="5"/>
        <v>11888334</v>
      </c>
      <c r="AK32" s="293">
        <f t="shared" si="6"/>
        <v>2411901.11</v>
      </c>
      <c r="AL32" s="293">
        <f t="shared" si="7"/>
        <v>8687041.2799999993</v>
      </c>
      <c r="AM32" s="293">
        <f t="shared" si="8"/>
        <v>2120493.48</v>
      </c>
      <c r="AN32" s="293">
        <f t="shared" si="9"/>
        <v>994404.67</v>
      </c>
      <c r="AO32" s="293">
        <f t="shared" si="10"/>
        <v>8854200.5600000005</v>
      </c>
      <c r="AP32" s="293">
        <f t="shared" si="11"/>
        <v>79513323.769999996</v>
      </c>
      <c r="AQ32" s="293">
        <f t="shared" si="12"/>
        <v>128810201.95999999</v>
      </c>
      <c r="AR32" s="356"/>
    </row>
    <row r="33" spans="1:44" x14ac:dyDescent="0.25">
      <c r="B33" s="28" t="s">
        <v>115</v>
      </c>
      <c r="C33" s="293">
        <v>4870706</v>
      </c>
      <c r="D33" s="293">
        <v>32696375.91</v>
      </c>
      <c r="E33" s="293">
        <v>10982219</v>
      </c>
      <c r="F33" s="20">
        <v>0</v>
      </c>
      <c r="G33" s="20">
        <v>0</v>
      </c>
      <c r="H33" s="20">
        <v>0</v>
      </c>
      <c r="I33" s="293">
        <v>522440</v>
      </c>
      <c r="J33" s="293">
        <v>450000</v>
      </c>
      <c r="K33" s="293">
        <v>252393.9</v>
      </c>
      <c r="L33" s="20">
        <v>0</v>
      </c>
      <c r="M33" s="293">
        <v>765000</v>
      </c>
      <c r="N33" s="293">
        <v>651166</v>
      </c>
      <c r="O33" s="20">
        <v>0</v>
      </c>
      <c r="P33" s="20">
        <v>0</v>
      </c>
      <c r="Q33" s="293">
        <f t="shared" si="13"/>
        <v>13623218.9</v>
      </c>
      <c r="R33" s="153">
        <v>0</v>
      </c>
      <c r="S33" s="148">
        <v>0</v>
      </c>
      <c r="T33" s="148">
        <v>0</v>
      </c>
      <c r="U33" s="148">
        <v>0</v>
      </c>
      <c r="V33" s="148">
        <v>0</v>
      </c>
      <c r="W33" s="148">
        <v>0</v>
      </c>
      <c r="X33" s="148">
        <v>0</v>
      </c>
      <c r="Y33" s="148">
        <v>0</v>
      </c>
      <c r="Z33" s="148">
        <v>0</v>
      </c>
      <c r="AA33" s="148">
        <v>0</v>
      </c>
      <c r="AB33" s="148">
        <v>0</v>
      </c>
      <c r="AC33" s="148">
        <v>0</v>
      </c>
      <c r="AD33" s="148">
        <v>0</v>
      </c>
      <c r="AE33" s="293">
        <f t="shared" si="0"/>
        <v>10982219</v>
      </c>
      <c r="AF33" s="148">
        <f t="shared" si="1"/>
        <v>0</v>
      </c>
      <c r="AG33" s="148">
        <f t="shared" si="2"/>
        <v>0</v>
      </c>
      <c r="AH33" s="148">
        <f t="shared" si="3"/>
        <v>0</v>
      </c>
      <c r="AI33" s="293">
        <f t="shared" si="4"/>
        <v>522440</v>
      </c>
      <c r="AJ33" s="293">
        <f t="shared" si="5"/>
        <v>450000</v>
      </c>
      <c r="AK33" s="293">
        <f t="shared" si="6"/>
        <v>252393.9</v>
      </c>
      <c r="AL33" s="148">
        <f t="shared" si="7"/>
        <v>0</v>
      </c>
      <c r="AM33" s="293">
        <f t="shared" si="8"/>
        <v>765000</v>
      </c>
      <c r="AN33" s="293">
        <f t="shared" si="9"/>
        <v>651166</v>
      </c>
      <c r="AO33" s="148">
        <f t="shared" si="10"/>
        <v>0</v>
      </c>
      <c r="AP33" s="148">
        <f t="shared" si="11"/>
        <v>0</v>
      </c>
      <c r="AQ33" s="293">
        <f t="shared" si="12"/>
        <v>13623218.9</v>
      </c>
      <c r="AR33" s="356"/>
    </row>
    <row r="34" spans="1:44" x14ac:dyDescent="0.25">
      <c r="B34" s="28" t="s">
        <v>116</v>
      </c>
      <c r="C34" s="293">
        <v>440093853</v>
      </c>
      <c r="D34" s="293">
        <v>355780464.04999995</v>
      </c>
      <c r="E34" s="293">
        <v>2842809.4000000004</v>
      </c>
      <c r="F34" s="293">
        <v>8444199.2899999991</v>
      </c>
      <c r="G34" s="293">
        <v>7146574.1399999997</v>
      </c>
      <c r="H34" s="293">
        <v>8778744.4499999993</v>
      </c>
      <c r="I34" s="293">
        <v>22494799.120000001</v>
      </c>
      <c r="J34" s="293">
        <v>22052874.999999996</v>
      </c>
      <c r="K34" s="293">
        <v>5295167.4000000004</v>
      </c>
      <c r="L34" s="293">
        <v>10256028.07</v>
      </c>
      <c r="M34" s="293">
        <v>42872586.200000003</v>
      </c>
      <c r="N34" s="293">
        <v>15397704.380000001</v>
      </c>
      <c r="O34" s="293">
        <v>29243506.869999997</v>
      </c>
      <c r="P34" s="293">
        <v>99235529.769999981</v>
      </c>
      <c r="Q34" s="293">
        <f t="shared" si="13"/>
        <v>274060524.09000003</v>
      </c>
      <c r="R34" s="153">
        <v>0</v>
      </c>
      <c r="S34" s="148">
        <v>0</v>
      </c>
      <c r="T34" s="148">
        <v>0</v>
      </c>
      <c r="U34" s="148">
        <v>0</v>
      </c>
      <c r="V34" s="148">
        <v>0</v>
      </c>
      <c r="W34" s="148">
        <v>0</v>
      </c>
      <c r="X34" s="148">
        <v>0</v>
      </c>
      <c r="Y34" s="148">
        <v>0</v>
      </c>
      <c r="Z34" s="148">
        <v>0</v>
      </c>
      <c r="AA34" s="148">
        <v>0</v>
      </c>
      <c r="AB34" s="148">
        <v>0</v>
      </c>
      <c r="AC34" s="148">
        <v>0</v>
      </c>
      <c r="AD34" s="148">
        <v>0</v>
      </c>
      <c r="AE34" s="293">
        <f t="shared" si="0"/>
        <v>2842809.4000000004</v>
      </c>
      <c r="AF34" s="293">
        <f t="shared" si="1"/>
        <v>8444199.2899999991</v>
      </c>
      <c r="AG34" s="293">
        <f t="shared" si="2"/>
        <v>7146574.1399999997</v>
      </c>
      <c r="AH34" s="293">
        <f t="shared" si="3"/>
        <v>8778744.4499999993</v>
      </c>
      <c r="AI34" s="293">
        <f t="shared" si="4"/>
        <v>22494799.120000001</v>
      </c>
      <c r="AJ34" s="293">
        <f t="shared" si="5"/>
        <v>22052874.999999996</v>
      </c>
      <c r="AK34" s="293">
        <f t="shared" si="6"/>
        <v>5295167.4000000004</v>
      </c>
      <c r="AL34" s="293">
        <f t="shared" si="7"/>
        <v>10256028.07</v>
      </c>
      <c r="AM34" s="293">
        <f t="shared" si="8"/>
        <v>42872586.200000003</v>
      </c>
      <c r="AN34" s="293">
        <f t="shared" si="9"/>
        <v>15397704.380000001</v>
      </c>
      <c r="AO34" s="293">
        <f t="shared" si="10"/>
        <v>29243506.869999997</v>
      </c>
      <c r="AP34" s="293">
        <f t="shared" si="11"/>
        <v>99235529.769999981</v>
      </c>
      <c r="AQ34" s="293">
        <f t="shared" si="12"/>
        <v>274060524.09000003</v>
      </c>
      <c r="AR34" s="356"/>
    </row>
    <row r="35" spans="1:44" x14ac:dyDescent="0.25">
      <c r="B35" s="30" t="s">
        <v>117</v>
      </c>
      <c r="C35" s="294">
        <v>17713305</v>
      </c>
      <c r="D35" s="294">
        <v>10929223.960000001</v>
      </c>
      <c r="E35" s="19">
        <v>0</v>
      </c>
      <c r="F35" s="294">
        <v>171387.73</v>
      </c>
      <c r="G35" s="294">
        <v>2937300.13</v>
      </c>
      <c r="H35" s="294">
        <v>367361.53</v>
      </c>
      <c r="I35" s="294">
        <v>16555.54</v>
      </c>
      <c r="J35" s="294">
        <v>247552.61</v>
      </c>
      <c r="K35" s="19">
        <v>0</v>
      </c>
      <c r="L35" s="294">
        <v>3481000</v>
      </c>
      <c r="M35" s="294">
        <v>34220</v>
      </c>
      <c r="N35" s="294">
        <v>392356</v>
      </c>
      <c r="O35" s="294">
        <v>637200</v>
      </c>
      <c r="P35" s="294">
        <v>1376254.57</v>
      </c>
      <c r="Q35" s="294">
        <f t="shared" si="13"/>
        <v>9661188.1099999994</v>
      </c>
      <c r="R35" s="158">
        <v>0</v>
      </c>
      <c r="S35" s="159">
        <v>0</v>
      </c>
      <c r="T35" s="159">
        <v>0</v>
      </c>
      <c r="U35" s="159">
        <v>0</v>
      </c>
      <c r="V35" s="159">
        <v>0</v>
      </c>
      <c r="W35" s="159">
        <v>0</v>
      </c>
      <c r="X35" s="159">
        <v>0</v>
      </c>
      <c r="Y35" s="159">
        <v>0</v>
      </c>
      <c r="Z35" s="159">
        <v>0</v>
      </c>
      <c r="AA35" s="159">
        <v>0</v>
      </c>
      <c r="AB35" s="159">
        <v>0</v>
      </c>
      <c r="AC35" s="159">
        <v>0</v>
      </c>
      <c r="AD35" s="159">
        <v>0</v>
      </c>
      <c r="AE35" s="159">
        <f t="shared" si="0"/>
        <v>0</v>
      </c>
      <c r="AF35" s="294">
        <f t="shared" si="1"/>
        <v>171387.73</v>
      </c>
      <c r="AG35" s="294">
        <f t="shared" si="2"/>
        <v>2937300.13</v>
      </c>
      <c r="AH35" s="294">
        <f t="shared" si="3"/>
        <v>367361.53</v>
      </c>
      <c r="AI35" s="294">
        <f t="shared" si="4"/>
        <v>16555.54</v>
      </c>
      <c r="AJ35" s="294">
        <f t="shared" si="5"/>
        <v>247552.61</v>
      </c>
      <c r="AK35" s="159">
        <f t="shared" si="6"/>
        <v>0</v>
      </c>
      <c r="AL35" s="294">
        <f t="shared" si="7"/>
        <v>3481000</v>
      </c>
      <c r="AM35" s="294">
        <f t="shared" si="8"/>
        <v>34220</v>
      </c>
      <c r="AN35" s="294">
        <f t="shared" si="9"/>
        <v>392356</v>
      </c>
      <c r="AO35" s="294">
        <f t="shared" si="10"/>
        <v>637200</v>
      </c>
      <c r="AP35" s="294">
        <f t="shared" si="11"/>
        <v>1376254.57</v>
      </c>
      <c r="AQ35" s="294">
        <f t="shared" si="12"/>
        <v>9661188.1099999994</v>
      </c>
      <c r="AR35" s="356"/>
    </row>
    <row r="36" spans="1:44" x14ac:dyDescent="0.25">
      <c r="B36" s="28" t="s">
        <v>118</v>
      </c>
      <c r="C36" s="293">
        <v>1430000</v>
      </c>
      <c r="D36" s="293">
        <v>88100</v>
      </c>
      <c r="E36" s="20">
        <v>0</v>
      </c>
      <c r="F36" s="20">
        <v>0</v>
      </c>
      <c r="G36" s="20">
        <v>0</v>
      </c>
      <c r="H36" s="20">
        <v>0</v>
      </c>
      <c r="I36" s="20">
        <v>0</v>
      </c>
      <c r="J36" s="20">
        <v>0</v>
      </c>
      <c r="K36" s="20">
        <v>0</v>
      </c>
      <c r="L36" s="20">
        <v>0</v>
      </c>
      <c r="M36" s="293">
        <v>34220</v>
      </c>
      <c r="N36" s="20">
        <v>0</v>
      </c>
      <c r="O36" s="20">
        <v>0</v>
      </c>
      <c r="P36" s="20">
        <v>0</v>
      </c>
      <c r="Q36" s="293">
        <f t="shared" si="13"/>
        <v>34220</v>
      </c>
      <c r="R36" s="153">
        <v>0</v>
      </c>
      <c r="S36" s="148">
        <v>0</v>
      </c>
      <c r="T36" s="148">
        <v>0</v>
      </c>
      <c r="U36" s="148">
        <v>0</v>
      </c>
      <c r="V36" s="148">
        <v>0</v>
      </c>
      <c r="W36" s="148">
        <v>0</v>
      </c>
      <c r="X36" s="148">
        <v>0</v>
      </c>
      <c r="Y36" s="148">
        <v>0</v>
      </c>
      <c r="Z36" s="148">
        <v>0</v>
      </c>
      <c r="AA36" s="148">
        <v>0</v>
      </c>
      <c r="AB36" s="148">
        <v>0</v>
      </c>
      <c r="AC36" s="148">
        <v>0</v>
      </c>
      <c r="AD36" s="148">
        <v>0</v>
      </c>
      <c r="AE36" s="148">
        <f t="shared" si="0"/>
        <v>0</v>
      </c>
      <c r="AF36" s="148">
        <f t="shared" si="1"/>
        <v>0</v>
      </c>
      <c r="AG36" s="148">
        <f t="shared" si="2"/>
        <v>0</v>
      </c>
      <c r="AH36" s="148">
        <f t="shared" si="3"/>
        <v>0</v>
      </c>
      <c r="AI36" s="148">
        <f t="shared" si="4"/>
        <v>0</v>
      </c>
      <c r="AJ36" s="148">
        <f t="shared" si="5"/>
        <v>0</v>
      </c>
      <c r="AK36" s="148">
        <f t="shared" si="6"/>
        <v>0</v>
      </c>
      <c r="AL36" s="148">
        <f t="shared" si="7"/>
        <v>0</v>
      </c>
      <c r="AM36" s="293">
        <f t="shared" si="8"/>
        <v>34220</v>
      </c>
      <c r="AN36" s="148">
        <f t="shared" si="9"/>
        <v>0</v>
      </c>
      <c r="AO36" s="148">
        <f t="shared" si="10"/>
        <v>0</v>
      </c>
      <c r="AP36" s="148">
        <f t="shared" si="11"/>
        <v>0</v>
      </c>
      <c r="AQ36" s="293">
        <f t="shared" si="12"/>
        <v>34220</v>
      </c>
      <c r="AR36" s="356"/>
    </row>
    <row r="37" spans="1:44" s="10" customFormat="1" x14ac:dyDescent="0.25">
      <c r="A37"/>
      <c r="B37" s="28" t="s">
        <v>119</v>
      </c>
      <c r="C37" s="293">
        <v>4566240</v>
      </c>
      <c r="D37" s="293">
        <v>3375690</v>
      </c>
      <c r="E37" s="20">
        <v>0</v>
      </c>
      <c r="F37" s="293">
        <v>171387.73</v>
      </c>
      <c r="G37" s="293">
        <v>357300.13</v>
      </c>
      <c r="H37" s="293">
        <v>367361.53</v>
      </c>
      <c r="I37" s="293">
        <v>16555.54</v>
      </c>
      <c r="J37" s="293">
        <v>247552.61</v>
      </c>
      <c r="K37" s="20">
        <v>0</v>
      </c>
      <c r="L37" s="20">
        <v>0</v>
      </c>
      <c r="M37" s="20">
        <v>0</v>
      </c>
      <c r="N37" s="20">
        <v>0</v>
      </c>
      <c r="O37" s="20">
        <v>0</v>
      </c>
      <c r="P37" s="293">
        <v>1376254.57</v>
      </c>
      <c r="Q37" s="293">
        <f t="shared" si="13"/>
        <v>2536412.1100000003</v>
      </c>
      <c r="R37" s="153">
        <v>0</v>
      </c>
      <c r="S37" s="148">
        <v>0</v>
      </c>
      <c r="T37" s="148">
        <v>0</v>
      </c>
      <c r="U37" s="148">
        <v>0</v>
      </c>
      <c r="V37" s="148">
        <v>0</v>
      </c>
      <c r="W37" s="148">
        <v>0</v>
      </c>
      <c r="X37" s="148">
        <v>0</v>
      </c>
      <c r="Y37" s="148">
        <v>0</v>
      </c>
      <c r="Z37" s="148">
        <v>0</v>
      </c>
      <c r="AA37" s="148">
        <v>0</v>
      </c>
      <c r="AB37" s="148">
        <v>0</v>
      </c>
      <c r="AC37" s="148">
        <v>0</v>
      </c>
      <c r="AD37" s="148">
        <v>0</v>
      </c>
      <c r="AE37" s="148">
        <f t="shared" si="0"/>
        <v>0</v>
      </c>
      <c r="AF37" s="295">
        <f t="shared" si="1"/>
        <v>171387.73</v>
      </c>
      <c r="AG37" s="295">
        <f t="shared" si="2"/>
        <v>357300.13</v>
      </c>
      <c r="AH37" s="295">
        <f t="shared" si="3"/>
        <v>367361.53</v>
      </c>
      <c r="AI37" s="295">
        <f t="shared" si="4"/>
        <v>16555.54</v>
      </c>
      <c r="AJ37" s="295">
        <f t="shared" si="5"/>
        <v>247552.61</v>
      </c>
      <c r="AK37" s="155">
        <f t="shared" si="6"/>
        <v>0</v>
      </c>
      <c r="AL37" s="155">
        <f t="shared" si="7"/>
        <v>0</v>
      </c>
      <c r="AM37" s="155">
        <f t="shared" si="8"/>
        <v>0</v>
      </c>
      <c r="AN37" s="155">
        <f t="shared" si="9"/>
        <v>0</v>
      </c>
      <c r="AO37" s="155">
        <f t="shared" si="10"/>
        <v>0</v>
      </c>
      <c r="AP37" s="295">
        <f t="shared" si="11"/>
        <v>1376254.57</v>
      </c>
      <c r="AQ37" s="295">
        <f t="shared" si="12"/>
        <v>2536412.1100000003</v>
      </c>
      <c r="AR37" s="356"/>
    </row>
    <row r="38" spans="1:44" x14ac:dyDescent="0.25">
      <c r="B38" s="28" t="s">
        <v>120</v>
      </c>
      <c r="C38" s="293">
        <v>11717065</v>
      </c>
      <c r="D38" s="293">
        <v>7465433.96</v>
      </c>
      <c r="E38" s="20">
        <v>0</v>
      </c>
      <c r="F38" s="20">
        <v>0</v>
      </c>
      <c r="G38" s="293">
        <v>2580000</v>
      </c>
      <c r="H38" s="20">
        <v>0</v>
      </c>
      <c r="I38" s="20">
        <v>0</v>
      </c>
      <c r="J38" s="20">
        <v>0</v>
      </c>
      <c r="K38" s="20">
        <v>0</v>
      </c>
      <c r="L38" s="293">
        <v>3481000</v>
      </c>
      <c r="M38" s="20">
        <v>0</v>
      </c>
      <c r="N38" s="293">
        <v>392356</v>
      </c>
      <c r="O38" s="293">
        <v>637200</v>
      </c>
      <c r="P38" s="20">
        <v>0</v>
      </c>
      <c r="Q38" s="293">
        <f t="shared" si="13"/>
        <v>7090556</v>
      </c>
      <c r="R38" s="153">
        <v>0</v>
      </c>
      <c r="S38" s="148">
        <v>0</v>
      </c>
      <c r="T38" s="148">
        <v>0</v>
      </c>
      <c r="U38" s="148">
        <v>0</v>
      </c>
      <c r="V38" s="148">
        <v>0</v>
      </c>
      <c r="W38" s="148">
        <v>0</v>
      </c>
      <c r="X38" s="148">
        <v>0</v>
      </c>
      <c r="Y38" s="148">
        <v>0</v>
      </c>
      <c r="Z38" s="148">
        <v>0</v>
      </c>
      <c r="AA38" s="148">
        <v>0</v>
      </c>
      <c r="AB38" s="148">
        <v>0</v>
      </c>
      <c r="AC38" s="148">
        <v>0</v>
      </c>
      <c r="AD38" s="148">
        <v>0</v>
      </c>
      <c r="AE38" s="148">
        <f t="shared" si="0"/>
        <v>0</v>
      </c>
      <c r="AF38" s="148">
        <f t="shared" si="1"/>
        <v>0</v>
      </c>
      <c r="AG38" s="293">
        <f t="shared" si="2"/>
        <v>2580000</v>
      </c>
      <c r="AH38" s="148">
        <f t="shared" si="3"/>
        <v>0</v>
      </c>
      <c r="AI38" s="148">
        <f t="shared" si="4"/>
        <v>0</v>
      </c>
      <c r="AJ38" s="148">
        <f t="shared" si="5"/>
        <v>0</v>
      </c>
      <c r="AK38" s="148">
        <f t="shared" si="6"/>
        <v>0</v>
      </c>
      <c r="AL38" s="293">
        <f t="shared" si="7"/>
        <v>3481000</v>
      </c>
      <c r="AM38" s="148">
        <f t="shared" si="8"/>
        <v>0</v>
      </c>
      <c r="AN38" s="293">
        <f t="shared" si="9"/>
        <v>392356</v>
      </c>
      <c r="AO38" s="293">
        <f t="shared" si="10"/>
        <v>637200</v>
      </c>
      <c r="AP38" s="148">
        <f t="shared" si="11"/>
        <v>0</v>
      </c>
      <c r="AQ38" s="293">
        <f t="shared" si="12"/>
        <v>7090556</v>
      </c>
      <c r="AR38" s="356"/>
    </row>
    <row r="39" spans="1:44" x14ac:dyDescent="0.25">
      <c r="B39" s="30" t="s">
        <v>121</v>
      </c>
      <c r="C39" s="294">
        <v>1165575570</v>
      </c>
      <c r="D39" s="294">
        <v>3319688316</v>
      </c>
      <c r="E39" s="294">
        <v>65379067.420000002</v>
      </c>
      <c r="F39" s="294">
        <v>524694002.54999995</v>
      </c>
      <c r="G39" s="294">
        <v>214120550.27999997</v>
      </c>
      <c r="H39" s="294">
        <v>109769682.98</v>
      </c>
      <c r="I39" s="294">
        <v>178197586.79000002</v>
      </c>
      <c r="J39" s="294">
        <v>194756363.22</v>
      </c>
      <c r="K39" s="294">
        <v>75890594.99000001</v>
      </c>
      <c r="L39" s="294">
        <v>223311754.93000001</v>
      </c>
      <c r="M39" s="294">
        <v>478900134.94999993</v>
      </c>
      <c r="N39" s="294">
        <v>482318960.68000001</v>
      </c>
      <c r="O39" s="294">
        <v>139554332.69999999</v>
      </c>
      <c r="P39" s="294">
        <v>476718630.30000001</v>
      </c>
      <c r="Q39" s="294">
        <f t="shared" si="13"/>
        <v>3163611661.79</v>
      </c>
      <c r="R39" s="158">
        <v>0</v>
      </c>
      <c r="S39" s="159">
        <v>0</v>
      </c>
      <c r="T39" s="159">
        <v>0</v>
      </c>
      <c r="U39" s="159">
        <v>0</v>
      </c>
      <c r="V39" s="159">
        <v>0</v>
      </c>
      <c r="W39" s="159">
        <v>0</v>
      </c>
      <c r="X39" s="159">
        <v>0</v>
      </c>
      <c r="Y39" s="159">
        <v>0</v>
      </c>
      <c r="Z39" s="159">
        <v>0</v>
      </c>
      <c r="AA39" s="159">
        <v>0</v>
      </c>
      <c r="AB39" s="159">
        <v>0</v>
      </c>
      <c r="AC39" s="159">
        <v>0</v>
      </c>
      <c r="AD39" s="159">
        <v>0</v>
      </c>
      <c r="AE39" s="294">
        <f t="shared" si="0"/>
        <v>65379067.420000002</v>
      </c>
      <c r="AF39" s="294">
        <f t="shared" si="1"/>
        <v>524694002.54999995</v>
      </c>
      <c r="AG39" s="294">
        <f t="shared" si="2"/>
        <v>214120550.27999997</v>
      </c>
      <c r="AH39" s="294">
        <f t="shared" si="3"/>
        <v>109769682.98</v>
      </c>
      <c r="AI39" s="294">
        <f t="shared" si="4"/>
        <v>178197586.79000002</v>
      </c>
      <c r="AJ39" s="294">
        <f t="shared" si="5"/>
        <v>194756363.22</v>
      </c>
      <c r="AK39" s="294">
        <f t="shared" si="6"/>
        <v>75890594.99000001</v>
      </c>
      <c r="AL39" s="294">
        <f t="shared" si="7"/>
        <v>223311754.93000001</v>
      </c>
      <c r="AM39" s="294">
        <f t="shared" si="8"/>
        <v>478900134.94999993</v>
      </c>
      <c r="AN39" s="294">
        <f t="shared" si="9"/>
        <v>482318960.68000001</v>
      </c>
      <c r="AO39" s="294">
        <f t="shared" si="10"/>
        <v>139554332.69999999</v>
      </c>
      <c r="AP39" s="294">
        <f t="shared" si="11"/>
        <v>476718630.30000001</v>
      </c>
      <c r="AQ39" s="294">
        <f t="shared" si="12"/>
        <v>3163611661.79</v>
      </c>
      <c r="AR39" s="356"/>
    </row>
    <row r="40" spans="1:44" x14ac:dyDescent="0.25">
      <c r="B40" s="28" t="s">
        <v>122</v>
      </c>
      <c r="C40" s="293">
        <v>797003919</v>
      </c>
      <c r="D40" s="293">
        <v>2561292803.0100002</v>
      </c>
      <c r="E40" s="293">
        <v>61769354</v>
      </c>
      <c r="F40" s="293">
        <v>507804963.99000001</v>
      </c>
      <c r="G40" s="293">
        <v>183398179.69999999</v>
      </c>
      <c r="H40" s="293">
        <v>103871294.48</v>
      </c>
      <c r="I40" s="293">
        <v>166573279.12</v>
      </c>
      <c r="J40" s="293">
        <v>161903754.34999999</v>
      </c>
      <c r="K40" s="293">
        <v>70492814.650000006</v>
      </c>
      <c r="L40" s="293">
        <v>200281256.31999999</v>
      </c>
      <c r="M40" s="293">
        <v>155155364.28</v>
      </c>
      <c r="N40" s="293">
        <v>466064746.88</v>
      </c>
      <c r="O40" s="293">
        <v>131134894.5</v>
      </c>
      <c r="P40" s="293">
        <v>246217166.34</v>
      </c>
      <c r="Q40" s="293">
        <f t="shared" si="13"/>
        <v>2454667068.6100001</v>
      </c>
      <c r="R40" s="153">
        <v>0</v>
      </c>
      <c r="S40" s="148">
        <v>0</v>
      </c>
      <c r="T40" s="148">
        <v>0</v>
      </c>
      <c r="U40" s="148">
        <v>0</v>
      </c>
      <c r="V40" s="148">
        <v>0</v>
      </c>
      <c r="W40" s="148">
        <v>0</v>
      </c>
      <c r="X40" s="148">
        <v>0</v>
      </c>
      <c r="Y40" s="148">
        <v>0</v>
      </c>
      <c r="Z40" s="148">
        <v>0</v>
      </c>
      <c r="AA40" s="148">
        <v>0</v>
      </c>
      <c r="AB40" s="148">
        <v>0</v>
      </c>
      <c r="AC40" s="148">
        <v>0</v>
      </c>
      <c r="AD40" s="148">
        <v>0</v>
      </c>
      <c r="AE40" s="293">
        <f t="shared" si="0"/>
        <v>61769354</v>
      </c>
      <c r="AF40" s="293">
        <f t="shared" si="1"/>
        <v>507804963.99000001</v>
      </c>
      <c r="AG40" s="293">
        <f t="shared" si="2"/>
        <v>183398179.69999999</v>
      </c>
      <c r="AH40" s="293">
        <f t="shared" si="3"/>
        <v>103871294.48</v>
      </c>
      <c r="AI40" s="293">
        <f t="shared" si="4"/>
        <v>166573279.12</v>
      </c>
      <c r="AJ40" s="293">
        <f t="shared" si="5"/>
        <v>161903754.34999999</v>
      </c>
      <c r="AK40" s="293">
        <f t="shared" si="6"/>
        <v>70492814.650000006</v>
      </c>
      <c r="AL40" s="293">
        <f t="shared" si="7"/>
        <v>200281256.31999999</v>
      </c>
      <c r="AM40" s="293">
        <f t="shared" si="8"/>
        <v>155155364.28</v>
      </c>
      <c r="AN40" s="293">
        <f t="shared" si="9"/>
        <v>466064746.88</v>
      </c>
      <c r="AO40" s="293">
        <f t="shared" si="10"/>
        <v>131134894.5</v>
      </c>
      <c r="AP40" s="293">
        <f t="shared" si="11"/>
        <v>246217166.34</v>
      </c>
      <c r="AQ40" s="293">
        <f t="shared" si="12"/>
        <v>2454667068.6100001</v>
      </c>
      <c r="AR40" s="356"/>
    </row>
    <row r="41" spans="1:44" x14ac:dyDescent="0.25">
      <c r="B41" s="28" t="s">
        <v>123</v>
      </c>
      <c r="C41" s="293">
        <v>368571651</v>
      </c>
      <c r="D41" s="293">
        <v>758395512.99000001</v>
      </c>
      <c r="E41" s="293">
        <v>3609713.42</v>
      </c>
      <c r="F41" s="293">
        <v>16889038.560000002</v>
      </c>
      <c r="G41" s="293">
        <v>30722370.579999998</v>
      </c>
      <c r="H41" s="293">
        <v>5898388.5</v>
      </c>
      <c r="I41" s="293">
        <v>11624307.67</v>
      </c>
      <c r="J41" s="293">
        <v>32852608.870000005</v>
      </c>
      <c r="K41" s="293">
        <v>5397780.3399999999</v>
      </c>
      <c r="L41" s="293">
        <v>23030498.609999999</v>
      </c>
      <c r="M41" s="293">
        <v>323744770.66999996</v>
      </c>
      <c r="N41" s="293">
        <v>16254213.800000003</v>
      </c>
      <c r="O41" s="293">
        <v>8419438.2000000011</v>
      </c>
      <c r="P41" s="293">
        <v>230501463.96000001</v>
      </c>
      <c r="Q41" s="293">
        <f t="shared" si="13"/>
        <v>708944593.17999995</v>
      </c>
      <c r="R41" s="153">
        <v>0</v>
      </c>
      <c r="S41" s="148">
        <v>0</v>
      </c>
      <c r="T41" s="148">
        <v>0</v>
      </c>
      <c r="U41" s="148">
        <v>0</v>
      </c>
      <c r="V41" s="148">
        <v>0</v>
      </c>
      <c r="W41" s="148">
        <v>0</v>
      </c>
      <c r="X41" s="148">
        <v>0</v>
      </c>
      <c r="Y41" s="148">
        <v>0</v>
      </c>
      <c r="Z41" s="148">
        <v>0</v>
      </c>
      <c r="AA41" s="148">
        <v>0</v>
      </c>
      <c r="AB41" s="148">
        <v>0</v>
      </c>
      <c r="AC41" s="148">
        <v>0</v>
      </c>
      <c r="AD41" s="148">
        <v>0</v>
      </c>
      <c r="AE41" s="293">
        <f t="shared" si="0"/>
        <v>3609713.42</v>
      </c>
      <c r="AF41" s="293">
        <f t="shared" si="1"/>
        <v>16889038.560000002</v>
      </c>
      <c r="AG41" s="293">
        <f t="shared" si="2"/>
        <v>30722370.579999998</v>
      </c>
      <c r="AH41" s="293">
        <f t="shared" si="3"/>
        <v>5898388.5</v>
      </c>
      <c r="AI41" s="293">
        <f t="shared" si="4"/>
        <v>11624307.67</v>
      </c>
      <c r="AJ41" s="293">
        <f t="shared" si="5"/>
        <v>32852608.870000005</v>
      </c>
      <c r="AK41" s="293">
        <f t="shared" si="6"/>
        <v>5397780.3399999999</v>
      </c>
      <c r="AL41" s="293">
        <f t="shared" si="7"/>
        <v>23030498.609999999</v>
      </c>
      <c r="AM41" s="293">
        <f t="shared" si="8"/>
        <v>323744770.66999996</v>
      </c>
      <c r="AN41" s="293">
        <f t="shared" si="9"/>
        <v>16254213.800000003</v>
      </c>
      <c r="AO41" s="293">
        <f t="shared" si="10"/>
        <v>8419438.2000000011</v>
      </c>
      <c r="AP41" s="293">
        <f t="shared" si="11"/>
        <v>230501463.96000001</v>
      </c>
      <c r="AQ41" s="293">
        <f t="shared" si="12"/>
        <v>708944593.17999995</v>
      </c>
      <c r="AR41" s="356"/>
    </row>
    <row r="42" spans="1:44" x14ac:dyDescent="0.25">
      <c r="B42" s="30" t="s">
        <v>124</v>
      </c>
      <c r="C42" s="294">
        <v>34035812211.999996</v>
      </c>
      <c r="D42" s="294">
        <v>61427733136.390007</v>
      </c>
      <c r="E42" s="294">
        <v>604592937</v>
      </c>
      <c r="F42" s="294">
        <v>6753902011.7600002</v>
      </c>
      <c r="G42" s="294">
        <v>4227382762.0799994</v>
      </c>
      <c r="H42" s="294">
        <v>1483527863.04</v>
      </c>
      <c r="I42" s="294">
        <v>3785523773.7999997</v>
      </c>
      <c r="J42" s="294">
        <v>3474985627.2700005</v>
      </c>
      <c r="K42" s="294">
        <v>1219704082.01</v>
      </c>
      <c r="L42" s="294">
        <v>1926791691.73</v>
      </c>
      <c r="M42" s="294">
        <v>1802054149.6099999</v>
      </c>
      <c r="N42" s="294">
        <v>1157021487.1100001</v>
      </c>
      <c r="O42" s="294">
        <v>1883180267.25</v>
      </c>
      <c r="P42" s="294">
        <v>30974256085.579998</v>
      </c>
      <c r="Q42" s="294">
        <f t="shared" si="13"/>
        <v>59292922738.239998</v>
      </c>
      <c r="R42" s="158">
        <v>0</v>
      </c>
      <c r="S42" s="159">
        <v>0</v>
      </c>
      <c r="T42" s="294">
        <v>250000000</v>
      </c>
      <c r="U42" s="294">
        <v>100000000</v>
      </c>
      <c r="V42" s="159">
        <v>0</v>
      </c>
      <c r="W42" s="294">
        <v>100000000</v>
      </c>
      <c r="X42" s="159">
        <v>0</v>
      </c>
      <c r="Y42" s="159">
        <v>0</v>
      </c>
      <c r="Z42" s="294">
        <v>1070000000</v>
      </c>
      <c r="AA42" s="294">
        <v>204000000</v>
      </c>
      <c r="AB42" s="159">
        <v>0</v>
      </c>
      <c r="AC42" s="294">
        <v>100000000</v>
      </c>
      <c r="AD42" s="294">
        <v>1824000000</v>
      </c>
      <c r="AE42" s="294">
        <f t="shared" si="0"/>
        <v>604592937</v>
      </c>
      <c r="AF42" s="294">
        <f t="shared" si="1"/>
        <v>6753902011.7600002</v>
      </c>
      <c r="AG42" s="294">
        <f t="shared" si="2"/>
        <v>4477382762.0799999</v>
      </c>
      <c r="AH42" s="294">
        <f t="shared" si="3"/>
        <v>1583527863.04</v>
      </c>
      <c r="AI42" s="294">
        <f t="shared" si="4"/>
        <v>3785523773.7999997</v>
      </c>
      <c r="AJ42" s="294">
        <f t="shared" si="5"/>
        <v>3574985627.2700005</v>
      </c>
      <c r="AK42" s="294">
        <f t="shared" si="6"/>
        <v>1219704082.01</v>
      </c>
      <c r="AL42" s="294">
        <f t="shared" si="7"/>
        <v>1926791691.73</v>
      </c>
      <c r="AM42" s="294">
        <f t="shared" si="8"/>
        <v>2872054149.6099997</v>
      </c>
      <c r="AN42" s="294">
        <f t="shared" si="9"/>
        <v>1361021487.1100001</v>
      </c>
      <c r="AO42" s="294">
        <f t="shared" si="10"/>
        <v>1883180267.25</v>
      </c>
      <c r="AP42" s="294">
        <f t="shared" si="11"/>
        <v>31074256085.579998</v>
      </c>
      <c r="AQ42" s="294">
        <f t="shared" si="12"/>
        <v>61116922738.239998</v>
      </c>
      <c r="AR42" s="356"/>
    </row>
    <row r="43" spans="1:44" x14ac:dyDescent="0.25">
      <c r="B43" s="28" t="s">
        <v>125</v>
      </c>
      <c r="C43" s="293">
        <v>478240000</v>
      </c>
      <c r="D43" s="293">
        <v>1054791112.1600001</v>
      </c>
      <c r="E43" s="293">
        <v>40400472</v>
      </c>
      <c r="F43" s="293">
        <v>52555990.590000004</v>
      </c>
      <c r="G43" s="293">
        <v>114406029.55</v>
      </c>
      <c r="H43" s="293">
        <v>86271530.829999998</v>
      </c>
      <c r="I43" s="293">
        <v>46148107.829999998</v>
      </c>
      <c r="J43" s="293">
        <v>49622748.829999998</v>
      </c>
      <c r="K43" s="293">
        <v>65590266.830000006</v>
      </c>
      <c r="L43" s="293">
        <v>71262253.819999993</v>
      </c>
      <c r="M43" s="293">
        <v>128419820.92</v>
      </c>
      <c r="N43" s="293">
        <v>38077266.829999998</v>
      </c>
      <c r="O43" s="293">
        <v>75589149.699999988</v>
      </c>
      <c r="P43" s="293">
        <v>284528865.64999998</v>
      </c>
      <c r="Q43" s="293">
        <f t="shared" si="13"/>
        <v>1052872503.38</v>
      </c>
      <c r="R43" s="153">
        <v>0</v>
      </c>
      <c r="S43" s="148">
        <v>0</v>
      </c>
      <c r="T43" s="148">
        <v>0</v>
      </c>
      <c r="U43" s="148">
        <v>0</v>
      </c>
      <c r="V43" s="148">
        <v>0</v>
      </c>
      <c r="W43" s="148">
        <v>0</v>
      </c>
      <c r="X43" s="148">
        <v>0</v>
      </c>
      <c r="Y43" s="148">
        <v>0</v>
      </c>
      <c r="Z43" s="148">
        <v>0</v>
      </c>
      <c r="AA43" s="148">
        <v>0</v>
      </c>
      <c r="AB43" s="148">
        <v>0</v>
      </c>
      <c r="AC43" s="148">
        <v>0</v>
      </c>
      <c r="AD43" s="148">
        <v>0</v>
      </c>
      <c r="AE43" s="293">
        <f t="shared" si="0"/>
        <v>40400472</v>
      </c>
      <c r="AF43" s="293">
        <f t="shared" si="1"/>
        <v>52555990.590000004</v>
      </c>
      <c r="AG43" s="293">
        <f t="shared" si="2"/>
        <v>114406029.55</v>
      </c>
      <c r="AH43" s="293">
        <f t="shared" si="3"/>
        <v>86271530.829999998</v>
      </c>
      <c r="AI43" s="293">
        <f t="shared" si="4"/>
        <v>46148107.829999998</v>
      </c>
      <c r="AJ43" s="293">
        <f t="shared" si="5"/>
        <v>49622748.829999998</v>
      </c>
      <c r="AK43" s="293">
        <f t="shared" si="6"/>
        <v>65590266.830000006</v>
      </c>
      <c r="AL43" s="293">
        <f t="shared" si="7"/>
        <v>71262253.819999993</v>
      </c>
      <c r="AM43" s="293">
        <f t="shared" si="8"/>
        <v>128419820.92</v>
      </c>
      <c r="AN43" s="293">
        <f t="shared" si="9"/>
        <v>38077266.829999998</v>
      </c>
      <c r="AO43" s="293">
        <f t="shared" si="10"/>
        <v>75589149.699999988</v>
      </c>
      <c r="AP43" s="293">
        <f t="shared" si="11"/>
        <v>284528865.64999998</v>
      </c>
      <c r="AQ43" s="293">
        <f t="shared" si="12"/>
        <v>1052872503.38</v>
      </c>
      <c r="AR43" s="356"/>
    </row>
    <row r="44" spans="1:44" x14ac:dyDescent="0.25">
      <c r="B44" s="28" t="s">
        <v>126</v>
      </c>
      <c r="C44" s="293">
        <v>31915059070</v>
      </c>
      <c r="D44" s="293">
        <v>59595860128.550003</v>
      </c>
      <c r="E44" s="293">
        <v>559192465</v>
      </c>
      <c r="F44" s="293">
        <v>6679526447</v>
      </c>
      <c r="G44" s="293">
        <v>4040356747.5299997</v>
      </c>
      <c r="H44" s="293">
        <v>1375462337.21</v>
      </c>
      <c r="I44" s="293">
        <v>3708760470.9699998</v>
      </c>
      <c r="J44" s="293">
        <v>3373837809.4600005</v>
      </c>
      <c r="K44" s="293">
        <v>1037454187.3600001</v>
      </c>
      <c r="L44" s="293">
        <v>1808850321.9099998</v>
      </c>
      <c r="M44" s="293">
        <v>1626443397.7</v>
      </c>
      <c r="N44" s="293">
        <v>1044490587.2900001</v>
      </c>
      <c r="O44" s="293">
        <v>1774277070.55</v>
      </c>
      <c r="P44" s="293">
        <v>30477994426.149998</v>
      </c>
      <c r="Q44" s="293">
        <f t="shared" si="13"/>
        <v>57506646268.129997</v>
      </c>
      <c r="R44" s="153">
        <v>0</v>
      </c>
      <c r="S44" s="148">
        <v>0</v>
      </c>
      <c r="T44" s="293">
        <v>250000000</v>
      </c>
      <c r="U44" s="293">
        <v>100000000</v>
      </c>
      <c r="V44" s="148">
        <v>0</v>
      </c>
      <c r="W44" s="293">
        <v>100000000</v>
      </c>
      <c r="X44" s="148">
        <v>0</v>
      </c>
      <c r="Y44" s="148">
        <v>0</v>
      </c>
      <c r="Z44" s="293">
        <v>1070000000</v>
      </c>
      <c r="AA44" s="293">
        <v>204000000</v>
      </c>
      <c r="AB44" s="148">
        <v>0</v>
      </c>
      <c r="AC44" s="293">
        <v>100000000</v>
      </c>
      <c r="AD44" s="293">
        <v>1824000000</v>
      </c>
      <c r="AE44" s="293">
        <f t="shared" si="0"/>
        <v>559192465</v>
      </c>
      <c r="AF44" s="293">
        <f t="shared" si="1"/>
        <v>6679526447</v>
      </c>
      <c r="AG44" s="293">
        <f t="shared" si="2"/>
        <v>4290356747.5299997</v>
      </c>
      <c r="AH44" s="293">
        <f t="shared" si="3"/>
        <v>1475462337.21</v>
      </c>
      <c r="AI44" s="293">
        <f t="shared" si="4"/>
        <v>3708760470.9699998</v>
      </c>
      <c r="AJ44" s="293">
        <f t="shared" si="5"/>
        <v>3473837809.4600005</v>
      </c>
      <c r="AK44" s="293">
        <f t="shared" si="6"/>
        <v>1037454187.3600001</v>
      </c>
      <c r="AL44" s="293">
        <f t="shared" si="7"/>
        <v>1808850321.9099998</v>
      </c>
      <c r="AM44" s="293">
        <f t="shared" si="8"/>
        <v>2696443397.6999998</v>
      </c>
      <c r="AN44" s="293">
        <f t="shared" si="9"/>
        <v>1248490587.29</v>
      </c>
      <c r="AO44" s="293">
        <f t="shared" si="10"/>
        <v>1774277070.55</v>
      </c>
      <c r="AP44" s="293">
        <f t="shared" si="11"/>
        <v>30577994426.149998</v>
      </c>
      <c r="AQ44" s="293">
        <f t="shared" si="12"/>
        <v>59330646268.129997</v>
      </c>
      <c r="AR44" s="356"/>
    </row>
    <row r="45" spans="1:44" x14ac:dyDescent="0.25">
      <c r="B45" s="28" t="s">
        <v>127</v>
      </c>
      <c r="C45" s="293">
        <v>1642513142</v>
      </c>
      <c r="D45" s="293">
        <v>777081895.68000007</v>
      </c>
      <c r="E45" s="293">
        <v>5000000</v>
      </c>
      <c r="F45" s="293">
        <v>21819574.170000002</v>
      </c>
      <c r="G45" s="293">
        <v>72619985</v>
      </c>
      <c r="H45" s="293">
        <v>21793995</v>
      </c>
      <c r="I45" s="293">
        <v>30615195</v>
      </c>
      <c r="J45" s="293">
        <v>51525068.979999997</v>
      </c>
      <c r="K45" s="293">
        <v>116659627.81999999</v>
      </c>
      <c r="L45" s="293">
        <v>46679116</v>
      </c>
      <c r="M45" s="293">
        <v>47190930.990000002</v>
      </c>
      <c r="N45" s="293">
        <v>74453632.989999995</v>
      </c>
      <c r="O45" s="293">
        <v>33314047.000000004</v>
      </c>
      <c r="P45" s="293">
        <v>211732793.78</v>
      </c>
      <c r="Q45" s="293">
        <f t="shared" si="13"/>
        <v>733403966.73000002</v>
      </c>
      <c r="R45" s="153">
        <v>0</v>
      </c>
      <c r="S45" s="148">
        <v>0</v>
      </c>
      <c r="T45" s="148">
        <v>0</v>
      </c>
      <c r="U45" s="148">
        <v>0</v>
      </c>
      <c r="V45" s="148">
        <v>0</v>
      </c>
      <c r="W45" s="148">
        <v>0</v>
      </c>
      <c r="X45" s="148">
        <v>0</v>
      </c>
      <c r="Y45" s="148">
        <v>0</v>
      </c>
      <c r="Z45" s="148">
        <v>0</v>
      </c>
      <c r="AA45" s="148">
        <v>0</v>
      </c>
      <c r="AB45" s="148">
        <v>0</v>
      </c>
      <c r="AC45" s="148">
        <v>0</v>
      </c>
      <c r="AD45" s="148">
        <v>0</v>
      </c>
      <c r="AE45" s="293">
        <f t="shared" si="0"/>
        <v>5000000</v>
      </c>
      <c r="AF45" s="293">
        <f t="shared" si="1"/>
        <v>21819574.170000002</v>
      </c>
      <c r="AG45" s="293">
        <f t="shared" si="2"/>
        <v>72619985</v>
      </c>
      <c r="AH45" s="293">
        <f t="shared" si="3"/>
        <v>21793995</v>
      </c>
      <c r="AI45" s="293">
        <f t="shared" si="4"/>
        <v>30615195</v>
      </c>
      <c r="AJ45" s="293">
        <f t="shared" si="5"/>
        <v>51525068.979999997</v>
      </c>
      <c r="AK45" s="293">
        <f t="shared" si="6"/>
        <v>116659627.81999999</v>
      </c>
      <c r="AL45" s="293">
        <f t="shared" si="7"/>
        <v>46679116</v>
      </c>
      <c r="AM45" s="293">
        <f t="shared" si="8"/>
        <v>47190930.990000002</v>
      </c>
      <c r="AN45" s="293">
        <f t="shared" si="9"/>
        <v>74453632.989999995</v>
      </c>
      <c r="AO45" s="293">
        <f t="shared" si="10"/>
        <v>33314047.000000004</v>
      </c>
      <c r="AP45" s="293">
        <f t="shared" si="11"/>
        <v>211732793.78</v>
      </c>
      <c r="AQ45" s="293">
        <f t="shared" si="12"/>
        <v>733403966.73000002</v>
      </c>
      <c r="AR45" s="356"/>
    </row>
    <row r="46" spans="1:44" x14ac:dyDescent="0.25">
      <c r="B46" s="30" t="s">
        <v>128</v>
      </c>
      <c r="C46" s="294">
        <v>1446284275</v>
      </c>
      <c r="D46" s="294">
        <v>352369</v>
      </c>
      <c r="E46" s="19">
        <v>0</v>
      </c>
      <c r="F46" s="19">
        <v>0</v>
      </c>
      <c r="G46" s="19">
        <v>0</v>
      </c>
      <c r="H46" s="19">
        <v>0</v>
      </c>
      <c r="I46" s="19">
        <v>0</v>
      </c>
      <c r="J46" s="19">
        <v>0</v>
      </c>
      <c r="K46" s="19">
        <v>0</v>
      </c>
      <c r="L46" s="19">
        <v>0</v>
      </c>
      <c r="M46" s="19">
        <v>0</v>
      </c>
      <c r="N46" s="19">
        <v>0</v>
      </c>
      <c r="O46" s="19">
        <v>0</v>
      </c>
      <c r="P46" s="19">
        <v>0</v>
      </c>
      <c r="Q46" s="19">
        <f t="shared" si="13"/>
        <v>0</v>
      </c>
      <c r="R46" s="153">
        <v>0</v>
      </c>
      <c r="S46" s="148">
        <v>0</v>
      </c>
      <c r="T46" s="148">
        <v>0</v>
      </c>
      <c r="U46" s="148">
        <v>0</v>
      </c>
      <c r="V46" s="148">
        <v>0</v>
      </c>
      <c r="W46" s="148">
        <v>0</v>
      </c>
      <c r="X46" s="148">
        <v>0</v>
      </c>
      <c r="Y46" s="148">
        <v>0</v>
      </c>
      <c r="Z46" s="148">
        <v>0</v>
      </c>
      <c r="AA46" s="148">
        <v>0</v>
      </c>
      <c r="AB46" s="148">
        <v>0</v>
      </c>
      <c r="AC46" s="148">
        <v>0</v>
      </c>
      <c r="AD46" s="148">
        <v>0</v>
      </c>
      <c r="AE46" s="148">
        <f t="shared" si="0"/>
        <v>0</v>
      </c>
      <c r="AF46" s="148">
        <f t="shared" si="1"/>
        <v>0</v>
      </c>
      <c r="AG46" s="148">
        <f t="shared" si="2"/>
        <v>0</v>
      </c>
      <c r="AH46" s="148">
        <f t="shared" si="3"/>
        <v>0</v>
      </c>
      <c r="AI46" s="148">
        <f t="shared" si="4"/>
        <v>0</v>
      </c>
      <c r="AJ46" s="148">
        <f t="shared" si="5"/>
        <v>0</v>
      </c>
      <c r="AK46" s="148">
        <f t="shared" si="6"/>
        <v>0</v>
      </c>
      <c r="AL46" s="148">
        <f t="shared" si="7"/>
        <v>0</v>
      </c>
      <c r="AM46" s="148">
        <f t="shared" si="8"/>
        <v>0</v>
      </c>
      <c r="AN46" s="148">
        <f t="shared" si="9"/>
        <v>0</v>
      </c>
      <c r="AO46" s="148">
        <f t="shared" si="10"/>
        <v>0</v>
      </c>
      <c r="AP46" s="148">
        <f t="shared" si="11"/>
        <v>0</v>
      </c>
      <c r="AQ46" s="148">
        <f t="shared" si="12"/>
        <v>0</v>
      </c>
      <c r="AR46" s="356"/>
    </row>
    <row r="47" spans="1:44" x14ac:dyDescent="0.25">
      <c r="B47" s="28" t="s">
        <v>129</v>
      </c>
      <c r="C47" s="293">
        <v>1267847984</v>
      </c>
      <c r="D47" s="293">
        <v>24230</v>
      </c>
      <c r="E47" s="20">
        <v>0</v>
      </c>
      <c r="F47" s="20">
        <v>0</v>
      </c>
      <c r="G47" s="20">
        <v>0</v>
      </c>
      <c r="H47" s="20">
        <v>0</v>
      </c>
      <c r="I47" s="20">
        <v>0</v>
      </c>
      <c r="J47" s="20">
        <v>0</v>
      </c>
      <c r="K47" s="20">
        <v>0</v>
      </c>
      <c r="L47" s="20">
        <v>0</v>
      </c>
      <c r="M47" s="20">
        <v>0</v>
      </c>
      <c r="N47" s="20">
        <v>0</v>
      </c>
      <c r="O47" s="20">
        <v>0</v>
      </c>
      <c r="P47" s="20">
        <v>0</v>
      </c>
      <c r="Q47" s="20">
        <f t="shared" si="13"/>
        <v>0</v>
      </c>
      <c r="R47" s="153">
        <v>0</v>
      </c>
      <c r="S47" s="148">
        <v>0</v>
      </c>
      <c r="T47" s="148">
        <v>0</v>
      </c>
      <c r="U47" s="148">
        <v>0</v>
      </c>
      <c r="V47" s="148">
        <v>0</v>
      </c>
      <c r="W47" s="148">
        <v>0</v>
      </c>
      <c r="X47" s="148">
        <v>0</v>
      </c>
      <c r="Y47" s="148">
        <v>0</v>
      </c>
      <c r="Z47" s="148">
        <v>0</v>
      </c>
      <c r="AA47" s="148">
        <v>0</v>
      </c>
      <c r="AB47" s="148">
        <v>0</v>
      </c>
      <c r="AC47" s="148">
        <v>0</v>
      </c>
      <c r="AD47" s="148">
        <v>0</v>
      </c>
      <c r="AE47" s="148">
        <f t="shared" si="0"/>
        <v>0</v>
      </c>
      <c r="AF47" s="148">
        <f t="shared" si="1"/>
        <v>0</v>
      </c>
      <c r="AG47" s="148">
        <f t="shared" si="2"/>
        <v>0</v>
      </c>
      <c r="AH47" s="148">
        <f t="shared" si="3"/>
        <v>0</v>
      </c>
      <c r="AI47" s="148">
        <f t="shared" si="4"/>
        <v>0</v>
      </c>
      <c r="AJ47" s="148">
        <f t="shared" si="5"/>
        <v>0</v>
      </c>
      <c r="AK47" s="148">
        <f t="shared" si="6"/>
        <v>0</v>
      </c>
      <c r="AL47" s="148">
        <f t="shared" si="7"/>
        <v>0</v>
      </c>
      <c r="AM47" s="148">
        <f t="shared" si="8"/>
        <v>0</v>
      </c>
      <c r="AN47" s="148">
        <f t="shared" si="9"/>
        <v>0</v>
      </c>
      <c r="AO47" s="148">
        <f t="shared" si="10"/>
        <v>0</v>
      </c>
      <c r="AP47" s="148">
        <f t="shared" si="11"/>
        <v>0</v>
      </c>
      <c r="AQ47" s="148">
        <f t="shared" si="12"/>
        <v>0</v>
      </c>
      <c r="AR47" s="356"/>
    </row>
    <row r="48" spans="1:44" ht="30" x14ac:dyDescent="0.25">
      <c r="B48" s="28" t="s">
        <v>130</v>
      </c>
      <c r="C48" s="293">
        <v>178436291</v>
      </c>
      <c r="D48" s="293">
        <v>328139</v>
      </c>
      <c r="E48" s="20">
        <v>0</v>
      </c>
      <c r="F48" s="20">
        <v>0</v>
      </c>
      <c r="G48" s="20">
        <v>0</v>
      </c>
      <c r="H48" s="20">
        <v>0</v>
      </c>
      <c r="I48" s="20">
        <v>0</v>
      </c>
      <c r="J48" s="20">
        <v>0</v>
      </c>
      <c r="K48" s="20">
        <v>0</v>
      </c>
      <c r="L48" s="20">
        <v>0</v>
      </c>
      <c r="M48" s="20">
        <v>0</v>
      </c>
      <c r="N48" s="20">
        <v>0</v>
      </c>
      <c r="O48" s="20">
        <v>0</v>
      </c>
      <c r="P48" s="20">
        <v>0</v>
      </c>
      <c r="Q48" s="20">
        <f t="shared" si="13"/>
        <v>0</v>
      </c>
      <c r="R48" s="153">
        <v>0</v>
      </c>
      <c r="S48" s="148">
        <v>0</v>
      </c>
      <c r="T48" s="148">
        <v>0</v>
      </c>
      <c r="U48" s="148">
        <v>0</v>
      </c>
      <c r="V48" s="148">
        <v>0</v>
      </c>
      <c r="W48" s="148">
        <v>0</v>
      </c>
      <c r="X48" s="148">
        <v>0</v>
      </c>
      <c r="Y48" s="148">
        <v>0</v>
      </c>
      <c r="Z48" s="148">
        <v>0</v>
      </c>
      <c r="AA48" s="148">
        <v>0</v>
      </c>
      <c r="AB48" s="148">
        <v>0</v>
      </c>
      <c r="AC48" s="148">
        <v>0</v>
      </c>
      <c r="AD48" s="148">
        <v>0</v>
      </c>
      <c r="AE48" s="148">
        <f t="shared" si="0"/>
        <v>0</v>
      </c>
      <c r="AF48" s="148">
        <f t="shared" si="1"/>
        <v>0</v>
      </c>
      <c r="AG48" s="148">
        <f t="shared" si="2"/>
        <v>0</v>
      </c>
      <c r="AH48" s="148">
        <f t="shared" si="3"/>
        <v>0</v>
      </c>
      <c r="AI48" s="148">
        <f t="shared" si="4"/>
        <v>0</v>
      </c>
      <c r="AJ48" s="148">
        <f t="shared" si="5"/>
        <v>0</v>
      </c>
      <c r="AK48" s="148">
        <f t="shared" si="6"/>
        <v>0</v>
      </c>
      <c r="AL48" s="148">
        <f t="shared" si="7"/>
        <v>0</v>
      </c>
      <c r="AM48" s="148">
        <f t="shared" si="8"/>
        <v>0</v>
      </c>
      <c r="AN48" s="148">
        <f t="shared" si="9"/>
        <v>0</v>
      </c>
      <c r="AO48" s="148">
        <f t="shared" si="10"/>
        <v>0</v>
      </c>
      <c r="AP48" s="148">
        <f t="shared" si="11"/>
        <v>0</v>
      </c>
      <c r="AQ48" s="148">
        <f t="shared" si="12"/>
        <v>0</v>
      </c>
      <c r="AR48" s="356"/>
    </row>
    <row r="49" spans="2:44" x14ac:dyDescent="0.25">
      <c r="B49" s="211" t="s">
        <v>47</v>
      </c>
      <c r="C49" s="297">
        <f t="shared" ref="C49:D49" si="14">+C25+C9</f>
        <v>624407045081</v>
      </c>
      <c r="D49" s="297">
        <f t="shared" si="14"/>
        <v>639961848069.17004</v>
      </c>
      <c r="E49" s="298">
        <f>+E25+E9</f>
        <v>44799598998.290001</v>
      </c>
      <c r="F49" s="298">
        <f t="shared" ref="F49:P49" si="15">+F25+F9</f>
        <v>47710616734.659988</v>
      </c>
      <c r="G49" s="298">
        <f t="shared" si="15"/>
        <v>48815907559.359985</v>
      </c>
      <c r="H49" s="298">
        <f t="shared" si="15"/>
        <v>40570546511.229988</v>
      </c>
      <c r="I49" s="298">
        <f t="shared" si="15"/>
        <v>42993941973.599998</v>
      </c>
      <c r="J49" s="298">
        <f t="shared" si="15"/>
        <v>57213550184.200012</v>
      </c>
      <c r="K49" s="298">
        <f t="shared" si="15"/>
        <v>40437343820.409996</v>
      </c>
      <c r="L49" s="298">
        <f t="shared" si="15"/>
        <v>44252810300.630005</v>
      </c>
      <c r="M49" s="298">
        <f t="shared" si="15"/>
        <v>44394940088.749969</v>
      </c>
      <c r="N49" s="298">
        <f t="shared" si="15"/>
        <v>40930087881.770004</v>
      </c>
      <c r="O49" s="298">
        <f t="shared" si="15"/>
        <v>48015387529.669983</v>
      </c>
      <c r="P49" s="298">
        <f t="shared" si="15"/>
        <v>112195747531.89996</v>
      </c>
      <c r="Q49" s="298">
        <f t="shared" si="13"/>
        <v>612330479114.46985</v>
      </c>
      <c r="R49" s="299">
        <v>0</v>
      </c>
      <c r="S49" s="299">
        <v>1040335600.0000001</v>
      </c>
      <c r="T49" s="299">
        <v>2832410347.3200002</v>
      </c>
      <c r="U49" s="299">
        <v>168102480</v>
      </c>
      <c r="V49" s="299">
        <v>508148579.10999995</v>
      </c>
      <c r="W49" s="299">
        <v>515493047.03999996</v>
      </c>
      <c r="X49" s="299">
        <v>110216891.02</v>
      </c>
      <c r="Y49" s="299">
        <v>1161419839.05</v>
      </c>
      <c r="Z49" s="299">
        <v>1713799929</v>
      </c>
      <c r="AA49" s="299">
        <v>950629522.13999999</v>
      </c>
      <c r="AB49" s="299">
        <v>1060521929.54</v>
      </c>
      <c r="AC49" s="299">
        <v>1557080100.7</v>
      </c>
      <c r="AD49" s="299">
        <v>11618158264.920002</v>
      </c>
      <c r="AE49" s="300">
        <f t="shared" si="0"/>
        <v>44799598998.290001</v>
      </c>
      <c r="AF49" s="300">
        <f t="shared" si="1"/>
        <v>48750952334.659988</v>
      </c>
      <c r="AG49" s="300">
        <f t="shared" si="2"/>
        <v>51648317906.679985</v>
      </c>
      <c r="AH49" s="300">
        <f t="shared" si="3"/>
        <v>40738648991.229988</v>
      </c>
      <c r="AI49" s="300">
        <f t="shared" si="4"/>
        <v>43502090552.709999</v>
      </c>
      <c r="AJ49" s="300">
        <f t="shared" si="5"/>
        <v>57729043231.240013</v>
      </c>
      <c r="AK49" s="300">
        <f t="shared" si="6"/>
        <v>40547560711.429993</v>
      </c>
      <c r="AL49" s="300">
        <f t="shared" si="7"/>
        <v>45414230139.680008</v>
      </c>
      <c r="AM49" s="300">
        <f t="shared" si="8"/>
        <v>46108740017.749969</v>
      </c>
      <c r="AN49" s="300">
        <f t="shared" si="9"/>
        <v>41880717403.910004</v>
      </c>
      <c r="AO49" s="300">
        <f t="shared" si="10"/>
        <v>49075909459.209984</v>
      </c>
      <c r="AP49" s="300">
        <f t="shared" si="11"/>
        <v>113752827632.59996</v>
      </c>
      <c r="AQ49" s="300">
        <f>Q49+AD49</f>
        <v>623948637379.38989</v>
      </c>
    </row>
    <row r="50" spans="2:44" x14ac:dyDescent="0.25">
      <c r="B50" s="27"/>
      <c r="C50" s="31"/>
      <c r="D50" s="31"/>
      <c r="E50" s="31"/>
      <c r="F50" s="31"/>
      <c r="G50" s="31"/>
      <c r="H50" s="31"/>
      <c r="I50" s="31"/>
      <c r="J50" s="31"/>
      <c r="K50" s="31"/>
      <c r="L50" s="31"/>
      <c r="M50" s="31"/>
      <c r="N50" s="31"/>
      <c r="O50" s="31"/>
      <c r="P50" s="31"/>
      <c r="Q50" s="31"/>
      <c r="R50" s="142"/>
      <c r="S50" s="142"/>
      <c r="T50" s="142"/>
      <c r="U50" s="142"/>
      <c r="V50" s="142"/>
      <c r="W50" s="142"/>
      <c r="X50" s="142"/>
      <c r="Y50" s="142"/>
      <c r="Z50" s="142"/>
      <c r="AA50" s="142"/>
      <c r="AB50" s="142"/>
      <c r="AC50" s="142"/>
      <c r="AD50" s="142"/>
    </row>
    <row r="51" spans="2:44" x14ac:dyDescent="0.25">
      <c r="B51" s="211" t="s">
        <v>48</v>
      </c>
      <c r="C51" s="26"/>
      <c r="D51" s="26"/>
      <c r="E51" s="15"/>
      <c r="F51" s="16"/>
      <c r="G51" s="16"/>
      <c r="H51" s="16"/>
      <c r="I51" s="16"/>
      <c r="J51" s="16"/>
      <c r="K51" s="16"/>
      <c r="L51" s="16"/>
      <c r="M51" s="16"/>
      <c r="N51" s="16"/>
      <c r="O51" s="16"/>
      <c r="P51" s="16"/>
      <c r="Q51" s="16"/>
      <c r="R51" s="154"/>
      <c r="S51" s="154"/>
      <c r="T51" s="154"/>
      <c r="U51" s="154"/>
      <c r="V51" s="154"/>
      <c r="W51" s="154"/>
      <c r="X51" s="154"/>
      <c r="Y51" s="154"/>
      <c r="Z51" s="154"/>
      <c r="AA51" s="154"/>
      <c r="AB51" s="154"/>
      <c r="AC51" s="154"/>
      <c r="AD51" s="154"/>
      <c r="AE51" s="149"/>
      <c r="AF51" s="149"/>
      <c r="AG51" s="149"/>
      <c r="AH51" s="149"/>
      <c r="AI51" s="149"/>
      <c r="AJ51" s="149"/>
      <c r="AK51" s="149"/>
      <c r="AL51" s="149"/>
      <c r="AM51" s="149"/>
      <c r="AN51" s="149"/>
      <c r="AO51" s="149"/>
      <c r="AP51" s="149"/>
      <c r="AQ51" s="149"/>
    </row>
    <row r="52" spans="2:44" x14ac:dyDescent="0.25">
      <c r="B52" s="29" t="s">
        <v>148</v>
      </c>
      <c r="C52" s="296">
        <v>86992326055</v>
      </c>
      <c r="D52" s="296">
        <v>116526151375</v>
      </c>
      <c r="E52" s="296">
        <v>12208843903.07</v>
      </c>
      <c r="F52" s="296">
        <v>10151204146.080002</v>
      </c>
      <c r="G52" s="296">
        <v>7881572004.3699999</v>
      </c>
      <c r="H52" s="296">
        <v>5513446037.46</v>
      </c>
      <c r="I52" s="296">
        <v>6947330592.1899986</v>
      </c>
      <c r="J52" s="296">
        <v>7860776947.4899998</v>
      </c>
      <c r="K52" s="296">
        <v>8999260345.3099995</v>
      </c>
      <c r="L52" s="296">
        <v>4242601329.6299996</v>
      </c>
      <c r="M52" s="296">
        <v>5084445679.0200005</v>
      </c>
      <c r="N52" s="296">
        <v>1430439724.2700002</v>
      </c>
      <c r="O52" s="296">
        <v>6471432825.0100002</v>
      </c>
      <c r="P52" s="296">
        <v>9775724326.8600006</v>
      </c>
      <c r="Q52" s="296">
        <v>86567077860.759995</v>
      </c>
      <c r="R52" s="21">
        <v>0</v>
      </c>
      <c r="S52" s="21">
        <v>0</v>
      </c>
      <c r="T52" s="21">
        <v>0</v>
      </c>
      <c r="U52" s="21">
        <v>0</v>
      </c>
      <c r="V52" s="21">
        <v>0</v>
      </c>
      <c r="W52" s="21">
        <v>0</v>
      </c>
      <c r="X52" s="21">
        <v>0</v>
      </c>
      <c r="Y52" s="21">
        <v>0</v>
      </c>
      <c r="Z52" s="21">
        <v>0</v>
      </c>
      <c r="AA52" s="21">
        <v>0</v>
      </c>
      <c r="AB52" s="21">
        <v>0</v>
      </c>
      <c r="AC52" s="21">
        <v>0</v>
      </c>
      <c r="AD52" s="21">
        <v>0</v>
      </c>
      <c r="AE52" s="296">
        <f t="shared" ref="AE52:AE76" si="16">E52</f>
        <v>12208843903.07</v>
      </c>
      <c r="AF52" s="296">
        <f t="shared" ref="AF52:AF76" si="17">F52</f>
        <v>10151204146.080002</v>
      </c>
      <c r="AG52" s="296">
        <f t="shared" ref="AG52:AG76" si="18">G52</f>
        <v>7881572004.3699999</v>
      </c>
      <c r="AH52" s="296">
        <f t="shared" ref="AH52:AH76" si="19">H52</f>
        <v>5513446037.46</v>
      </c>
      <c r="AI52" s="296">
        <f t="shared" ref="AI52:AI76" si="20">I52</f>
        <v>6947330592.1899986</v>
      </c>
      <c r="AJ52" s="296">
        <f t="shared" ref="AJ52:AJ76" si="21">J52</f>
        <v>7860776947.4899998</v>
      </c>
      <c r="AK52" s="296">
        <f t="shared" ref="AK52:AK76" si="22">K52</f>
        <v>8999260345.3099995</v>
      </c>
      <c r="AL52" s="296">
        <f t="shared" ref="AL52:AL76" si="23">L52</f>
        <v>4242601329.6299996</v>
      </c>
      <c r="AM52" s="296">
        <f t="shared" ref="AM52:AM76" si="24">M52</f>
        <v>5084445679.0200005</v>
      </c>
      <c r="AN52" s="296">
        <f t="shared" ref="AN52:AN76" si="25">N52</f>
        <v>1430439724.2700002</v>
      </c>
      <c r="AO52" s="296">
        <f t="shared" ref="AO52:AO76" si="26">O52</f>
        <v>6471432825.0100002</v>
      </c>
      <c r="AP52" s="296">
        <f t="shared" ref="AP52:AP76" si="27">P52</f>
        <v>9775724326.8600006</v>
      </c>
      <c r="AQ52" s="296">
        <f t="shared" ref="AQ52:AQ76" si="28">Q52</f>
        <v>86567077860.759995</v>
      </c>
      <c r="AR52" s="152"/>
    </row>
    <row r="53" spans="2:44" x14ac:dyDescent="0.25">
      <c r="B53" s="30" t="s">
        <v>131</v>
      </c>
      <c r="C53" s="294">
        <v>5040059952</v>
      </c>
      <c r="D53" s="294">
        <v>5040059952</v>
      </c>
      <c r="E53" s="19">
        <v>0</v>
      </c>
      <c r="F53" s="294">
        <v>166666666</v>
      </c>
      <c r="G53" s="294">
        <v>827377349.96000004</v>
      </c>
      <c r="H53" s="294">
        <v>1340841674.53</v>
      </c>
      <c r="I53" s="294">
        <v>749999999</v>
      </c>
      <c r="J53" s="294">
        <v>83333333</v>
      </c>
      <c r="K53" s="294">
        <v>333333332</v>
      </c>
      <c r="L53" s="294">
        <v>166666666</v>
      </c>
      <c r="M53" s="294">
        <v>166666666</v>
      </c>
      <c r="N53" s="294">
        <v>166666666</v>
      </c>
      <c r="O53" s="294">
        <v>840188128.62</v>
      </c>
      <c r="P53" s="294">
        <v>166666666</v>
      </c>
      <c r="Q53" s="294">
        <v>5008407147.1099997</v>
      </c>
      <c r="R53" s="152">
        <v>0</v>
      </c>
      <c r="S53" s="152">
        <v>0</v>
      </c>
      <c r="T53" s="152">
        <v>0</v>
      </c>
      <c r="U53" s="152">
        <v>0</v>
      </c>
      <c r="V53" s="152">
        <v>0</v>
      </c>
      <c r="W53" s="152">
        <v>0</v>
      </c>
      <c r="X53" s="152">
        <v>0</v>
      </c>
      <c r="Y53" s="152">
        <v>0</v>
      </c>
      <c r="Z53" s="152">
        <v>0</v>
      </c>
      <c r="AA53" s="152">
        <v>0</v>
      </c>
      <c r="AB53" s="152">
        <v>0</v>
      </c>
      <c r="AC53" s="152">
        <v>0</v>
      </c>
      <c r="AD53" s="152">
        <v>0</v>
      </c>
      <c r="AE53" s="156">
        <f t="shared" si="16"/>
        <v>0</v>
      </c>
      <c r="AF53" s="243">
        <f t="shared" si="17"/>
        <v>166666666</v>
      </c>
      <c r="AG53" s="243">
        <f t="shared" si="18"/>
        <v>827377349.96000004</v>
      </c>
      <c r="AH53" s="243">
        <f t="shared" si="19"/>
        <v>1340841674.53</v>
      </c>
      <c r="AI53" s="243">
        <f t="shared" si="20"/>
        <v>749999999</v>
      </c>
      <c r="AJ53" s="243">
        <f t="shared" si="21"/>
        <v>83333333</v>
      </c>
      <c r="AK53" s="243">
        <f t="shared" si="22"/>
        <v>333333332</v>
      </c>
      <c r="AL53" s="243">
        <f t="shared" si="23"/>
        <v>166666666</v>
      </c>
      <c r="AM53" s="243">
        <f t="shared" si="24"/>
        <v>166666666</v>
      </c>
      <c r="AN53" s="243">
        <f t="shared" si="25"/>
        <v>166666666</v>
      </c>
      <c r="AO53" s="243">
        <f t="shared" si="26"/>
        <v>840188128.62</v>
      </c>
      <c r="AP53" s="243">
        <f t="shared" si="27"/>
        <v>166666666</v>
      </c>
      <c r="AQ53" s="243">
        <f t="shared" si="28"/>
        <v>5008407147.1099997</v>
      </c>
      <c r="AR53" s="152"/>
    </row>
    <row r="54" spans="2:44" x14ac:dyDescent="0.25">
      <c r="B54" s="28" t="s">
        <v>149</v>
      </c>
      <c r="C54" s="293">
        <v>5040059952</v>
      </c>
      <c r="D54" s="293">
        <v>5040059952</v>
      </c>
      <c r="E54" s="20">
        <v>0</v>
      </c>
      <c r="F54" s="301">
        <v>166666666</v>
      </c>
      <c r="G54" s="301">
        <v>827377349.96000004</v>
      </c>
      <c r="H54" s="301">
        <v>1340841674.53</v>
      </c>
      <c r="I54" s="301">
        <v>749999999</v>
      </c>
      <c r="J54" s="301">
        <v>83333333</v>
      </c>
      <c r="K54" s="301">
        <v>333333332</v>
      </c>
      <c r="L54" s="301">
        <v>166666666</v>
      </c>
      <c r="M54" s="301">
        <v>166666666</v>
      </c>
      <c r="N54" s="294">
        <v>166666666</v>
      </c>
      <c r="O54" s="294">
        <v>840188128.62</v>
      </c>
      <c r="P54" s="294">
        <v>166666666</v>
      </c>
      <c r="Q54" s="301">
        <v>5008407147.1099997</v>
      </c>
      <c r="R54" s="152">
        <v>0</v>
      </c>
      <c r="S54" s="152">
        <v>0</v>
      </c>
      <c r="T54" s="152">
        <v>0</v>
      </c>
      <c r="U54" s="152">
        <v>0</v>
      </c>
      <c r="V54" s="152">
        <v>0</v>
      </c>
      <c r="W54" s="152">
        <v>0</v>
      </c>
      <c r="X54" s="152">
        <v>0</v>
      </c>
      <c r="Y54" s="152">
        <v>0</v>
      </c>
      <c r="Z54" s="152">
        <v>0</v>
      </c>
      <c r="AA54" s="152">
        <v>0</v>
      </c>
      <c r="AB54" s="152">
        <v>0</v>
      </c>
      <c r="AC54" s="152">
        <v>0</v>
      </c>
      <c r="AD54" s="152">
        <v>0</v>
      </c>
      <c r="AE54" s="142">
        <f t="shared" si="16"/>
        <v>0</v>
      </c>
      <c r="AF54" s="241">
        <f t="shared" si="17"/>
        <v>166666666</v>
      </c>
      <c r="AG54" s="241">
        <f t="shared" si="18"/>
        <v>827377349.96000004</v>
      </c>
      <c r="AH54" s="241">
        <f t="shared" si="19"/>
        <v>1340841674.53</v>
      </c>
      <c r="AI54" s="241">
        <f t="shared" si="20"/>
        <v>749999999</v>
      </c>
      <c r="AJ54" s="241">
        <f t="shared" si="21"/>
        <v>83333333</v>
      </c>
      <c r="AK54" s="241">
        <f t="shared" si="22"/>
        <v>333333332</v>
      </c>
      <c r="AL54" s="241">
        <f t="shared" si="23"/>
        <v>166666666</v>
      </c>
      <c r="AM54" s="241">
        <f t="shared" si="24"/>
        <v>166666666</v>
      </c>
      <c r="AN54" s="241">
        <f t="shared" si="25"/>
        <v>166666666</v>
      </c>
      <c r="AO54" s="241">
        <f t="shared" si="26"/>
        <v>840188128.62</v>
      </c>
      <c r="AP54" s="241">
        <f t="shared" si="27"/>
        <v>166666666</v>
      </c>
      <c r="AQ54" s="241">
        <f t="shared" si="28"/>
        <v>5008407147.1099997</v>
      </c>
      <c r="AR54" s="152"/>
    </row>
    <row r="55" spans="2:44" ht="30" x14ac:dyDescent="0.25">
      <c r="B55" s="28" t="s">
        <v>150</v>
      </c>
      <c r="C55" s="293">
        <v>5040059952</v>
      </c>
      <c r="D55" s="293">
        <v>5040059952</v>
      </c>
      <c r="E55" s="20">
        <v>0</v>
      </c>
      <c r="F55" s="301">
        <v>166666666</v>
      </c>
      <c r="G55" s="301">
        <v>827377349.96000004</v>
      </c>
      <c r="H55" s="301">
        <v>1340841674.53</v>
      </c>
      <c r="I55" s="301">
        <v>749999999</v>
      </c>
      <c r="J55" s="301">
        <v>83333333</v>
      </c>
      <c r="K55" s="301">
        <v>333333332</v>
      </c>
      <c r="L55" s="301">
        <v>166666666</v>
      </c>
      <c r="M55" s="301">
        <v>166666666</v>
      </c>
      <c r="N55" s="301">
        <v>166666666</v>
      </c>
      <c r="O55" s="301">
        <v>840188128.62</v>
      </c>
      <c r="P55" s="301">
        <v>166666666</v>
      </c>
      <c r="Q55" s="301">
        <v>5008407147.1099997</v>
      </c>
      <c r="R55" s="152">
        <v>0</v>
      </c>
      <c r="S55" s="152">
        <v>0</v>
      </c>
      <c r="T55" s="152">
        <v>0</v>
      </c>
      <c r="U55" s="152">
        <v>0</v>
      </c>
      <c r="V55" s="152">
        <v>0</v>
      </c>
      <c r="W55" s="152">
        <v>0</v>
      </c>
      <c r="X55" s="152">
        <v>0</v>
      </c>
      <c r="Y55" s="152">
        <v>0</v>
      </c>
      <c r="Z55" s="152">
        <v>0</v>
      </c>
      <c r="AA55" s="152">
        <v>0</v>
      </c>
      <c r="AB55" s="152">
        <v>0</v>
      </c>
      <c r="AC55" s="152">
        <v>0</v>
      </c>
      <c r="AD55" s="152">
        <v>0</v>
      </c>
      <c r="AE55" s="142">
        <f t="shared" si="16"/>
        <v>0</v>
      </c>
      <c r="AF55" s="241">
        <f t="shared" si="17"/>
        <v>166666666</v>
      </c>
      <c r="AG55" s="241">
        <f t="shared" si="18"/>
        <v>827377349.96000004</v>
      </c>
      <c r="AH55" s="241">
        <f t="shared" si="19"/>
        <v>1340841674.53</v>
      </c>
      <c r="AI55" s="241">
        <f t="shared" si="20"/>
        <v>749999999</v>
      </c>
      <c r="AJ55" s="241">
        <f t="shared" si="21"/>
        <v>83333333</v>
      </c>
      <c r="AK55" s="241">
        <f t="shared" si="22"/>
        <v>333333332</v>
      </c>
      <c r="AL55" s="241">
        <f t="shared" si="23"/>
        <v>166666666</v>
      </c>
      <c r="AM55" s="241">
        <f t="shared" si="24"/>
        <v>166666666</v>
      </c>
      <c r="AN55" s="241">
        <f t="shared" si="25"/>
        <v>166666666</v>
      </c>
      <c r="AO55" s="241">
        <f t="shared" si="26"/>
        <v>840188128.62</v>
      </c>
      <c r="AP55" s="241">
        <f t="shared" si="27"/>
        <v>166666666</v>
      </c>
      <c r="AQ55" s="241">
        <f t="shared" si="28"/>
        <v>5008407147.1099997</v>
      </c>
      <c r="AR55" s="152"/>
    </row>
    <row r="56" spans="2:44" ht="30" x14ac:dyDescent="0.25">
      <c r="B56" s="28" t="s">
        <v>151</v>
      </c>
      <c r="C56" s="293">
        <v>2000000000</v>
      </c>
      <c r="D56" s="293">
        <v>3000000000</v>
      </c>
      <c r="E56" s="20">
        <v>0</v>
      </c>
      <c r="F56" s="301">
        <v>166666666</v>
      </c>
      <c r="G56" s="301">
        <v>666666666</v>
      </c>
      <c r="H56" s="301">
        <v>166666666</v>
      </c>
      <c r="I56" s="301">
        <v>749999999</v>
      </c>
      <c r="J56" s="301">
        <v>83333333</v>
      </c>
      <c r="K56" s="301">
        <v>333333332</v>
      </c>
      <c r="L56" s="301">
        <v>166666666</v>
      </c>
      <c r="M56" s="301">
        <v>166666666</v>
      </c>
      <c r="N56" s="301">
        <v>166666666</v>
      </c>
      <c r="O56" s="301">
        <v>166666666</v>
      </c>
      <c r="P56" s="301">
        <v>166666666</v>
      </c>
      <c r="Q56" s="301">
        <v>2999999992</v>
      </c>
      <c r="R56" s="152">
        <v>0</v>
      </c>
      <c r="S56" s="152">
        <v>0</v>
      </c>
      <c r="T56" s="152">
        <v>0</v>
      </c>
      <c r="U56" s="152">
        <v>0</v>
      </c>
      <c r="V56" s="152">
        <v>0</v>
      </c>
      <c r="W56" s="152">
        <v>0</v>
      </c>
      <c r="X56" s="152">
        <v>0</v>
      </c>
      <c r="Y56" s="152">
        <v>0</v>
      </c>
      <c r="Z56" s="152">
        <v>0</v>
      </c>
      <c r="AA56" s="152">
        <v>0</v>
      </c>
      <c r="AB56" s="152">
        <v>0</v>
      </c>
      <c r="AC56" s="152">
        <v>0</v>
      </c>
      <c r="AD56" s="152">
        <v>0</v>
      </c>
      <c r="AE56" s="142">
        <f t="shared" si="16"/>
        <v>0</v>
      </c>
      <c r="AF56" s="241">
        <f t="shared" si="17"/>
        <v>166666666</v>
      </c>
      <c r="AG56" s="241">
        <f t="shared" si="18"/>
        <v>666666666</v>
      </c>
      <c r="AH56" s="241">
        <f t="shared" si="19"/>
        <v>166666666</v>
      </c>
      <c r="AI56" s="241">
        <f t="shared" si="20"/>
        <v>749999999</v>
      </c>
      <c r="AJ56" s="241">
        <f t="shared" si="21"/>
        <v>83333333</v>
      </c>
      <c r="AK56" s="241">
        <f t="shared" si="22"/>
        <v>333333332</v>
      </c>
      <c r="AL56" s="241">
        <f t="shared" si="23"/>
        <v>166666666</v>
      </c>
      <c r="AM56" s="241">
        <f t="shared" si="24"/>
        <v>166666666</v>
      </c>
      <c r="AN56" s="241">
        <f t="shared" si="25"/>
        <v>166666666</v>
      </c>
      <c r="AO56" s="241">
        <f t="shared" si="26"/>
        <v>166666666</v>
      </c>
      <c r="AP56" s="241">
        <f t="shared" si="27"/>
        <v>166666666</v>
      </c>
      <c r="AQ56" s="241">
        <f t="shared" si="28"/>
        <v>2999999992</v>
      </c>
      <c r="AR56" s="152"/>
    </row>
    <row r="57" spans="2:44" ht="15" customHeight="1" x14ac:dyDescent="0.25">
      <c r="B57" s="28" t="s">
        <v>152</v>
      </c>
      <c r="C57" s="301">
        <v>3040059952</v>
      </c>
      <c r="D57" s="301">
        <v>2040059952</v>
      </c>
      <c r="E57" s="33">
        <v>0</v>
      </c>
      <c r="F57" s="35">
        <v>0</v>
      </c>
      <c r="G57" s="301">
        <v>160710683.96000001</v>
      </c>
      <c r="H57" s="301">
        <v>1174175008.53</v>
      </c>
      <c r="I57" s="35">
        <v>0</v>
      </c>
      <c r="J57" s="35">
        <v>0</v>
      </c>
      <c r="K57" s="35">
        <v>0</v>
      </c>
      <c r="L57" s="35">
        <v>0</v>
      </c>
      <c r="M57" s="35">
        <v>0</v>
      </c>
      <c r="N57" s="35">
        <v>0</v>
      </c>
      <c r="O57" s="301">
        <v>673521462.62</v>
      </c>
      <c r="P57" s="35">
        <v>0</v>
      </c>
      <c r="Q57" s="301">
        <v>2008407155.1100001</v>
      </c>
      <c r="R57" s="152">
        <v>0</v>
      </c>
      <c r="S57" s="152">
        <v>0</v>
      </c>
      <c r="T57" s="152">
        <v>0</v>
      </c>
      <c r="U57" s="152">
        <v>0</v>
      </c>
      <c r="V57" s="152">
        <v>0</v>
      </c>
      <c r="W57" s="152">
        <v>0</v>
      </c>
      <c r="X57" s="152">
        <v>0</v>
      </c>
      <c r="Y57" s="152">
        <v>0</v>
      </c>
      <c r="Z57" s="152">
        <v>0</v>
      </c>
      <c r="AA57" s="152">
        <v>0</v>
      </c>
      <c r="AB57" s="152">
        <v>0</v>
      </c>
      <c r="AC57" s="152">
        <v>0</v>
      </c>
      <c r="AD57" s="152">
        <v>0</v>
      </c>
      <c r="AE57" s="142">
        <f t="shared" si="16"/>
        <v>0</v>
      </c>
      <c r="AF57" s="142">
        <f t="shared" si="17"/>
        <v>0</v>
      </c>
      <c r="AG57" s="241">
        <f t="shared" si="18"/>
        <v>160710683.96000001</v>
      </c>
      <c r="AH57" s="241">
        <f t="shared" si="19"/>
        <v>1174175008.53</v>
      </c>
      <c r="AI57" s="142">
        <f t="shared" si="20"/>
        <v>0</v>
      </c>
      <c r="AJ57" s="142">
        <f t="shared" si="21"/>
        <v>0</v>
      </c>
      <c r="AK57" s="142">
        <f t="shared" si="22"/>
        <v>0</v>
      </c>
      <c r="AL57" s="142">
        <f t="shared" si="23"/>
        <v>0</v>
      </c>
      <c r="AM57" s="142">
        <f t="shared" si="24"/>
        <v>0</v>
      </c>
      <c r="AN57" s="142">
        <f t="shared" si="25"/>
        <v>0</v>
      </c>
      <c r="AO57" s="241">
        <f t="shared" si="26"/>
        <v>673521462.62</v>
      </c>
      <c r="AP57" s="241">
        <f t="shared" si="27"/>
        <v>0</v>
      </c>
      <c r="AQ57" s="241">
        <f t="shared" si="28"/>
        <v>2008407155.1100001</v>
      </c>
      <c r="AR57" s="152"/>
    </row>
    <row r="58" spans="2:44" x14ac:dyDescent="0.25">
      <c r="B58" s="30" t="s">
        <v>132</v>
      </c>
      <c r="C58" s="294">
        <v>81952266103</v>
      </c>
      <c r="D58" s="294">
        <v>111486091423</v>
      </c>
      <c r="E58" s="294">
        <v>12208843903.07</v>
      </c>
      <c r="F58" s="294">
        <v>9984537480.0800018</v>
      </c>
      <c r="G58" s="294">
        <v>7054194654.4099998</v>
      </c>
      <c r="H58" s="294">
        <v>4172604362.9300003</v>
      </c>
      <c r="I58" s="294">
        <v>6197330593.1899986</v>
      </c>
      <c r="J58" s="294">
        <v>7777443614.4899998</v>
      </c>
      <c r="K58" s="294">
        <v>8665927013.3099995</v>
      </c>
      <c r="L58" s="294">
        <v>4075934663.6299996</v>
      </c>
      <c r="M58" s="294">
        <v>4917779013.0200005</v>
      </c>
      <c r="N58" s="294">
        <v>1263773058.2700002</v>
      </c>
      <c r="O58" s="294">
        <v>5631244696.3900003</v>
      </c>
      <c r="P58" s="294">
        <v>9609057660.8600006</v>
      </c>
      <c r="Q58" s="294">
        <v>81558670713.649994</v>
      </c>
      <c r="R58" s="152">
        <v>0</v>
      </c>
      <c r="S58" s="152">
        <v>0</v>
      </c>
      <c r="T58" s="152">
        <v>0</v>
      </c>
      <c r="U58" s="152">
        <v>0</v>
      </c>
      <c r="V58" s="152">
        <v>0</v>
      </c>
      <c r="W58" s="152">
        <v>0</v>
      </c>
      <c r="X58" s="152">
        <v>0</v>
      </c>
      <c r="Y58" s="152">
        <v>0</v>
      </c>
      <c r="Z58" s="152">
        <v>0</v>
      </c>
      <c r="AA58" s="152">
        <v>0</v>
      </c>
      <c r="AB58" s="152">
        <v>0</v>
      </c>
      <c r="AC58" s="152">
        <v>0</v>
      </c>
      <c r="AD58" s="152">
        <v>0</v>
      </c>
      <c r="AE58" s="243">
        <f t="shared" si="16"/>
        <v>12208843903.07</v>
      </c>
      <c r="AF58" s="243">
        <f t="shared" si="17"/>
        <v>9984537480.0800018</v>
      </c>
      <c r="AG58" s="243">
        <f t="shared" si="18"/>
        <v>7054194654.4099998</v>
      </c>
      <c r="AH58" s="243">
        <f t="shared" si="19"/>
        <v>4172604362.9300003</v>
      </c>
      <c r="AI58" s="243">
        <f t="shared" si="20"/>
        <v>6197330593.1899986</v>
      </c>
      <c r="AJ58" s="243">
        <f t="shared" si="21"/>
        <v>7777443614.4899998</v>
      </c>
      <c r="AK58" s="243">
        <f t="shared" si="22"/>
        <v>8665927013.3099995</v>
      </c>
      <c r="AL58" s="243">
        <f t="shared" si="23"/>
        <v>4075934663.6299996</v>
      </c>
      <c r="AM58" s="243">
        <f t="shared" si="24"/>
        <v>4917779013.0200005</v>
      </c>
      <c r="AN58" s="243">
        <f t="shared" si="25"/>
        <v>1263773058.2700002</v>
      </c>
      <c r="AO58" s="243">
        <f t="shared" si="26"/>
        <v>5631244696.3900003</v>
      </c>
      <c r="AP58" s="243">
        <f t="shared" si="27"/>
        <v>9609057660.8600006</v>
      </c>
      <c r="AQ58" s="243">
        <f t="shared" si="28"/>
        <v>81558670713.649994</v>
      </c>
      <c r="AR58" s="152"/>
    </row>
    <row r="59" spans="2:44" x14ac:dyDescent="0.25">
      <c r="B59" s="28" t="s">
        <v>155</v>
      </c>
      <c r="C59" s="301">
        <v>81952266103</v>
      </c>
      <c r="D59" s="301">
        <v>111053508066.99001</v>
      </c>
      <c r="E59" s="301">
        <v>12208843903.07</v>
      </c>
      <c r="F59" s="301">
        <v>9984537480.0800018</v>
      </c>
      <c r="G59" s="301">
        <v>7054194654.4099998</v>
      </c>
      <c r="H59" s="301">
        <v>4172604362.9300003</v>
      </c>
      <c r="I59" s="301">
        <v>6085323593.1899986</v>
      </c>
      <c r="J59" s="301">
        <v>7665436614.4899998</v>
      </c>
      <c r="K59" s="301">
        <v>8609401985.3699989</v>
      </c>
      <c r="L59" s="301">
        <v>3963927663.6299996</v>
      </c>
      <c r="M59" s="301">
        <v>4917779013.0200005</v>
      </c>
      <c r="N59" s="301">
        <v>1263773058.2700002</v>
      </c>
      <c r="O59" s="301">
        <v>5595738391.5500002</v>
      </c>
      <c r="P59" s="301">
        <v>9609057660.8600006</v>
      </c>
      <c r="Q59" s="301">
        <v>81130618380.86998</v>
      </c>
      <c r="R59" s="152"/>
      <c r="S59" s="152"/>
      <c r="T59" s="152"/>
      <c r="U59" s="152">
        <v>0</v>
      </c>
      <c r="V59" s="152">
        <v>0</v>
      </c>
      <c r="W59" s="152">
        <v>0</v>
      </c>
      <c r="X59" s="152">
        <v>0</v>
      </c>
      <c r="Y59" s="152">
        <v>0</v>
      </c>
      <c r="Z59" s="152">
        <v>0</v>
      </c>
      <c r="AA59" s="152">
        <v>0</v>
      </c>
      <c r="AB59" s="152">
        <v>0</v>
      </c>
      <c r="AC59" s="152">
        <v>0</v>
      </c>
      <c r="AD59" s="152">
        <v>0</v>
      </c>
      <c r="AE59" s="241">
        <f t="shared" si="16"/>
        <v>12208843903.07</v>
      </c>
      <c r="AF59" s="241">
        <f t="shared" si="17"/>
        <v>9984537480.0800018</v>
      </c>
      <c r="AG59" s="241">
        <f t="shared" si="18"/>
        <v>7054194654.4099998</v>
      </c>
      <c r="AH59" s="241">
        <f t="shared" si="19"/>
        <v>4172604362.9300003</v>
      </c>
      <c r="AI59" s="241">
        <f t="shared" si="20"/>
        <v>6085323593.1899986</v>
      </c>
      <c r="AJ59" s="241">
        <f t="shared" si="21"/>
        <v>7665436614.4899998</v>
      </c>
      <c r="AK59" s="241">
        <f t="shared" si="22"/>
        <v>8609401985.3699989</v>
      </c>
      <c r="AL59" s="241">
        <f t="shared" si="23"/>
        <v>3963927663.6299996</v>
      </c>
      <c r="AM59" s="241">
        <f t="shared" si="24"/>
        <v>4917779013.0200005</v>
      </c>
      <c r="AN59" s="241">
        <f t="shared" si="25"/>
        <v>1263773058.2700002</v>
      </c>
      <c r="AO59" s="241">
        <f t="shared" si="26"/>
        <v>5595738391.5500002</v>
      </c>
      <c r="AP59" s="241">
        <f t="shared" si="27"/>
        <v>9609057660.8600006</v>
      </c>
      <c r="AQ59" s="241">
        <f t="shared" si="28"/>
        <v>81130618380.86998</v>
      </c>
      <c r="AR59" s="152"/>
    </row>
    <row r="60" spans="2:44" s="11" customFormat="1" x14ac:dyDescent="0.25">
      <c r="B60" s="30" t="s">
        <v>133</v>
      </c>
      <c r="C60" s="294">
        <v>26635644311</v>
      </c>
      <c r="D60" s="294">
        <v>55898732840.989998</v>
      </c>
      <c r="E60" s="19">
        <v>0</v>
      </c>
      <c r="F60" s="294">
        <v>6824578920.1000004</v>
      </c>
      <c r="G60" s="294">
        <v>3423666846.0899997</v>
      </c>
      <c r="H60" s="294">
        <v>1345258001.3699999</v>
      </c>
      <c r="I60" s="294">
        <v>2451743273.25</v>
      </c>
      <c r="J60" s="294">
        <v>1614121362.24</v>
      </c>
      <c r="K60" s="294">
        <v>1989724858.5699999</v>
      </c>
      <c r="L60" s="294">
        <v>1500115872.01</v>
      </c>
      <c r="M60" s="294">
        <v>1484112520.1499999</v>
      </c>
      <c r="N60" s="294">
        <v>221413488.80999997</v>
      </c>
      <c r="O60" s="294">
        <v>268601937.72000003</v>
      </c>
      <c r="P60" s="294">
        <v>7726098235.96</v>
      </c>
      <c r="Q60" s="294">
        <v>28849435316.270004</v>
      </c>
      <c r="R60" s="152">
        <v>0</v>
      </c>
      <c r="S60" s="152">
        <v>0</v>
      </c>
      <c r="T60" s="152">
        <v>0</v>
      </c>
      <c r="U60" s="152">
        <v>0</v>
      </c>
      <c r="V60" s="152">
        <v>0</v>
      </c>
      <c r="W60" s="152">
        <v>0</v>
      </c>
      <c r="X60" s="152">
        <v>0</v>
      </c>
      <c r="Y60" s="152">
        <v>0</v>
      </c>
      <c r="Z60" s="152">
        <v>0</v>
      </c>
      <c r="AA60" s="152">
        <v>0</v>
      </c>
      <c r="AB60" s="152">
        <v>0</v>
      </c>
      <c r="AC60" s="152">
        <v>0</v>
      </c>
      <c r="AD60" s="152">
        <v>0</v>
      </c>
      <c r="AE60" s="156">
        <f t="shared" si="16"/>
        <v>0</v>
      </c>
      <c r="AF60" s="243">
        <f t="shared" si="17"/>
        <v>6824578920.1000004</v>
      </c>
      <c r="AG60" s="243">
        <f t="shared" si="18"/>
        <v>3423666846.0899997</v>
      </c>
      <c r="AH60" s="243">
        <f t="shared" si="19"/>
        <v>1345258001.3699999</v>
      </c>
      <c r="AI60" s="243">
        <f t="shared" si="20"/>
        <v>2451743273.25</v>
      </c>
      <c r="AJ60" s="243">
        <f t="shared" si="21"/>
        <v>1614121362.24</v>
      </c>
      <c r="AK60" s="243">
        <f t="shared" si="22"/>
        <v>1989724858.5699999</v>
      </c>
      <c r="AL60" s="243">
        <f t="shared" si="23"/>
        <v>1500115872.01</v>
      </c>
      <c r="AM60" s="243">
        <f t="shared" si="24"/>
        <v>1484112520.1499999</v>
      </c>
      <c r="AN60" s="243">
        <f t="shared" si="25"/>
        <v>221413488.80999997</v>
      </c>
      <c r="AO60" s="243">
        <f t="shared" si="26"/>
        <v>268601937.72000003</v>
      </c>
      <c r="AP60" s="243">
        <f t="shared" si="27"/>
        <v>7726098235.96</v>
      </c>
      <c r="AQ60" s="243">
        <f t="shared" si="28"/>
        <v>28849435316.270004</v>
      </c>
      <c r="AR60" s="152"/>
    </row>
    <row r="61" spans="2:44" ht="30" customHeight="1" x14ac:dyDescent="0.25">
      <c r="B61" s="28" t="s">
        <v>156</v>
      </c>
      <c r="C61" s="301">
        <v>17711832990</v>
      </c>
      <c r="D61" s="301">
        <v>38262661974.119995</v>
      </c>
      <c r="E61" s="33">
        <v>0</v>
      </c>
      <c r="F61" s="301">
        <v>2120560740.72</v>
      </c>
      <c r="G61" s="301">
        <v>2920698815.7399998</v>
      </c>
      <c r="H61" s="301">
        <v>1126946291.24</v>
      </c>
      <c r="I61" s="301">
        <v>1098094022.3000002</v>
      </c>
      <c r="J61" s="301">
        <v>1138426853.28</v>
      </c>
      <c r="K61" s="301">
        <v>1095626853.5</v>
      </c>
      <c r="L61" s="301">
        <v>1217628951.3600001</v>
      </c>
      <c r="M61" s="301">
        <v>1087176930.4200001</v>
      </c>
      <c r="N61" s="301">
        <v>21899820.41</v>
      </c>
      <c r="O61" s="301">
        <v>167636895.03999999</v>
      </c>
      <c r="P61" s="301">
        <v>3630062589.1999998</v>
      </c>
      <c r="Q61" s="301">
        <v>15624758763.209999</v>
      </c>
      <c r="R61" s="152">
        <v>0</v>
      </c>
      <c r="S61" s="152">
        <v>0</v>
      </c>
      <c r="T61" s="152">
        <v>0</v>
      </c>
      <c r="U61" s="152">
        <v>0</v>
      </c>
      <c r="V61" s="152">
        <v>0</v>
      </c>
      <c r="W61" s="152">
        <v>0</v>
      </c>
      <c r="X61" s="152">
        <v>0</v>
      </c>
      <c r="Y61" s="152">
        <v>0</v>
      </c>
      <c r="Z61" s="152">
        <v>0</v>
      </c>
      <c r="AA61" s="152">
        <v>0</v>
      </c>
      <c r="AB61" s="152">
        <v>0</v>
      </c>
      <c r="AC61" s="152">
        <v>0</v>
      </c>
      <c r="AD61" s="152">
        <v>0</v>
      </c>
      <c r="AE61" s="142">
        <f t="shared" si="16"/>
        <v>0</v>
      </c>
      <c r="AF61" s="241">
        <f t="shared" si="17"/>
        <v>2120560740.72</v>
      </c>
      <c r="AG61" s="241">
        <f t="shared" si="18"/>
        <v>2920698815.7399998</v>
      </c>
      <c r="AH61" s="241">
        <f t="shared" si="19"/>
        <v>1126946291.24</v>
      </c>
      <c r="AI61" s="241">
        <f t="shared" si="20"/>
        <v>1098094022.3000002</v>
      </c>
      <c r="AJ61" s="241">
        <f t="shared" si="21"/>
        <v>1138426853.28</v>
      </c>
      <c r="AK61" s="241">
        <f t="shared" si="22"/>
        <v>1095626853.5</v>
      </c>
      <c r="AL61" s="241">
        <f t="shared" si="23"/>
        <v>1217628951.3600001</v>
      </c>
      <c r="AM61" s="241">
        <f t="shared" si="24"/>
        <v>1087176930.4200001</v>
      </c>
      <c r="AN61" s="241">
        <f t="shared" si="25"/>
        <v>21899820.41</v>
      </c>
      <c r="AO61" s="241">
        <f t="shared" si="26"/>
        <v>167636895.03999999</v>
      </c>
      <c r="AP61" s="241">
        <f t="shared" si="27"/>
        <v>3630062589.1999998</v>
      </c>
      <c r="AQ61" s="241">
        <f t="shared" si="28"/>
        <v>15624758763.209999</v>
      </c>
      <c r="AR61" s="152"/>
    </row>
    <row r="62" spans="2:44" ht="28.5" customHeight="1" x14ac:dyDescent="0.25">
      <c r="B62" s="28" t="s">
        <v>157</v>
      </c>
      <c r="C62" s="301">
        <v>8923811321</v>
      </c>
      <c r="D62" s="301">
        <v>17636070866.869999</v>
      </c>
      <c r="E62" s="33">
        <v>0</v>
      </c>
      <c r="F62" s="301">
        <v>4704018179.3800001</v>
      </c>
      <c r="G62" s="301">
        <v>502968030.35000002</v>
      </c>
      <c r="H62" s="301">
        <v>218311710.13</v>
      </c>
      <c r="I62" s="301">
        <v>1353649250.95</v>
      </c>
      <c r="J62" s="301">
        <v>475694508.96000004</v>
      </c>
      <c r="K62" s="301">
        <v>894098005.06999993</v>
      </c>
      <c r="L62" s="301">
        <v>282486920.65000004</v>
      </c>
      <c r="M62" s="301">
        <v>396935589.72999996</v>
      </c>
      <c r="N62" s="301">
        <v>199513668.39999998</v>
      </c>
      <c r="O62" s="301">
        <v>100965042.68000001</v>
      </c>
      <c r="P62" s="301">
        <v>4096035646.7599993</v>
      </c>
      <c r="Q62" s="301">
        <v>13224676553.059999</v>
      </c>
      <c r="R62" s="152">
        <v>0</v>
      </c>
      <c r="S62" s="152">
        <v>0</v>
      </c>
      <c r="T62" s="152">
        <v>0</v>
      </c>
      <c r="U62" s="152">
        <v>0</v>
      </c>
      <c r="V62" s="152">
        <v>0</v>
      </c>
      <c r="W62" s="152">
        <v>0</v>
      </c>
      <c r="X62" s="152">
        <v>0</v>
      </c>
      <c r="Y62" s="152">
        <v>0</v>
      </c>
      <c r="Z62" s="152">
        <v>0</v>
      </c>
      <c r="AA62" s="152">
        <v>0</v>
      </c>
      <c r="AB62" s="152">
        <v>0</v>
      </c>
      <c r="AC62" s="152">
        <v>0</v>
      </c>
      <c r="AD62" s="152">
        <v>0</v>
      </c>
      <c r="AE62" s="142">
        <f t="shared" si="16"/>
        <v>0</v>
      </c>
      <c r="AF62" s="241">
        <f t="shared" si="17"/>
        <v>4704018179.3800001</v>
      </c>
      <c r="AG62" s="241">
        <f t="shared" si="18"/>
        <v>502968030.35000002</v>
      </c>
      <c r="AH62" s="241">
        <f t="shared" si="19"/>
        <v>218311710.13</v>
      </c>
      <c r="AI62" s="241">
        <f t="shared" si="20"/>
        <v>1353649250.95</v>
      </c>
      <c r="AJ62" s="241">
        <f t="shared" si="21"/>
        <v>475694508.96000004</v>
      </c>
      <c r="AK62" s="241">
        <f t="shared" si="22"/>
        <v>894098005.06999993</v>
      </c>
      <c r="AL62" s="241">
        <f t="shared" si="23"/>
        <v>282486920.65000004</v>
      </c>
      <c r="AM62" s="241">
        <f t="shared" si="24"/>
        <v>396935589.72999996</v>
      </c>
      <c r="AN62" s="241">
        <f t="shared" si="25"/>
        <v>199513668.39999998</v>
      </c>
      <c r="AO62" s="241">
        <f t="shared" si="26"/>
        <v>100965042.68000001</v>
      </c>
      <c r="AP62" s="241">
        <f t="shared" si="27"/>
        <v>4096035646.7599993</v>
      </c>
      <c r="AQ62" s="241">
        <f t="shared" si="28"/>
        <v>13224676553.059999</v>
      </c>
      <c r="AR62" s="152"/>
    </row>
    <row r="63" spans="2:44" s="11" customFormat="1" ht="30" x14ac:dyDescent="0.25">
      <c r="B63" s="30" t="s">
        <v>134</v>
      </c>
      <c r="C63" s="294">
        <v>18569496738</v>
      </c>
      <c r="D63" s="294">
        <v>13487154656</v>
      </c>
      <c r="E63" s="294">
        <v>7720504498.8899994</v>
      </c>
      <c r="F63" s="22">
        <v>0</v>
      </c>
      <c r="G63" s="22">
        <v>0</v>
      </c>
      <c r="H63" s="22">
        <v>0</v>
      </c>
      <c r="I63" s="22">
        <v>0</v>
      </c>
      <c r="J63" s="294">
        <v>3045656318.27</v>
      </c>
      <c r="K63" s="294">
        <v>2532000000</v>
      </c>
      <c r="L63" s="22">
        <v>0</v>
      </c>
      <c r="M63" s="22">
        <v>0</v>
      </c>
      <c r="N63" s="22">
        <v>0</v>
      </c>
      <c r="O63" s="22">
        <v>0</v>
      </c>
      <c r="P63" s="294">
        <v>53912107.869999997</v>
      </c>
      <c r="Q63" s="294">
        <v>13352072925.030001</v>
      </c>
      <c r="R63" s="152">
        <v>0</v>
      </c>
      <c r="S63" s="152">
        <v>0</v>
      </c>
      <c r="T63" s="152">
        <v>0</v>
      </c>
      <c r="U63" s="152">
        <v>0</v>
      </c>
      <c r="V63" s="152">
        <v>0</v>
      </c>
      <c r="W63" s="152">
        <v>0</v>
      </c>
      <c r="X63" s="152">
        <v>0</v>
      </c>
      <c r="Y63" s="152">
        <v>0</v>
      </c>
      <c r="Z63" s="152">
        <v>0</v>
      </c>
      <c r="AA63" s="152">
        <v>0</v>
      </c>
      <c r="AB63" s="152">
        <v>0</v>
      </c>
      <c r="AC63" s="152">
        <v>0</v>
      </c>
      <c r="AD63" s="152">
        <v>0</v>
      </c>
      <c r="AE63" s="243">
        <f t="shared" si="16"/>
        <v>7720504498.8899994</v>
      </c>
      <c r="AF63" s="156">
        <f t="shared" si="17"/>
        <v>0</v>
      </c>
      <c r="AG63" s="156">
        <f t="shared" si="18"/>
        <v>0</v>
      </c>
      <c r="AH63" s="156">
        <f t="shared" si="19"/>
        <v>0</v>
      </c>
      <c r="AI63" s="156">
        <f t="shared" si="20"/>
        <v>0</v>
      </c>
      <c r="AJ63" s="243">
        <f t="shared" si="21"/>
        <v>3045656318.27</v>
      </c>
      <c r="AK63" s="243">
        <f t="shared" si="22"/>
        <v>2532000000</v>
      </c>
      <c r="AL63" s="156">
        <f t="shared" si="23"/>
        <v>0</v>
      </c>
      <c r="AM63" s="156">
        <f t="shared" si="24"/>
        <v>0</v>
      </c>
      <c r="AN63" s="156">
        <f t="shared" si="25"/>
        <v>0</v>
      </c>
      <c r="AO63" s="156">
        <f t="shared" si="26"/>
        <v>0</v>
      </c>
      <c r="AP63" s="243">
        <f t="shared" si="27"/>
        <v>53912107.869999997</v>
      </c>
      <c r="AQ63" s="243">
        <f t="shared" si="28"/>
        <v>13352072925.030001</v>
      </c>
      <c r="AR63" s="152"/>
    </row>
    <row r="64" spans="2:44" ht="30" x14ac:dyDescent="0.25">
      <c r="B64" s="28" t="s">
        <v>135</v>
      </c>
      <c r="C64" s="301">
        <v>9523089274</v>
      </c>
      <c r="D64" s="301">
        <v>7310123130</v>
      </c>
      <c r="E64" s="301">
        <v>4725429000</v>
      </c>
      <c r="F64" s="35">
        <v>0</v>
      </c>
      <c r="G64" s="35">
        <v>0</v>
      </c>
      <c r="H64" s="35">
        <v>0</v>
      </c>
      <c r="I64" s="35">
        <v>0</v>
      </c>
      <c r="J64" s="35">
        <v>0</v>
      </c>
      <c r="K64" s="301">
        <v>2532000000</v>
      </c>
      <c r="L64" s="35">
        <v>0</v>
      </c>
      <c r="M64" s="35">
        <v>0</v>
      </c>
      <c r="N64" s="35">
        <v>0</v>
      </c>
      <c r="O64" s="35">
        <v>0</v>
      </c>
      <c r="P64" s="35">
        <v>0</v>
      </c>
      <c r="Q64" s="301">
        <v>7257429000</v>
      </c>
      <c r="R64" s="152">
        <v>0</v>
      </c>
      <c r="S64" s="152">
        <v>0</v>
      </c>
      <c r="T64" s="152">
        <v>0</v>
      </c>
      <c r="U64" s="152">
        <v>0</v>
      </c>
      <c r="V64" s="152">
        <v>0</v>
      </c>
      <c r="W64" s="152">
        <v>0</v>
      </c>
      <c r="X64" s="152">
        <v>0</v>
      </c>
      <c r="Y64" s="152">
        <v>0</v>
      </c>
      <c r="Z64" s="152">
        <v>0</v>
      </c>
      <c r="AA64" s="152">
        <v>0</v>
      </c>
      <c r="AB64" s="152">
        <v>0</v>
      </c>
      <c r="AC64" s="152">
        <v>0</v>
      </c>
      <c r="AD64" s="152">
        <v>0</v>
      </c>
      <c r="AE64" s="241">
        <f t="shared" si="16"/>
        <v>4725429000</v>
      </c>
      <c r="AF64" s="142">
        <f t="shared" si="17"/>
        <v>0</v>
      </c>
      <c r="AG64" s="142">
        <f t="shared" si="18"/>
        <v>0</v>
      </c>
      <c r="AH64" s="142">
        <f t="shared" si="19"/>
        <v>0</v>
      </c>
      <c r="AI64" s="142">
        <f t="shared" si="20"/>
        <v>0</v>
      </c>
      <c r="AJ64" s="142">
        <f t="shared" si="21"/>
        <v>0</v>
      </c>
      <c r="AK64" s="241">
        <f t="shared" si="22"/>
        <v>2532000000</v>
      </c>
      <c r="AL64" s="142">
        <f t="shared" si="23"/>
        <v>0</v>
      </c>
      <c r="AM64" s="142">
        <f t="shared" si="24"/>
        <v>0</v>
      </c>
      <c r="AN64" s="142">
        <f t="shared" si="25"/>
        <v>0</v>
      </c>
      <c r="AO64" s="142">
        <f t="shared" si="26"/>
        <v>0</v>
      </c>
      <c r="AP64" s="142">
        <f t="shared" si="27"/>
        <v>0</v>
      </c>
      <c r="AQ64" s="241">
        <f t="shared" si="28"/>
        <v>7257429000</v>
      </c>
      <c r="AR64" s="152"/>
    </row>
    <row r="65" spans="2:44" ht="30" x14ac:dyDescent="0.25">
      <c r="B65" s="28" t="s">
        <v>136</v>
      </c>
      <c r="C65" s="301">
        <v>9046407464</v>
      </c>
      <c r="D65" s="301">
        <v>6177031526</v>
      </c>
      <c r="E65" s="301">
        <v>2995075498.8899999</v>
      </c>
      <c r="F65" s="35">
        <v>0</v>
      </c>
      <c r="G65" s="35">
        <v>0</v>
      </c>
      <c r="H65" s="35">
        <v>0</v>
      </c>
      <c r="I65" s="35">
        <v>0</v>
      </c>
      <c r="J65" s="301">
        <v>3045656318.27</v>
      </c>
      <c r="K65" s="35">
        <v>0</v>
      </c>
      <c r="L65" s="35">
        <v>0</v>
      </c>
      <c r="M65" s="35">
        <v>0</v>
      </c>
      <c r="N65" s="35">
        <v>0</v>
      </c>
      <c r="O65" s="35">
        <v>0</v>
      </c>
      <c r="P65" s="301">
        <v>53912107.869999997</v>
      </c>
      <c r="Q65" s="301">
        <v>6094643925.0299997</v>
      </c>
      <c r="R65" s="152">
        <v>0</v>
      </c>
      <c r="S65" s="152">
        <v>0</v>
      </c>
      <c r="T65" s="152">
        <v>0</v>
      </c>
      <c r="U65" s="152">
        <v>0</v>
      </c>
      <c r="V65" s="152">
        <v>0</v>
      </c>
      <c r="W65" s="152">
        <v>0</v>
      </c>
      <c r="X65" s="152">
        <v>0</v>
      </c>
      <c r="Y65" s="152">
        <v>0</v>
      </c>
      <c r="Z65" s="152">
        <v>0</v>
      </c>
      <c r="AA65" s="152">
        <v>0</v>
      </c>
      <c r="AB65" s="152">
        <v>0</v>
      </c>
      <c r="AC65" s="152">
        <v>0</v>
      </c>
      <c r="AD65" s="152">
        <v>0</v>
      </c>
      <c r="AE65" s="241">
        <f t="shared" si="16"/>
        <v>2995075498.8899999</v>
      </c>
      <c r="AF65" s="142">
        <f t="shared" si="17"/>
        <v>0</v>
      </c>
      <c r="AG65" s="142">
        <f t="shared" si="18"/>
        <v>0</v>
      </c>
      <c r="AH65" s="142">
        <f t="shared" si="19"/>
        <v>0</v>
      </c>
      <c r="AI65" s="142">
        <f t="shared" si="20"/>
        <v>0</v>
      </c>
      <c r="AJ65" s="241">
        <f t="shared" si="21"/>
        <v>3045656318.27</v>
      </c>
      <c r="AK65" s="142">
        <f t="shared" si="22"/>
        <v>0</v>
      </c>
      <c r="AL65" s="142">
        <f t="shared" si="23"/>
        <v>0</v>
      </c>
      <c r="AM65" s="142">
        <f t="shared" si="24"/>
        <v>0</v>
      </c>
      <c r="AN65" s="142">
        <f t="shared" si="25"/>
        <v>0</v>
      </c>
      <c r="AO65" s="142">
        <f t="shared" si="26"/>
        <v>0</v>
      </c>
      <c r="AP65" s="241">
        <f t="shared" si="27"/>
        <v>53912107.869999997</v>
      </c>
      <c r="AQ65" s="241">
        <f t="shared" si="28"/>
        <v>6094643925.0299997</v>
      </c>
      <c r="AR65" s="152"/>
    </row>
    <row r="66" spans="2:44" s="11" customFormat="1" ht="30" x14ac:dyDescent="0.25">
      <c r="B66" s="30" t="s">
        <v>137</v>
      </c>
      <c r="C66" s="294">
        <v>36747125054</v>
      </c>
      <c r="D66" s="294">
        <v>41667620570.000008</v>
      </c>
      <c r="E66" s="294">
        <v>4488339404.1799994</v>
      </c>
      <c r="F66" s="294">
        <v>3159958559.98</v>
      </c>
      <c r="G66" s="294">
        <v>3630527808.3199997</v>
      </c>
      <c r="H66" s="294">
        <v>2827346361.5599995</v>
      </c>
      <c r="I66" s="294">
        <v>3633580319.9399996</v>
      </c>
      <c r="J66" s="294">
        <v>3005658933.98</v>
      </c>
      <c r="K66" s="294">
        <v>4087677126.7999997</v>
      </c>
      <c r="L66" s="294">
        <v>2463811791.6199994</v>
      </c>
      <c r="M66" s="294">
        <v>3433666492.8699999</v>
      </c>
      <c r="N66" s="294">
        <v>1042359569.4600002</v>
      </c>
      <c r="O66" s="294">
        <v>5327136453.8300009</v>
      </c>
      <c r="P66" s="294">
        <v>1829047317.03</v>
      </c>
      <c r="Q66" s="294">
        <v>38929110139.569992</v>
      </c>
      <c r="R66" s="152">
        <v>0</v>
      </c>
      <c r="S66" s="152">
        <v>0</v>
      </c>
      <c r="T66" s="152">
        <v>0</v>
      </c>
      <c r="U66" s="152">
        <v>0</v>
      </c>
      <c r="V66" s="152">
        <v>0</v>
      </c>
      <c r="W66" s="152">
        <v>0</v>
      </c>
      <c r="X66" s="152">
        <v>0</v>
      </c>
      <c r="Y66" s="152">
        <v>0</v>
      </c>
      <c r="Z66" s="152">
        <v>0</v>
      </c>
      <c r="AA66" s="152">
        <v>0</v>
      </c>
      <c r="AB66" s="152">
        <v>0</v>
      </c>
      <c r="AC66" s="152">
        <v>0</v>
      </c>
      <c r="AD66" s="152">
        <v>0</v>
      </c>
      <c r="AE66" s="243">
        <f t="shared" si="16"/>
        <v>4488339404.1799994</v>
      </c>
      <c r="AF66" s="243">
        <f t="shared" si="17"/>
        <v>3159958559.98</v>
      </c>
      <c r="AG66" s="243">
        <f t="shared" si="18"/>
        <v>3630527808.3199997</v>
      </c>
      <c r="AH66" s="243">
        <f t="shared" si="19"/>
        <v>2827346361.5599995</v>
      </c>
      <c r="AI66" s="243">
        <f t="shared" si="20"/>
        <v>3633580319.9399996</v>
      </c>
      <c r="AJ66" s="243">
        <f t="shared" si="21"/>
        <v>3005658933.98</v>
      </c>
      <c r="AK66" s="243">
        <f t="shared" si="22"/>
        <v>4087677126.7999997</v>
      </c>
      <c r="AL66" s="243">
        <f t="shared" si="23"/>
        <v>2463811791.6199994</v>
      </c>
      <c r="AM66" s="243">
        <f t="shared" si="24"/>
        <v>3433666492.8699999</v>
      </c>
      <c r="AN66" s="243">
        <f t="shared" si="25"/>
        <v>1042359569.4600002</v>
      </c>
      <c r="AO66" s="243">
        <f t="shared" si="26"/>
        <v>5327136453.8300009</v>
      </c>
      <c r="AP66" s="243">
        <f t="shared" si="27"/>
        <v>1829047317.03</v>
      </c>
      <c r="AQ66" s="243">
        <f t="shared" si="28"/>
        <v>38929110139.569992</v>
      </c>
      <c r="AR66" s="152"/>
    </row>
    <row r="67" spans="2:44" ht="30" x14ac:dyDescent="0.25">
      <c r="B67" s="28" t="s">
        <v>138</v>
      </c>
      <c r="C67" s="293">
        <v>17766404527</v>
      </c>
      <c r="D67" s="293">
        <v>7653587929.6499996</v>
      </c>
      <c r="E67" s="301">
        <v>569151233.86000001</v>
      </c>
      <c r="F67" s="301">
        <v>836789390.25</v>
      </c>
      <c r="G67" s="301">
        <v>590658672.83000004</v>
      </c>
      <c r="H67" s="301">
        <v>574682051.75</v>
      </c>
      <c r="I67" s="301">
        <v>538815099.95000005</v>
      </c>
      <c r="J67" s="301">
        <v>901488877.30999994</v>
      </c>
      <c r="K67" s="301">
        <v>274217700.94999999</v>
      </c>
      <c r="L67" s="301">
        <v>570201995.13</v>
      </c>
      <c r="M67" s="301">
        <v>305063147.68000001</v>
      </c>
      <c r="N67" s="301">
        <v>7446104.8499999996</v>
      </c>
      <c r="O67" s="301">
        <v>569386895.24000001</v>
      </c>
      <c r="P67" s="301">
        <v>7483802.1499999994</v>
      </c>
      <c r="Q67" s="301">
        <v>5745384971.9499998</v>
      </c>
      <c r="R67" s="152">
        <v>0</v>
      </c>
      <c r="S67" s="152">
        <v>0</v>
      </c>
      <c r="T67" s="152">
        <v>0</v>
      </c>
      <c r="U67" s="152">
        <v>0</v>
      </c>
      <c r="V67" s="152">
        <v>0</v>
      </c>
      <c r="W67" s="152">
        <v>0</v>
      </c>
      <c r="X67" s="152">
        <v>0</v>
      </c>
      <c r="Y67" s="152">
        <v>0</v>
      </c>
      <c r="Z67" s="152">
        <v>0</v>
      </c>
      <c r="AA67" s="152">
        <v>0</v>
      </c>
      <c r="AB67" s="152">
        <v>0</v>
      </c>
      <c r="AC67" s="152">
        <v>0</v>
      </c>
      <c r="AD67" s="152">
        <v>0</v>
      </c>
      <c r="AE67" s="241">
        <f t="shared" si="16"/>
        <v>569151233.86000001</v>
      </c>
      <c r="AF67" s="241">
        <f t="shared" si="17"/>
        <v>836789390.25</v>
      </c>
      <c r="AG67" s="241">
        <f t="shared" si="18"/>
        <v>590658672.83000004</v>
      </c>
      <c r="AH67" s="241">
        <f t="shared" si="19"/>
        <v>574682051.75</v>
      </c>
      <c r="AI67" s="241">
        <f t="shared" si="20"/>
        <v>538815099.95000005</v>
      </c>
      <c r="AJ67" s="241">
        <f t="shared" si="21"/>
        <v>901488877.30999994</v>
      </c>
      <c r="AK67" s="241">
        <f t="shared" si="22"/>
        <v>274217700.94999999</v>
      </c>
      <c r="AL67" s="241">
        <f t="shared" si="23"/>
        <v>570201995.13</v>
      </c>
      <c r="AM67" s="241">
        <f t="shared" si="24"/>
        <v>305063147.68000001</v>
      </c>
      <c r="AN67" s="241">
        <f t="shared" si="25"/>
        <v>7446104.8499999996</v>
      </c>
      <c r="AO67" s="241">
        <f t="shared" si="26"/>
        <v>569386895.24000001</v>
      </c>
      <c r="AP67" s="241">
        <f t="shared" si="27"/>
        <v>7483802.1499999994</v>
      </c>
      <c r="AQ67" s="241">
        <f t="shared" si="28"/>
        <v>5745384971.9499998</v>
      </c>
      <c r="AR67" s="152"/>
    </row>
    <row r="68" spans="2:44" ht="30" x14ac:dyDescent="0.25">
      <c r="B68" s="28" t="s">
        <v>139</v>
      </c>
      <c r="C68" s="293">
        <v>18980720527</v>
      </c>
      <c r="D68" s="293">
        <v>34014032640.349998</v>
      </c>
      <c r="E68" s="301">
        <v>3919188170.3199997</v>
      </c>
      <c r="F68" s="301">
        <v>2323169169.73</v>
      </c>
      <c r="G68" s="301">
        <v>3039869135.4899998</v>
      </c>
      <c r="H68" s="301">
        <v>2252664309.8099999</v>
      </c>
      <c r="I68" s="301">
        <v>3094765219.9899998</v>
      </c>
      <c r="J68" s="301">
        <v>2104170056.6700001</v>
      </c>
      <c r="K68" s="301">
        <v>3813459425.8499999</v>
      </c>
      <c r="L68" s="301">
        <v>1893609796.4899998</v>
      </c>
      <c r="M68" s="301">
        <v>3128603345.1900001</v>
      </c>
      <c r="N68" s="301">
        <v>1034913464.6100001</v>
      </c>
      <c r="O68" s="301">
        <v>4757749558.5900002</v>
      </c>
      <c r="P68" s="301">
        <v>1821563514.8799999</v>
      </c>
      <c r="Q68" s="301">
        <v>33183725167.619995</v>
      </c>
      <c r="R68" s="152">
        <v>0</v>
      </c>
      <c r="S68" s="152">
        <v>0</v>
      </c>
      <c r="T68" s="152">
        <v>0</v>
      </c>
      <c r="U68" s="152">
        <v>0</v>
      </c>
      <c r="V68" s="152">
        <v>0</v>
      </c>
      <c r="W68" s="152">
        <v>0</v>
      </c>
      <c r="X68" s="152">
        <v>0</v>
      </c>
      <c r="Y68" s="152">
        <v>0</v>
      </c>
      <c r="Z68" s="152">
        <v>0</v>
      </c>
      <c r="AA68" s="152">
        <v>0</v>
      </c>
      <c r="AB68" s="152">
        <v>0</v>
      </c>
      <c r="AC68" s="152">
        <v>0</v>
      </c>
      <c r="AD68" s="152">
        <v>0</v>
      </c>
      <c r="AE68" s="241">
        <f t="shared" si="16"/>
        <v>3919188170.3199997</v>
      </c>
      <c r="AF68" s="241">
        <f t="shared" si="17"/>
        <v>2323169169.73</v>
      </c>
      <c r="AG68" s="241">
        <f t="shared" si="18"/>
        <v>3039869135.4899998</v>
      </c>
      <c r="AH68" s="241">
        <f t="shared" si="19"/>
        <v>2252664309.8099999</v>
      </c>
      <c r="AI68" s="241">
        <f t="shared" si="20"/>
        <v>3094765219.9899998</v>
      </c>
      <c r="AJ68" s="241">
        <f t="shared" si="21"/>
        <v>2104170056.6700001</v>
      </c>
      <c r="AK68" s="241">
        <f t="shared" si="22"/>
        <v>3813459425.8499999</v>
      </c>
      <c r="AL68" s="241">
        <f t="shared" si="23"/>
        <v>1893609796.4899998</v>
      </c>
      <c r="AM68" s="241">
        <f t="shared" si="24"/>
        <v>3128603345.1900001</v>
      </c>
      <c r="AN68" s="241">
        <f t="shared" si="25"/>
        <v>1034913464.6100001</v>
      </c>
      <c r="AO68" s="241">
        <f t="shared" si="26"/>
        <v>4757749558.5900002</v>
      </c>
      <c r="AP68" s="241">
        <f t="shared" si="27"/>
        <v>1821563514.8799999</v>
      </c>
      <c r="AQ68" s="241">
        <f t="shared" si="28"/>
        <v>33183725167.619995</v>
      </c>
      <c r="AR68" s="152"/>
    </row>
    <row r="69" spans="2:44" x14ac:dyDescent="0.25">
      <c r="B69" s="28" t="s">
        <v>181</v>
      </c>
      <c r="C69" s="25">
        <v>0</v>
      </c>
      <c r="D69" s="293">
        <v>432583356.00999999</v>
      </c>
      <c r="E69" s="35">
        <v>0</v>
      </c>
      <c r="F69" s="35">
        <v>0</v>
      </c>
      <c r="G69" s="35">
        <v>0</v>
      </c>
      <c r="H69" s="35">
        <v>0</v>
      </c>
      <c r="I69" s="301">
        <v>112007000</v>
      </c>
      <c r="J69" s="301">
        <v>112007000</v>
      </c>
      <c r="K69" s="301">
        <v>56525027.939999998</v>
      </c>
      <c r="L69" s="301">
        <v>112007000</v>
      </c>
      <c r="M69" s="35">
        <v>0</v>
      </c>
      <c r="N69" s="35">
        <v>0</v>
      </c>
      <c r="O69" s="301">
        <v>35506304.840000004</v>
      </c>
      <c r="P69" s="35">
        <v>0</v>
      </c>
      <c r="Q69" s="301">
        <v>428052332.77999997</v>
      </c>
      <c r="R69" s="152">
        <v>0</v>
      </c>
      <c r="S69" s="152">
        <v>0</v>
      </c>
      <c r="T69" s="152">
        <v>0</v>
      </c>
      <c r="U69" s="152">
        <v>0</v>
      </c>
      <c r="V69" s="152">
        <v>0</v>
      </c>
      <c r="W69" s="152">
        <v>0</v>
      </c>
      <c r="X69" s="152">
        <v>0</v>
      </c>
      <c r="Y69" s="152">
        <v>0</v>
      </c>
      <c r="Z69" s="152">
        <v>0</v>
      </c>
      <c r="AA69" s="152">
        <v>0</v>
      </c>
      <c r="AB69" s="152">
        <v>0</v>
      </c>
      <c r="AC69" s="152">
        <v>0</v>
      </c>
      <c r="AD69" s="152">
        <v>0</v>
      </c>
      <c r="AE69" s="142">
        <f t="shared" si="16"/>
        <v>0</v>
      </c>
      <c r="AF69" s="142">
        <f t="shared" si="17"/>
        <v>0</v>
      </c>
      <c r="AG69" s="142">
        <f t="shared" si="18"/>
        <v>0</v>
      </c>
      <c r="AH69" s="142">
        <f t="shared" si="19"/>
        <v>0</v>
      </c>
      <c r="AI69" s="241">
        <f t="shared" si="20"/>
        <v>112007000</v>
      </c>
      <c r="AJ69" s="241">
        <f t="shared" si="21"/>
        <v>112007000</v>
      </c>
      <c r="AK69" s="241">
        <f t="shared" si="22"/>
        <v>56525027.939999998</v>
      </c>
      <c r="AL69" s="241">
        <f t="shared" si="23"/>
        <v>112007000</v>
      </c>
      <c r="AM69" s="142">
        <f t="shared" si="24"/>
        <v>0</v>
      </c>
      <c r="AN69" s="142">
        <f t="shared" si="25"/>
        <v>0</v>
      </c>
      <c r="AO69" s="241">
        <f t="shared" si="26"/>
        <v>35506304.840000004</v>
      </c>
      <c r="AP69" s="142">
        <f t="shared" si="27"/>
        <v>0</v>
      </c>
      <c r="AQ69" s="241">
        <f t="shared" si="28"/>
        <v>428052332.77999997</v>
      </c>
      <c r="AR69" s="152"/>
    </row>
    <row r="70" spans="2:44" x14ac:dyDescent="0.25">
      <c r="B70" s="30" t="s">
        <v>182</v>
      </c>
      <c r="C70" s="25">
        <v>0</v>
      </c>
      <c r="D70" s="293">
        <v>92079628</v>
      </c>
      <c r="E70" s="35">
        <v>0</v>
      </c>
      <c r="F70" s="35">
        <v>0</v>
      </c>
      <c r="G70" s="35">
        <v>0</v>
      </c>
      <c r="H70" s="35">
        <v>0</v>
      </c>
      <c r="I70" s="35">
        <v>0</v>
      </c>
      <c r="J70" s="142">
        <v>0</v>
      </c>
      <c r="K70" s="241">
        <v>56525027.939999998</v>
      </c>
      <c r="L70" s="35">
        <v>0</v>
      </c>
      <c r="M70" s="35">
        <v>0</v>
      </c>
      <c r="N70" s="35">
        <v>0</v>
      </c>
      <c r="O70" s="241">
        <v>35506304.840000004</v>
      </c>
      <c r="P70" s="35">
        <v>0</v>
      </c>
      <c r="Q70" s="293">
        <v>92031332.780000001</v>
      </c>
      <c r="R70" s="152">
        <v>0</v>
      </c>
      <c r="S70" s="152">
        <v>0</v>
      </c>
      <c r="T70" s="152">
        <v>0</v>
      </c>
      <c r="U70" s="152">
        <v>0</v>
      </c>
      <c r="V70" s="152">
        <v>0</v>
      </c>
      <c r="W70" s="152">
        <v>0</v>
      </c>
      <c r="X70" s="152">
        <v>0</v>
      </c>
      <c r="Y70" s="152">
        <v>0</v>
      </c>
      <c r="Z70" s="152">
        <v>0</v>
      </c>
      <c r="AA70" s="152">
        <v>0</v>
      </c>
      <c r="AB70" s="152">
        <v>0</v>
      </c>
      <c r="AC70" s="152">
        <v>0</v>
      </c>
      <c r="AD70" s="152">
        <v>0</v>
      </c>
      <c r="AE70" s="142">
        <f t="shared" si="16"/>
        <v>0</v>
      </c>
      <c r="AF70" s="142">
        <f t="shared" si="17"/>
        <v>0</v>
      </c>
      <c r="AG70" s="142">
        <f t="shared" si="18"/>
        <v>0</v>
      </c>
      <c r="AH70" s="142">
        <f t="shared" si="19"/>
        <v>0</v>
      </c>
      <c r="AI70" s="142">
        <f t="shared" si="20"/>
        <v>0</v>
      </c>
      <c r="AJ70" s="142">
        <f t="shared" si="21"/>
        <v>0</v>
      </c>
      <c r="AK70" s="241">
        <f t="shared" si="22"/>
        <v>56525027.939999998</v>
      </c>
      <c r="AL70" s="142">
        <f t="shared" si="23"/>
        <v>0</v>
      </c>
      <c r="AM70" s="142">
        <f t="shared" si="24"/>
        <v>0</v>
      </c>
      <c r="AN70" s="142">
        <f t="shared" si="25"/>
        <v>0</v>
      </c>
      <c r="AO70" s="241">
        <f t="shared" si="26"/>
        <v>35506304.840000004</v>
      </c>
      <c r="AP70" s="142">
        <f t="shared" si="27"/>
        <v>0</v>
      </c>
      <c r="AQ70" s="241">
        <f t="shared" si="28"/>
        <v>92031332.780000001</v>
      </c>
      <c r="AR70" s="152"/>
    </row>
    <row r="71" spans="2:44" ht="30" x14ac:dyDescent="0.25">
      <c r="B71" s="28" t="s">
        <v>183</v>
      </c>
      <c r="C71" s="25">
        <v>0</v>
      </c>
      <c r="D71" s="293">
        <v>92079628</v>
      </c>
      <c r="E71" s="35">
        <v>0</v>
      </c>
      <c r="F71" s="35">
        <v>0</v>
      </c>
      <c r="G71" s="35">
        <v>0</v>
      </c>
      <c r="H71" s="35">
        <v>0</v>
      </c>
      <c r="I71" s="35">
        <v>0</v>
      </c>
      <c r="J71" s="35">
        <v>0</v>
      </c>
      <c r="K71" s="301">
        <v>56525027.939999998</v>
      </c>
      <c r="L71" s="35">
        <v>0</v>
      </c>
      <c r="M71" s="35">
        <v>0</v>
      </c>
      <c r="N71" s="35">
        <v>0</v>
      </c>
      <c r="O71" s="301">
        <v>35506304.840000004</v>
      </c>
      <c r="P71" s="35">
        <v>0</v>
      </c>
      <c r="Q71" s="301">
        <v>92031332.780000001</v>
      </c>
      <c r="R71" s="152">
        <v>0</v>
      </c>
      <c r="S71" s="152">
        <v>0</v>
      </c>
      <c r="T71" s="152">
        <v>0</v>
      </c>
      <c r="U71" s="152">
        <v>0</v>
      </c>
      <c r="V71" s="152">
        <v>0</v>
      </c>
      <c r="W71" s="152">
        <v>0</v>
      </c>
      <c r="X71" s="152">
        <v>0</v>
      </c>
      <c r="Y71" s="152">
        <v>0</v>
      </c>
      <c r="Z71" s="152">
        <v>0</v>
      </c>
      <c r="AA71" s="152">
        <v>0</v>
      </c>
      <c r="AB71" s="152">
        <v>0</v>
      </c>
      <c r="AC71" s="152">
        <v>0</v>
      </c>
      <c r="AD71" s="152">
        <v>0</v>
      </c>
      <c r="AE71" s="142">
        <f t="shared" si="16"/>
        <v>0</v>
      </c>
      <c r="AF71" s="142">
        <f t="shared" si="17"/>
        <v>0</v>
      </c>
      <c r="AG71" s="142">
        <f t="shared" si="18"/>
        <v>0</v>
      </c>
      <c r="AH71" s="142">
        <f t="shared" si="19"/>
        <v>0</v>
      </c>
      <c r="AI71" s="142">
        <f t="shared" si="20"/>
        <v>0</v>
      </c>
      <c r="AJ71" s="142">
        <f t="shared" si="21"/>
        <v>0</v>
      </c>
      <c r="AK71" s="241">
        <f t="shared" si="22"/>
        <v>56525027.939999998</v>
      </c>
      <c r="AL71" s="142">
        <f t="shared" si="23"/>
        <v>0</v>
      </c>
      <c r="AM71" s="142">
        <f t="shared" si="24"/>
        <v>0</v>
      </c>
      <c r="AN71" s="142">
        <f t="shared" si="25"/>
        <v>0</v>
      </c>
      <c r="AO71" s="241">
        <f t="shared" si="26"/>
        <v>35506304.840000004</v>
      </c>
      <c r="AP71" s="142">
        <f t="shared" si="27"/>
        <v>0</v>
      </c>
      <c r="AQ71" s="241">
        <f t="shared" si="28"/>
        <v>92031332.780000001</v>
      </c>
      <c r="AR71" s="152"/>
    </row>
    <row r="72" spans="2:44" x14ac:dyDescent="0.25">
      <c r="B72" s="30" t="s">
        <v>184</v>
      </c>
      <c r="C72" s="25">
        <v>0</v>
      </c>
      <c r="D72" s="293">
        <v>336021000</v>
      </c>
      <c r="E72" s="35">
        <v>0</v>
      </c>
      <c r="F72" s="35">
        <v>0</v>
      </c>
      <c r="G72" s="35">
        <v>0</v>
      </c>
      <c r="H72" s="35">
        <v>0</v>
      </c>
      <c r="I72" s="301">
        <v>112007000</v>
      </c>
      <c r="J72" s="301">
        <v>112007000</v>
      </c>
      <c r="K72" s="35">
        <v>0</v>
      </c>
      <c r="L72" s="301">
        <v>112007000</v>
      </c>
      <c r="M72" s="35">
        <v>0</v>
      </c>
      <c r="N72" s="35">
        <v>0</v>
      </c>
      <c r="O72" s="35">
        <v>0</v>
      </c>
      <c r="P72" s="35">
        <v>0</v>
      </c>
      <c r="Q72" s="301">
        <v>336021000</v>
      </c>
      <c r="R72" s="152">
        <v>0</v>
      </c>
      <c r="S72" s="152">
        <v>0</v>
      </c>
      <c r="T72" s="152">
        <v>0</v>
      </c>
      <c r="U72" s="152">
        <v>0</v>
      </c>
      <c r="V72" s="152">
        <v>0</v>
      </c>
      <c r="W72" s="152">
        <v>0</v>
      </c>
      <c r="X72" s="152">
        <v>0</v>
      </c>
      <c r="Y72" s="152">
        <v>0</v>
      </c>
      <c r="Z72" s="152">
        <v>0</v>
      </c>
      <c r="AA72" s="152">
        <v>0</v>
      </c>
      <c r="AB72" s="152">
        <v>0</v>
      </c>
      <c r="AC72" s="152">
        <v>0</v>
      </c>
      <c r="AD72" s="152">
        <v>0</v>
      </c>
      <c r="AE72" s="142">
        <f t="shared" si="16"/>
        <v>0</v>
      </c>
      <c r="AF72" s="142">
        <f t="shared" si="17"/>
        <v>0</v>
      </c>
      <c r="AG72" s="142">
        <f t="shared" si="18"/>
        <v>0</v>
      </c>
      <c r="AH72" s="142">
        <f t="shared" si="19"/>
        <v>0</v>
      </c>
      <c r="AI72" s="241">
        <f t="shared" si="20"/>
        <v>112007000</v>
      </c>
      <c r="AJ72" s="241">
        <f t="shared" si="21"/>
        <v>112007000</v>
      </c>
      <c r="AK72" s="142">
        <f t="shared" si="22"/>
        <v>0</v>
      </c>
      <c r="AL72" s="241">
        <f t="shared" si="23"/>
        <v>112007000</v>
      </c>
      <c r="AM72" s="142">
        <f t="shared" si="24"/>
        <v>0</v>
      </c>
      <c r="AN72" s="142">
        <f t="shared" si="25"/>
        <v>0</v>
      </c>
      <c r="AO72" s="142">
        <f t="shared" si="26"/>
        <v>0</v>
      </c>
      <c r="AP72" s="142">
        <f t="shared" si="27"/>
        <v>0</v>
      </c>
      <c r="AQ72" s="241">
        <f t="shared" si="28"/>
        <v>336021000</v>
      </c>
      <c r="AR72" s="152"/>
    </row>
    <row r="73" spans="2:44" ht="30" x14ac:dyDescent="0.25">
      <c r="B73" s="28" t="s">
        <v>185</v>
      </c>
      <c r="C73" s="25">
        <v>0</v>
      </c>
      <c r="D73" s="293">
        <v>336021000</v>
      </c>
      <c r="E73" s="35">
        <v>0</v>
      </c>
      <c r="F73" s="35">
        <v>0</v>
      </c>
      <c r="G73" s="35">
        <v>0</v>
      </c>
      <c r="H73" s="35">
        <v>0</v>
      </c>
      <c r="I73" s="301">
        <v>112007000</v>
      </c>
      <c r="J73" s="301">
        <v>112007000</v>
      </c>
      <c r="K73" s="35">
        <v>0</v>
      </c>
      <c r="L73" s="301">
        <v>112007000</v>
      </c>
      <c r="M73" s="35">
        <v>0</v>
      </c>
      <c r="N73" s="35">
        <v>0</v>
      </c>
      <c r="O73" s="35">
        <v>0</v>
      </c>
      <c r="P73" s="35">
        <v>0</v>
      </c>
      <c r="Q73" s="301">
        <v>336021000</v>
      </c>
      <c r="R73" s="152">
        <v>0</v>
      </c>
      <c r="S73" s="152">
        <v>0</v>
      </c>
      <c r="T73" s="152">
        <v>0</v>
      </c>
      <c r="U73" s="152">
        <v>0</v>
      </c>
      <c r="V73" s="152">
        <v>0</v>
      </c>
      <c r="W73" s="152">
        <v>0</v>
      </c>
      <c r="X73" s="152">
        <v>0</v>
      </c>
      <c r="Y73" s="152">
        <v>0</v>
      </c>
      <c r="Z73" s="152">
        <v>0</v>
      </c>
      <c r="AA73" s="152">
        <v>0</v>
      </c>
      <c r="AB73" s="152">
        <v>0</v>
      </c>
      <c r="AC73" s="152">
        <v>0</v>
      </c>
      <c r="AD73" s="152">
        <v>0</v>
      </c>
      <c r="AE73" s="142">
        <f t="shared" si="16"/>
        <v>0</v>
      </c>
      <c r="AF73" s="142">
        <f t="shared" si="17"/>
        <v>0</v>
      </c>
      <c r="AG73" s="142">
        <f t="shared" si="18"/>
        <v>0</v>
      </c>
      <c r="AH73" s="142">
        <f t="shared" si="19"/>
        <v>0</v>
      </c>
      <c r="AI73" s="241">
        <f t="shared" si="20"/>
        <v>112007000</v>
      </c>
      <c r="AJ73" s="241">
        <f t="shared" si="21"/>
        <v>112007000</v>
      </c>
      <c r="AK73" s="142">
        <f t="shared" si="22"/>
        <v>0</v>
      </c>
      <c r="AL73" s="241">
        <f t="shared" si="23"/>
        <v>112007000</v>
      </c>
      <c r="AM73" s="142">
        <f t="shared" si="24"/>
        <v>0</v>
      </c>
      <c r="AN73" s="142">
        <f t="shared" si="25"/>
        <v>0</v>
      </c>
      <c r="AO73" s="142">
        <f t="shared" si="26"/>
        <v>0</v>
      </c>
      <c r="AP73" s="142">
        <f t="shared" si="27"/>
        <v>0</v>
      </c>
      <c r="AQ73" s="241">
        <f t="shared" si="28"/>
        <v>336021000</v>
      </c>
      <c r="AR73" s="152"/>
    </row>
    <row r="74" spans="2:44" x14ac:dyDescent="0.25">
      <c r="B74" s="30" t="s">
        <v>186</v>
      </c>
      <c r="C74" s="25">
        <v>0</v>
      </c>
      <c r="D74" s="293">
        <v>4482728.01</v>
      </c>
      <c r="E74" s="35">
        <v>0</v>
      </c>
      <c r="F74" s="35">
        <v>0</v>
      </c>
      <c r="G74" s="35">
        <v>0</v>
      </c>
      <c r="H74" s="35">
        <v>0</v>
      </c>
      <c r="I74" s="35">
        <v>0</v>
      </c>
      <c r="J74" s="35">
        <v>0</v>
      </c>
      <c r="K74" s="35">
        <v>0</v>
      </c>
      <c r="L74" s="35">
        <v>0</v>
      </c>
      <c r="M74" s="35">
        <v>0</v>
      </c>
      <c r="N74" s="35">
        <v>0</v>
      </c>
      <c r="O74" s="35">
        <v>0</v>
      </c>
      <c r="P74" s="35">
        <v>0</v>
      </c>
      <c r="Q74" s="35">
        <v>0</v>
      </c>
      <c r="R74" s="152">
        <v>0</v>
      </c>
      <c r="S74" s="152">
        <v>0</v>
      </c>
      <c r="T74" s="152">
        <v>0</v>
      </c>
      <c r="U74" s="152">
        <v>0</v>
      </c>
      <c r="V74" s="152">
        <v>0</v>
      </c>
      <c r="W74" s="152">
        <v>0</v>
      </c>
      <c r="X74" s="152">
        <v>0</v>
      </c>
      <c r="Y74" s="152">
        <v>0</v>
      </c>
      <c r="Z74" s="152">
        <v>0</v>
      </c>
      <c r="AA74" s="152">
        <v>0</v>
      </c>
      <c r="AB74" s="152">
        <v>0</v>
      </c>
      <c r="AC74" s="152">
        <v>0</v>
      </c>
      <c r="AD74" s="152">
        <v>0</v>
      </c>
      <c r="AE74" s="142">
        <f t="shared" si="16"/>
        <v>0</v>
      </c>
      <c r="AF74" s="142">
        <f t="shared" si="17"/>
        <v>0</v>
      </c>
      <c r="AG74" s="142">
        <f t="shared" si="18"/>
        <v>0</v>
      </c>
      <c r="AH74" s="142">
        <f t="shared" si="19"/>
        <v>0</v>
      </c>
      <c r="AI74" s="142">
        <f t="shared" si="20"/>
        <v>0</v>
      </c>
      <c r="AJ74" s="142">
        <f t="shared" si="21"/>
        <v>0</v>
      </c>
      <c r="AK74" s="142">
        <f t="shared" si="22"/>
        <v>0</v>
      </c>
      <c r="AL74" s="142">
        <f t="shared" si="23"/>
        <v>0</v>
      </c>
      <c r="AM74" s="142">
        <f t="shared" si="24"/>
        <v>0</v>
      </c>
      <c r="AN74" s="142">
        <f t="shared" si="25"/>
        <v>0</v>
      </c>
      <c r="AO74" s="142">
        <f t="shared" si="26"/>
        <v>0</v>
      </c>
      <c r="AP74" s="142">
        <f t="shared" si="27"/>
        <v>0</v>
      </c>
      <c r="AQ74" s="142">
        <f t="shared" si="28"/>
        <v>0</v>
      </c>
      <c r="AR74" s="152"/>
    </row>
    <row r="75" spans="2:44" x14ac:dyDescent="0.25">
      <c r="B75" s="28" t="s">
        <v>187</v>
      </c>
      <c r="C75" s="25">
        <v>0</v>
      </c>
      <c r="D75" s="293">
        <v>4482728.01</v>
      </c>
      <c r="E75" s="35">
        <v>0</v>
      </c>
      <c r="F75" s="35">
        <v>0</v>
      </c>
      <c r="G75" s="35">
        <v>0</v>
      </c>
      <c r="H75" s="35">
        <v>0</v>
      </c>
      <c r="I75" s="35">
        <v>0</v>
      </c>
      <c r="J75" s="35">
        <v>0</v>
      </c>
      <c r="K75" s="35">
        <v>0</v>
      </c>
      <c r="L75" s="35">
        <v>0</v>
      </c>
      <c r="M75" s="35">
        <v>0</v>
      </c>
      <c r="N75" s="35">
        <v>0</v>
      </c>
      <c r="O75" s="35">
        <v>0</v>
      </c>
      <c r="P75" s="35">
        <v>0</v>
      </c>
      <c r="Q75" s="35">
        <v>0</v>
      </c>
      <c r="R75" s="152">
        <v>0</v>
      </c>
      <c r="S75" s="152">
        <v>0</v>
      </c>
      <c r="T75" s="152">
        <v>0</v>
      </c>
      <c r="U75" s="152">
        <v>0</v>
      </c>
      <c r="V75" s="152">
        <v>0</v>
      </c>
      <c r="W75" s="152">
        <v>0</v>
      </c>
      <c r="X75" s="152">
        <v>0</v>
      </c>
      <c r="Y75" s="152">
        <v>0</v>
      </c>
      <c r="Z75" s="152">
        <v>0</v>
      </c>
      <c r="AA75" s="152">
        <v>0</v>
      </c>
      <c r="AB75" s="152">
        <v>0</v>
      </c>
      <c r="AC75" s="152">
        <v>0</v>
      </c>
      <c r="AD75" s="152">
        <v>0</v>
      </c>
      <c r="AE75" s="142">
        <f t="shared" si="16"/>
        <v>0</v>
      </c>
      <c r="AF75" s="142">
        <f t="shared" si="17"/>
        <v>0</v>
      </c>
      <c r="AG75" s="142">
        <f t="shared" si="18"/>
        <v>0</v>
      </c>
      <c r="AH75" s="142">
        <f t="shared" si="19"/>
        <v>0</v>
      </c>
      <c r="AI75" s="142">
        <f t="shared" si="20"/>
        <v>0</v>
      </c>
      <c r="AJ75" s="142">
        <f t="shared" si="21"/>
        <v>0</v>
      </c>
      <c r="AK75" s="142">
        <f t="shared" si="22"/>
        <v>0</v>
      </c>
      <c r="AL75" s="142">
        <f t="shared" si="23"/>
        <v>0</v>
      </c>
      <c r="AM75" s="142">
        <f t="shared" si="24"/>
        <v>0</v>
      </c>
      <c r="AN75" s="142">
        <f t="shared" si="25"/>
        <v>0</v>
      </c>
      <c r="AO75" s="142">
        <f t="shared" si="26"/>
        <v>0</v>
      </c>
      <c r="AP75" s="142">
        <f t="shared" si="27"/>
        <v>0</v>
      </c>
      <c r="AQ75" s="142">
        <f t="shared" si="28"/>
        <v>0</v>
      </c>
      <c r="AR75" s="152"/>
    </row>
    <row r="76" spans="2:44" x14ac:dyDescent="0.25">
      <c r="B76" s="211" t="s">
        <v>161</v>
      </c>
      <c r="C76" s="297">
        <v>86992326055</v>
      </c>
      <c r="D76" s="302">
        <v>116526151375</v>
      </c>
      <c r="E76" s="303">
        <v>12208843903.07</v>
      </c>
      <c r="F76" s="303">
        <v>10151204146.080002</v>
      </c>
      <c r="G76" s="303">
        <v>7881572004.3699999</v>
      </c>
      <c r="H76" s="303">
        <v>5513446037.46</v>
      </c>
      <c r="I76" s="303">
        <v>6947330592.1899986</v>
      </c>
      <c r="J76" s="303">
        <v>7860776947.4899998</v>
      </c>
      <c r="K76" s="303">
        <v>8999260345.3099995</v>
      </c>
      <c r="L76" s="303">
        <v>4242601329.6299996</v>
      </c>
      <c r="M76" s="303">
        <v>5084445679.0200005</v>
      </c>
      <c r="N76" s="303">
        <v>1430439724.2700002</v>
      </c>
      <c r="O76" s="303">
        <v>6471432825.0100002</v>
      </c>
      <c r="P76" s="303">
        <v>9775724326.8600006</v>
      </c>
      <c r="Q76" s="303">
        <v>86567077860.759995</v>
      </c>
      <c r="R76" s="304">
        <v>0</v>
      </c>
      <c r="S76" s="304">
        <v>0</v>
      </c>
      <c r="T76" s="304">
        <v>0</v>
      </c>
      <c r="U76" s="304">
        <v>0</v>
      </c>
      <c r="V76" s="304">
        <v>0</v>
      </c>
      <c r="W76" s="304">
        <v>0</v>
      </c>
      <c r="X76" s="304">
        <v>0</v>
      </c>
      <c r="Y76" s="304">
        <v>0</v>
      </c>
      <c r="Z76" s="304">
        <v>0</v>
      </c>
      <c r="AA76" s="304">
        <v>0</v>
      </c>
      <c r="AB76" s="304">
        <v>0</v>
      </c>
      <c r="AC76" s="304">
        <v>0</v>
      </c>
      <c r="AD76" s="304">
        <v>0</v>
      </c>
      <c r="AE76" s="300">
        <f t="shared" si="16"/>
        <v>12208843903.07</v>
      </c>
      <c r="AF76" s="300">
        <f t="shared" si="17"/>
        <v>10151204146.080002</v>
      </c>
      <c r="AG76" s="300">
        <f t="shared" si="18"/>
        <v>7881572004.3699999</v>
      </c>
      <c r="AH76" s="300">
        <f t="shared" si="19"/>
        <v>5513446037.46</v>
      </c>
      <c r="AI76" s="300">
        <f t="shared" si="20"/>
        <v>6947330592.1899986</v>
      </c>
      <c r="AJ76" s="300">
        <f t="shared" si="21"/>
        <v>7860776947.4899998</v>
      </c>
      <c r="AK76" s="300">
        <f t="shared" si="22"/>
        <v>8999260345.3099995</v>
      </c>
      <c r="AL76" s="300">
        <f t="shared" si="23"/>
        <v>4242601329.6299996</v>
      </c>
      <c r="AM76" s="300">
        <f t="shared" si="24"/>
        <v>5084445679.0200005</v>
      </c>
      <c r="AN76" s="300">
        <f t="shared" si="25"/>
        <v>1430439724.2700002</v>
      </c>
      <c r="AO76" s="300">
        <f t="shared" si="26"/>
        <v>6471432825.0100002</v>
      </c>
      <c r="AP76" s="300">
        <f t="shared" si="27"/>
        <v>9775724326.8600006</v>
      </c>
      <c r="AQ76" s="300">
        <f t="shared" si="28"/>
        <v>86567077860.759995</v>
      </c>
    </row>
    <row r="77" spans="2:44" x14ac:dyDescent="0.25">
      <c r="B77" s="27"/>
      <c r="C77" s="25"/>
      <c r="D77" s="25"/>
      <c r="E77" s="31"/>
      <c r="F77" s="31"/>
      <c r="G77" s="31"/>
      <c r="H77" s="31"/>
      <c r="I77" s="31"/>
      <c r="J77" s="31"/>
      <c r="K77" s="31"/>
      <c r="L77" s="31"/>
      <c r="M77" s="31"/>
      <c r="N77" s="31"/>
      <c r="O77" s="31"/>
      <c r="P77" s="31"/>
      <c r="Q77" s="31"/>
      <c r="R77" s="142"/>
      <c r="S77" s="142"/>
      <c r="T77" s="142"/>
      <c r="U77" s="142"/>
      <c r="V77" s="142"/>
      <c r="W77" s="142"/>
      <c r="X77" s="142"/>
      <c r="Y77" s="142"/>
      <c r="Z77" s="142"/>
      <c r="AA77" s="142"/>
      <c r="AB77" s="142"/>
      <c r="AC77" s="142"/>
      <c r="AD77" s="142"/>
    </row>
    <row r="78" spans="2:44" x14ac:dyDescent="0.25">
      <c r="B78" s="211" t="s">
        <v>162</v>
      </c>
      <c r="C78" s="297">
        <v>711399371136</v>
      </c>
      <c r="D78" s="297">
        <f>D49+D76</f>
        <v>756487999444.17004</v>
      </c>
      <c r="E78" s="298">
        <f t="shared" ref="E78:Q78" si="29">(E49+E76)</f>
        <v>57008442901.360001</v>
      </c>
      <c r="F78" s="298">
        <f t="shared" si="29"/>
        <v>57861820880.73999</v>
      </c>
      <c r="G78" s="298">
        <f t="shared" si="29"/>
        <v>56697479563.729988</v>
      </c>
      <c r="H78" s="298">
        <f t="shared" si="29"/>
        <v>46083992548.689987</v>
      </c>
      <c r="I78" s="298">
        <f t="shared" si="29"/>
        <v>49941272565.789993</v>
      </c>
      <c r="J78" s="298">
        <f t="shared" si="29"/>
        <v>65074327131.69001</v>
      </c>
      <c r="K78" s="298">
        <f t="shared" si="29"/>
        <v>49436604165.719994</v>
      </c>
      <c r="L78" s="298">
        <f t="shared" si="29"/>
        <v>48495411630.260002</v>
      </c>
      <c r="M78" s="298">
        <f t="shared" si="29"/>
        <v>49479385767.769974</v>
      </c>
      <c r="N78" s="298">
        <f t="shared" si="29"/>
        <v>42360527606.040001</v>
      </c>
      <c r="O78" s="298">
        <f t="shared" si="29"/>
        <v>54486820354.679985</v>
      </c>
      <c r="P78" s="298">
        <f t="shared" si="29"/>
        <v>121971471858.75996</v>
      </c>
      <c r="Q78" s="298">
        <f t="shared" si="29"/>
        <v>698897556975.22986</v>
      </c>
      <c r="R78" s="304">
        <f t="shared" ref="R78:AD78" si="30">R49</f>
        <v>0</v>
      </c>
      <c r="S78" s="304">
        <f t="shared" si="30"/>
        <v>1040335600.0000001</v>
      </c>
      <c r="T78" s="304">
        <f t="shared" si="30"/>
        <v>2832410347.3200002</v>
      </c>
      <c r="U78" s="304">
        <f t="shared" si="30"/>
        <v>168102480</v>
      </c>
      <c r="V78" s="304">
        <f t="shared" si="30"/>
        <v>508148579.10999995</v>
      </c>
      <c r="W78" s="304">
        <f t="shared" si="30"/>
        <v>515493047.03999996</v>
      </c>
      <c r="X78" s="304">
        <f t="shared" si="30"/>
        <v>110216891.02</v>
      </c>
      <c r="Y78" s="304">
        <f t="shared" si="30"/>
        <v>1161419839.05</v>
      </c>
      <c r="Z78" s="304">
        <f t="shared" si="30"/>
        <v>1713799929</v>
      </c>
      <c r="AA78" s="304">
        <f t="shared" si="30"/>
        <v>950629522.13999999</v>
      </c>
      <c r="AB78" s="304">
        <f t="shared" si="30"/>
        <v>1060521929.54</v>
      </c>
      <c r="AC78" s="304">
        <f t="shared" si="30"/>
        <v>1557080100.7</v>
      </c>
      <c r="AD78" s="304">
        <f t="shared" si="30"/>
        <v>11618158264.920002</v>
      </c>
      <c r="AE78" s="300">
        <f t="shared" ref="AE78:AQ78" si="31">AE49+AE76</f>
        <v>57008442901.360001</v>
      </c>
      <c r="AF78" s="300">
        <f t="shared" si="31"/>
        <v>58902156480.73999</v>
      </c>
      <c r="AG78" s="300">
        <f t="shared" si="31"/>
        <v>59529889911.049988</v>
      </c>
      <c r="AH78" s="300">
        <f t="shared" si="31"/>
        <v>46252095028.689987</v>
      </c>
      <c r="AI78" s="300">
        <f t="shared" si="31"/>
        <v>50449421144.899994</v>
      </c>
      <c r="AJ78" s="300">
        <f t="shared" si="31"/>
        <v>65589820178.730011</v>
      </c>
      <c r="AK78" s="300">
        <f t="shared" si="31"/>
        <v>49546821056.73999</v>
      </c>
      <c r="AL78" s="300">
        <f t="shared" si="31"/>
        <v>49656831469.310005</v>
      </c>
      <c r="AM78" s="300">
        <f t="shared" si="31"/>
        <v>51193185696.769974</v>
      </c>
      <c r="AN78" s="300">
        <f t="shared" si="31"/>
        <v>43311157128.18</v>
      </c>
      <c r="AO78" s="300">
        <f t="shared" si="31"/>
        <v>55547342284.219986</v>
      </c>
      <c r="AP78" s="300">
        <f t="shared" si="31"/>
        <v>123528551959.45996</v>
      </c>
      <c r="AQ78" s="300">
        <f t="shared" si="31"/>
        <v>710515715240.1499</v>
      </c>
    </row>
    <row r="79" spans="2:44" ht="14.25" customHeight="1" x14ac:dyDescent="0.25">
      <c r="B79" s="34" t="s">
        <v>168</v>
      </c>
      <c r="C79" s="24"/>
      <c r="D79" s="17"/>
      <c r="E79" s="13"/>
      <c r="F79" s="13"/>
      <c r="G79" s="13"/>
      <c r="H79" s="13"/>
      <c r="I79" s="13"/>
      <c r="J79" s="13"/>
      <c r="K79" s="13"/>
      <c r="L79" s="13"/>
      <c r="M79" s="13"/>
      <c r="N79" s="13"/>
      <c r="O79" s="13"/>
      <c r="P79" s="13"/>
      <c r="Q79" s="17"/>
      <c r="R79" s="142"/>
      <c r="S79" s="142"/>
      <c r="T79" s="142"/>
      <c r="U79" s="142"/>
      <c r="V79" s="142"/>
      <c r="W79" s="142"/>
      <c r="X79" s="142"/>
      <c r="Y79" s="142"/>
      <c r="Z79" s="142"/>
      <c r="AA79" s="142"/>
      <c r="AB79" s="142"/>
      <c r="AC79" s="142"/>
      <c r="AD79" s="142"/>
    </row>
    <row r="80" spans="2:44" x14ac:dyDescent="0.25">
      <c r="B80" s="13" t="s">
        <v>188</v>
      </c>
      <c r="C80" s="12"/>
      <c r="D80" s="12"/>
      <c r="E80" s="7"/>
      <c r="F80" s="7"/>
      <c r="G80" s="7"/>
      <c r="H80" s="7"/>
      <c r="I80" s="7"/>
      <c r="J80" s="7"/>
      <c r="K80" s="7"/>
      <c r="L80" s="7"/>
      <c r="M80" s="7"/>
      <c r="N80" s="7"/>
      <c r="O80" s="7"/>
      <c r="P80" s="7"/>
      <c r="Q80" s="12"/>
      <c r="R80" s="142"/>
      <c r="S80" s="142"/>
      <c r="T80" s="142"/>
      <c r="U80" s="142"/>
      <c r="V80" s="142"/>
      <c r="W80" s="142"/>
      <c r="X80" s="142"/>
      <c r="Y80" s="142"/>
      <c r="Z80" s="142"/>
      <c r="AA80" s="142"/>
      <c r="AB80" s="142"/>
      <c r="AC80" s="142"/>
      <c r="AD80" s="142"/>
    </row>
    <row r="81" spans="2:16" x14ac:dyDescent="0.25">
      <c r="B81" s="13" t="s">
        <v>172</v>
      </c>
      <c r="C81" s="12"/>
      <c r="D81" s="12"/>
      <c r="E81" s="6"/>
      <c r="F81" s="6"/>
      <c r="G81" s="6"/>
      <c r="H81" s="6"/>
      <c r="I81" s="6"/>
      <c r="J81" s="6"/>
      <c r="K81" s="6"/>
      <c r="L81" s="6"/>
      <c r="M81" s="6"/>
      <c r="N81" s="6"/>
      <c r="O81" s="6"/>
      <c r="P81" s="6"/>
    </row>
    <row r="82" spans="2:16" ht="15" customHeight="1" x14ac:dyDescent="0.25">
      <c r="B82" s="401" t="s">
        <v>189</v>
      </c>
      <c r="C82" s="401"/>
      <c r="D82" s="401"/>
      <c r="E82" s="401"/>
      <c r="F82" s="6"/>
      <c r="G82" s="6"/>
      <c r="H82" s="6"/>
      <c r="I82" s="157"/>
      <c r="J82" s="6"/>
      <c r="K82" s="6"/>
      <c r="L82" s="6"/>
      <c r="M82" s="6"/>
      <c r="N82" s="6"/>
      <c r="O82" s="6"/>
      <c r="P82" s="6"/>
    </row>
    <row r="83" spans="2:16" ht="15" customHeight="1" x14ac:dyDescent="0.25">
      <c r="B83" s="400" t="s">
        <v>190</v>
      </c>
      <c r="C83" s="400"/>
      <c r="D83" s="400"/>
      <c r="E83" s="400"/>
      <c r="F83" s="400"/>
      <c r="G83" s="400"/>
      <c r="H83" s="400"/>
      <c r="I83" s="400"/>
      <c r="J83" s="400"/>
    </row>
    <row r="84" spans="2:16" x14ac:dyDescent="0.25">
      <c r="B84" s="400" t="s">
        <v>191</v>
      </c>
      <c r="C84" s="400"/>
      <c r="D84" s="400"/>
      <c r="E84" s="400"/>
      <c r="F84" s="400"/>
      <c r="G84" s="400"/>
      <c r="H84" s="400"/>
      <c r="I84" s="400"/>
    </row>
    <row r="97" spans="5:8" x14ac:dyDescent="0.25">
      <c r="E97" s="148"/>
    </row>
    <row r="110" spans="5:8" x14ac:dyDescent="0.25">
      <c r="H110" s="3"/>
    </row>
  </sheetData>
  <mergeCells count="13">
    <mergeCell ref="B84:I84"/>
    <mergeCell ref="B82:E82"/>
    <mergeCell ref="B83:J83"/>
    <mergeCell ref="B2:AQ2"/>
    <mergeCell ref="B3:AQ3"/>
    <mergeCell ref="B4:AQ4"/>
    <mergeCell ref="R7:AD7"/>
    <mergeCell ref="AE7:AQ7"/>
    <mergeCell ref="B5:Q5"/>
    <mergeCell ref="B7:B8"/>
    <mergeCell ref="C7:C8"/>
    <mergeCell ref="E7:Q7"/>
    <mergeCell ref="D7:D8"/>
  </mergeCells>
  <pageMargins left="0.7" right="0.7" top="0.75" bottom="0.75" header="0.3" footer="0.3"/>
  <pageSetup orientation="portrait" horizontalDpi="4294967295" verticalDpi="4294967295"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2:BE107"/>
  <sheetViews>
    <sheetView showGridLines="0" topLeftCell="F40" zoomScale="80" zoomScaleNormal="80" workbookViewId="0">
      <selection activeCell="R53" sqref="R53"/>
    </sheetView>
  </sheetViews>
  <sheetFormatPr defaultColWidth="11.42578125" defaultRowHeight="15" x14ac:dyDescent="0.25"/>
  <cols>
    <col min="1" max="1" width="7.7109375" customWidth="1"/>
    <col min="2" max="2" width="60.42578125" customWidth="1"/>
    <col min="3" max="4" width="20.7109375" style="3" customWidth="1"/>
    <col min="5" max="5" width="14.42578125" customWidth="1"/>
    <col min="6" max="6" width="15" customWidth="1"/>
    <col min="7" max="7" width="15.28515625" customWidth="1"/>
    <col min="8" max="9" width="14.140625" customWidth="1"/>
    <col min="10" max="10" width="14.28515625" customWidth="1"/>
    <col min="11" max="16" width="14.42578125" customWidth="1"/>
    <col min="17" max="17" width="15.42578125" style="3" customWidth="1"/>
    <col min="18" max="18" width="19.7109375" bestFit="1" customWidth="1"/>
    <col min="19" max="19" width="17.85546875" bestFit="1" customWidth="1"/>
    <col min="20" max="20" width="18.140625" bestFit="1" customWidth="1"/>
    <col min="21" max="22" width="18" bestFit="1" customWidth="1"/>
    <col min="23" max="23" width="17.85546875" bestFit="1" customWidth="1"/>
    <col min="24" max="25" width="18.85546875" bestFit="1" customWidth="1"/>
    <col min="26" max="26" width="17.85546875" bestFit="1" customWidth="1"/>
  </cols>
  <sheetData>
    <row r="2" spans="1:57" ht="28.5" x14ac:dyDescent="0.25">
      <c r="B2" s="364" t="s">
        <v>0</v>
      </c>
      <c r="C2" s="365"/>
      <c r="D2" s="365"/>
      <c r="E2" s="365"/>
      <c r="F2" s="365"/>
      <c r="G2" s="365"/>
      <c r="H2" s="365"/>
      <c r="I2" s="365"/>
      <c r="J2" s="365"/>
      <c r="K2" s="365"/>
      <c r="L2" s="365"/>
      <c r="M2" s="365"/>
      <c r="N2" s="365"/>
      <c r="O2" s="365"/>
      <c r="P2" s="365"/>
      <c r="Q2" s="365"/>
    </row>
    <row r="3" spans="1:57" ht="21" x14ac:dyDescent="0.25">
      <c r="A3" s="1"/>
      <c r="B3" s="366" t="s">
        <v>1</v>
      </c>
      <c r="C3" s="367"/>
      <c r="D3" s="367"/>
      <c r="E3" s="367"/>
      <c r="F3" s="367"/>
      <c r="G3" s="367"/>
      <c r="H3" s="367"/>
      <c r="I3" s="367"/>
      <c r="J3" s="367"/>
      <c r="K3" s="367"/>
      <c r="L3" s="367"/>
      <c r="M3" s="367"/>
      <c r="N3" s="367"/>
      <c r="O3" s="367"/>
      <c r="P3" s="367"/>
      <c r="Q3" s="367"/>
    </row>
    <row r="4" spans="1:57" ht="15.75" x14ac:dyDescent="0.25">
      <c r="A4" s="1"/>
      <c r="B4" s="370" t="s">
        <v>173</v>
      </c>
      <c r="C4" s="371"/>
      <c r="D4" s="371"/>
      <c r="E4" s="371"/>
      <c r="F4" s="371"/>
      <c r="G4" s="371"/>
      <c r="H4" s="371"/>
      <c r="I4" s="371"/>
      <c r="J4" s="371"/>
      <c r="K4" s="371"/>
      <c r="L4" s="371"/>
      <c r="M4" s="371"/>
      <c r="N4" s="371"/>
      <c r="O4" s="371"/>
      <c r="P4" s="371"/>
      <c r="Q4" s="371"/>
    </row>
    <row r="5" spans="1:57" x14ac:dyDescent="0.25">
      <c r="A5" s="1"/>
      <c r="B5" s="372"/>
      <c r="C5" s="373"/>
      <c r="D5" s="373"/>
      <c r="E5" s="373"/>
      <c r="F5" s="373"/>
      <c r="G5" s="373"/>
      <c r="H5" s="373"/>
      <c r="I5" s="373"/>
      <c r="J5" s="373"/>
      <c r="K5" s="373"/>
      <c r="L5" s="373"/>
      <c r="M5" s="373"/>
      <c r="N5" s="373"/>
      <c r="O5" s="373"/>
      <c r="P5" s="373"/>
      <c r="Q5" s="373"/>
    </row>
    <row r="6" spans="1:57" x14ac:dyDescent="0.25">
      <c r="A6" s="1"/>
      <c r="B6" s="2" t="s">
        <v>192</v>
      </c>
      <c r="C6" s="5"/>
      <c r="D6" s="5"/>
      <c r="Q6" s="32" t="s">
        <v>5</v>
      </c>
    </row>
    <row r="7" spans="1:57" s="8" customFormat="1" ht="19.5" customHeight="1" x14ac:dyDescent="0.25">
      <c r="B7" s="360" t="s">
        <v>6</v>
      </c>
      <c r="C7" s="408" t="s">
        <v>167</v>
      </c>
      <c r="D7" s="361" t="s">
        <v>175</v>
      </c>
      <c r="E7" s="399" t="s">
        <v>9</v>
      </c>
      <c r="F7" s="399"/>
      <c r="G7" s="399"/>
      <c r="H7" s="399"/>
      <c r="I7" s="399"/>
      <c r="J7" s="399"/>
      <c r="K7" s="399"/>
      <c r="L7" s="399"/>
      <c r="M7" s="399"/>
      <c r="N7" s="399"/>
      <c r="O7" s="399"/>
      <c r="P7" s="399"/>
      <c r="Q7" s="382"/>
      <c r="R7"/>
    </row>
    <row r="8" spans="1:57" s="8" customFormat="1" ht="19.5" customHeight="1" x14ac:dyDescent="0.25">
      <c r="B8" s="360"/>
      <c r="C8" s="409"/>
      <c r="D8" s="362"/>
      <c r="E8" s="214" t="s">
        <v>10</v>
      </c>
      <c r="F8" s="214" t="s">
        <v>11</v>
      </c>
      <c r="G8" s="214" t="s">
        <v>12</v>
      </c>
      <c r="H8" s="214" t="s">
        <v>13</v>
      </c>
      <c r="I8" s="214" t="s">
        <v>14</v>
      </c>
      <c r="J8" s="214" t="s">
        <v>15</v>
      </c>
      <c r="K8" s="214" t="s">
        <v>16</v>
      </c>
      <c r="L8" s="214" t="s">
        <v>17</v>
      </c>
      <c r="M8" s="214" t="s">
        <v>18</v>
      </c>
      <c r="N8" s="214" t="s">
        <v>19</v>
      </c>
      <c r="O8" s="214" t="s">
        <v>20</v>
      </c>
      <c r="P8" s="214" t="s">
        <v>21</v>
      </c>
      <c r="Q8" s="214" t="s">
        <v>22</v>
      </c>
      <c r="R8"/>
      <c r="S8" s="9"/>
    </row>
    <row r="9" spans="1:57" x14ac:dyDescent="0.25">
      <c r="B9" s="29" t="s">
        <v>89</v>
      </c>
      <c r="C9" s="296">
        <f t="shared" ref="C9:P9" si="0">C10+C16+C17+C22+C27</f>
        <v>583551709972</v>
      </c>
      <c r="D9" s="296">
        <f t="shared" si="0"/>
        <v>588403301816.35999</v>
      </c>
      <c r="E9" s="296">
        <f t="shared" si="0"/>
        <v>41660542573.340004</v>
      </c>
      <c r="F9" s="296">
        <f t="shared" si="0"/>
        <v>43305537672.699997</v>
      </c>
      <c r="G9" s="296">
        <f t="shared" si="0"/>
        <v>43402295740.880005</v>
      </c>
      <c r="H9" s="296">
        <f t="shared" si="0"/>
        <v>45118512822.140007</v>
      </c>
      <c r="I9" s="296">
        <f t="shared" si="0"/>
        <v>44014827652.459999</v>
      </c>
      <c r="J9" s="296">
        <f t="shared" si="0"/>
        <v>57148566508.190002</v>
      </c>
      <c r="K9" s="296">
        <f t="shared" si="0"/>
        <v>41087666087.650009</v>
      </c>
      <c r="L9" s="296">
        <f t="shared" si="0"/>
        <v>48647362274.470001</v>
      </c>
      <c r="M9" s="296">
        <f t="shared" si="0"/>
        <v>44554414979.689995</v>
      </c>
      <c r="N9" s="296">
        <f t="shared" si="0"/>
        <v>42117210972.559998</v>
      </c>
      <c r="O9" s="296">
        <f t="shared" si="0"/>
        <v>49869830745.5</v>
      </c>
      <c r="P9" s="296">
        <f t="shared" si="0"/>
        <v>79282725801.270004</v>
      </c>
      <c r="Q9" s="296">
        <f t="shared" ref="Q9:Q53" si="1">E9+F9+G9+H9+I9+J9+K9+L9+M9+O9+N9+P9</f>
        <v>580209493830.8501</v>
      </c>
      <c r="R9" s="153"/>
      <c r="S9" s="148"/>
      <c r="T9" s="148"/>
      <c r="U9" s="148"/>
      <c r="V9" s="148"/>
      <c r="W9" s="148"/>
      <c r="X9" s="148"/>
      <c r="Y9" s="142"/>
      <c r="Z9" s="142"/>
      <c r="AA9" s="161"/>
      <c r="AB9" s="161"/>
      <c r="AC9" s="161"/>
      <c r="AD9" s="161"/>
      <c r="AE9" s="161"/>
      <c r="AF9" s="161"/>
      <c r="AG9" s="161"/>
      <c r="AH9" s="161"/>
      <c r="AI9" s="161"/>
      <c r="AJ9" s="161"/>
      <c r="AK9" s="161"/>
      <c r="AL9" s="161"/>
      <c r="AM9" s="161"/>
      <c r="AN9" s="161"/>
      <c r="AO9" s="161"/>
      <c r="AP9" s="161"/>
      <c r="AQ9" s="161"/>
      <c r="AR9" s="161"/>
      <c r="AS9" s="161"/>
      <c r="AT9" s="161"/>
      <c r="AU9" s="161"/>
      <c r="AV9" s="161"/>
      <c r="AW9" s="161"/>
      <c r="AX9" s="161"/>
      <c r="AY9" s="161"/>
      <c r="AZ9" s="161"/>
      <c r="BA9" s="161"/>
      <c r="BB9" s="161"/>
      <c r="BC9" s="161"/>
      <c r="BD9" s="161"/>
      <c r="BE9" s="161"/>
    </row>
    <row r="10" spans="1:57" x14ac:dyDescent="0.25">
      <c r="B10" s="30" t="s">
        <v>90</v>
      </c>
      <c r="C10" s="294">
        <f t="shared" ref="C10:P10" si="2">SUM(C11:C15)</f>
        <v>262264736316</v>
      </c>
      <c r="D10" s="294">
        <f t="shared" si="2"/>
        <v>265996900465.39005</v>
      </c>
      <c r="E10" s="294">
        <f t="shared" si="2"/>
        <v>14353651931.700006</v>
      </c>
      <c r="F10" s="294">
        <f t="shared" si="2"/>
        <v>20263730830.319996</v>
      </c>
      <c r="G10" s="294">
        <f t="shared" si="2"/>
        <v>21250955206.060009</v>
      </c>
      <c r="H10" s="294">
        <f t="shared" si="2"/>
        <v>19709249587.710007</v>
      </c>
      <c r="I10" s="294">
        <f t="shared" si="2"/>
        <v>20394602949.279999</v>
      </c>
      <c r="J10" s="294">
        <f t="shared" si="2"/>
        <v>21394118966.599998</v>
      </c>
      <c r="K10" s="294">
        <f t="shared" si="2"/>
        <v>20044755823.690002</v>
      </c>
      <c r="L10" s="294">
        <f t="shared" si="2"/>
        <v>21421255476.370003</v>
      </c>
      <c r="M10" s="294">
        <f t="shared" si="2"/>
        <v>20076413827.589996</v>
      </c>
      <c r="N10" s="294">
        <f t="shared" si="2"/>
        <v>19283136609.659996</v>
      </c>
      <c r="O10" s="294">
        <f t="shared" si="2"/>
        <v>24311487369.699997</v>
      </c>
      <c r="P10" s="294">
        <f t="shared" si="2"/>
        <v>37431086571.989998</v>
      </c>
      <c r="Q10" s="294">
        <f t="shared" si="1"/>
        <v>259934445150.67001</v>
      </c>
      <c r="R10" s="153"/>
      <c r="S10" s="148"/>
      <c r="T10" s="148"/>
      <c r="U10" s="148"/>
      <c r="V10" s="148"/>
      <c r="W10" s="148"/>
      <c r="X10" s="148"/>
      <c r="Y10" s="142"/>
      <c r="Z10" s="142"/>
      <c r="AA10" s="161"/>
      <c r="AB10" s="161"/>
      <c r="AC10" s="161"/>
      <c r="AD10" s="161"/>
      <c r="AE10" s="161"/>
      <c r="AF10" s="161"/>
      <c r="AG10" s="161"/>
      <c r="AH10" s="161"/>
      <c r="AI10" s="161"/>
      <c r="AJ10" s="161"/>
      <c r="AK10" s="161"/>
      <c r="AL10" s="161"/>
      <c r="AM10" s="161"/>
      <c r="AN10" s="161"/>
      <c r="AO10" s="161"/>
      <c r="AP10" s="161"/>
      <c r="AQ10" s="161"/>
    </row>
    <row r="11" spans="1:57" x14ac:dyDescent="0.25">
      <c r="B11" s="28" t="s">
        <v>91</v>
      </c>
      <c r="C11" s="293">
        <v>171147349039</v>
      </c>
      <c r="D11" s="293">
        <v>189442002713.66</v>
      </c>
      <c r="E11" s="293">
        <v>12699899457.620007</v>
      </c>
      <c r="F11" s="293">
        <v>15153368170.739998</v>
      </c>
      <c r="G11" s="293">
        <v>14365479827.550005</v>
      </c>
      <c r="H11" s="293">
        <v>14635137482.940008</v>
      </c>
      <c r="I11" s="293">
        <v>14535062923.339996</v>
      </c>
      <c r="J11" s="293">
        <v>14862031847.359999</v>
      </c>
      <c r="K11" s="293">
        <v>14486518569.719999</v>
      </c>
      <c r="L11" s="293">
        <v>14570772239.790005</v>
      </c>
      <c r="M11" s="293">
        <v>14818240639.039997</v>
      </c>
      <c r="N11" s="293">
        <v>14962157619.150003</v>
      </c>
      <c r="O11" s="293">
        <v>19254621090.509998</v>
      </c>
      <c r="P11" s="293">
        <v>24307727383.869995</v>
      </c>
      <c r="Q11" s="293">
        <f t="shared" si="1"/>
        <v>188651017251.63</v>
      </c>
      <c r="R11" s="153"/>
      <c r="S11" s="148"/>
      <c r="T11" s="148"/>
      <c r="U11" s="148"/>
      <c r="V11" s="148"/>
      <c r="W11" s="148"/>
      <c r="X11" s="148"/>
      <c r="Y11" s="142"/>
      <c r="Z11" s="142"/>
      <c r="AA11" s="161"/>
      <c r="AB11" s="161"/>
      <c r="AC11" s="161"/>
      <c r="AD11" s="161"/>
      <c r="AE11" s="161"/>
      <c r="AF11" s="161"/>
      <c r="AG11" s="161"/>
      <c r="AH11" s="161"/>
      <c r="AI11" s="161"/>
      <c r="AJ11" s="161"/>
      <c r="AK11" s="161"/>
      <c r="AL11" s="161"/>
      <c r="AM11" s="161"/>
      <c r="AN11" s="161"/>
      <c r="AO11" s="161"/>
      <c r="AP11" s="161"/>
      <c r="AQ11" s="161"/>
    </row>
    <row r="12" spans="1:57" x14ac:dyDescent="0.25">
      <c r="B12" s="28" t="s">
        <v>92</v>
      </c>
      <c r="C12" s="293">
        <v>87198056306</v>
      </c>
      <c r="D12" s="293">
        <v>76476347217.810013</v>
      </c>
      <c r="E12" s="293">
        <v>1653490149.4099991</v>
      </c>
      <c r="F12" s="293">
        <v>5110019294.6000004</v>
      </c>
      <c r="G12" s="293">
        <v>6881428223.3900051</v>
      </c>
      <c r="H12" s="293">
        <v>5071232522.909996</v>
      </c>
      <c r="I12" s="293">
        <v>5854992130.3999996</v>
      </c>
      <c r="J12" s="293">
        <v>6530839782.0999994</v>
      </c>
      <c r="K12" s="293">
        <v>5554751887.0700026</v>
      </c>
      <c r="L12" s="293">
        <v>6841335589.0399961</v>
      </c>
      <c r="M12" s="293">
        <v>5246264444.0199986</v>
      </c>
      <c r="N12" s="293">
        <v>4317721486.8899946</v>
      </c>
      <c r="O12" s="293">
        <v>5052933726.0299988</v>
      </c>
      <c r="P12" s="293">
        <v>13102915869.68</v>
      </c>
      <c r="Q12" s="293">
        <f t="shared" si="1"/>
        <v>71217925105.539978</v>
      </c>
      <c r="R12" s="153"/>
      <c r="S12" s="148"/>
      <c r="T12" s="148"/>
      <c r="U12" s="148"/>
      <c r="V12" s="148"/>
      <c r="W12" s="148"/>
      <c r="X12" s="148"/>
      <c r="Y12" s="142"/>
      <c r="Z12" s="142"/>
      <c r="AA12" s="161"/>
      <c r="AB12" s="161"/>
      <c r="AC12" s="161"/>
      <c r="AD12" s="161"/>
      <c r="AE12" s="161"/>
      <c r="AF12" s="161"/>
      <c r="AG12" s="161"/>
      <c r="AH12" s="161"/>
      <c r="AI12" s="161"/>
      <c r="AJ12" s="161"/>
      <c r="AK12" s="161"/>
      <c r="AL12" s="161"/>
      <c r="AM12" s="161"/>
      <c r="AN12" s="161"/>
      <c r="AO12" s="161"/>
      <c r="AP12" s="161"/>
      <c r="AQ12" s="161"/>
    </row>
    <row r="13" spans="1:57" ht="30" x14ac:dyDescent="0.25">
      <c r="B13" s="28" t="s">
        <v>93</v>
      </c>
      <c r="C13" s="293">
        <v>122833953</v>
      </c>
      <c r="D13" s="293">
        <v>78550533.920000017</v>
      </c>
      <c r="E13" s="293">
        <v>262324.67000000004</v>
      </c>
      <c r="F13" s="293">
        <v>343364.98</v>
      </c>
      <c r="G13" s="293">
        <v>4047155.12</v>
      </c>
      <c r="H13" s="293">
        <v>2879581.8600000003</v>
      </c>
      <c r="I13" s="293">
        <v>4547895.5399999991</v>
      </c>
      <c r="J13" s="293">
        <v>1247337.1399999999</v>
      </c>
      <c r="K13" s="293">
        <v>3485366.9000000004</v>
      </c>
      <c r="L13" s="293">
        <v>9147647.5399999991</v>
      </c>
      <c r="M13" s="293">
        <v>11908744.529999999</v>
      </c>
      <c r="N13" s="293">
        <v>3257503.62</v>
      </c>
      <c r="O13" s="293">
        <v>3932553.1599999997</v>
      </c>
      <c r="P13" s="293">
        <v>20443318.440000001</v>
      </c>
      <c r="Q13" s="293">
        <f t="shared" si="1"/>
        <v>65502793.5</v>
      </c>
      <c r="R13" s="153"/>
      <c r="S13" s="148"/>
      <c r="T13" s="148"/>
      <c r="U13" s="148"/>
      <c r="V13" s="148"/>
      <c r="W13" s="148"/>
      <c r="X13" s="148"/>
      <c r="Y13" s="142"/>
      <c r="Z13" s="142"/>
      <c r="AA13" s="161"/>
      <c r="AB13" s="161"/>
      <c r="AC13" s="161"/>
      <c r="AD13" s="161"/>
      <c r="AE13" s="161"/>
      <c r="AF13" s="161"/>
      <c r="AG13" s="161"/>
      <c r="AH13" s="161"/>
      <c r="AI13" s="161"/>
      <c r="AJ13" s="161"/>
      <c r="AK13" s="161"/>
      <c r="AL13" s="161"/>
      <c r="AM13" s="161"/>
      <c r="AN13" s="161"/>
      <c r="AO13" s="161"/>
      <c r="AP13" s="161"/>
      <c r="AQ13" s="161"/>
    </row>
    <row r="14" spans="1:57" ht="30" x14ac:dyDescent="0.25">
      <c r="B14" s="28" t="s">
        <v>94</v>
      </c>
      <c r="C14" s="293">
        <v>3380145672</v>
      </c>
      <c r="D14" s="293">
        <v>2.384185791015625E-7</v>
      </c>
      <c r="E14" s="20">
        <v>0</v>
      </c>
      <c r="F14" s="20">
        <v>0</v>
      </c>
      <c r="G14" s="20">
        <v>0</v>
      </c>
      <c r="H14" s="20">
        <v>0</v>
      </c>
      <c r="I14" s="20">
        <v>0</v>
      </c>
      <c r="J14" s="20">
        <v>0</v>
      </c>
      <c r="K14" s="20">
        <v>0</v>
      </c>
      <c r="L14" s="20">
        <v>0</v>
      </c>
      <c r="M14" s="20">
        <v>0</v>
      </c>
      <c r="N14" s="20">
        <v>0</v>
      </c>
      <c r="O14" s="20">
        <v>0</v>
      </c>
      <c r="P14" s="20">
        <v>0</v>
      </c>
      <c r="Q14" s="20">
        <f t="shared" si="1"/>
        <v>0</v>
      </c>
      <c r="R14" s="153"/>
      <c r="S14" s="148"/>
      <c r="T14" s="148"/>
      <c r="U14" s="148"/>
      <c r="V14" s="148"/>
      <c r="W14" s="148"/>
      <c r="X14" s="148"/>
      <c r="Y14" s="142"/>
      <c r="Z14" s="142"/>
      <c r="AA14" s="161"/>
      <c r="AB14" s="161"/>
      <c r="AC14" s="161"/>
      <c r="AD14" s="161"/>
      <c r="AE14" s="161"/>
      <c r="AF14" s="161"/>
      <c r="AG14" s="161"/>
      <c r="AH14" s="161"/>
      <c r="AI14" s="161"/>
      <c r="AJ14" s="161"/>
      <c r="AK14" s="161"/>
      <c r="AL14" s="161"/>
      <c r="AM14" s="161"/>
      <c r="AN14" s="161"/>
      <c r="AO14" s="161"/>
      <c r="AP14" s="161"/>
      <c r="AQ14" s="161"/>
    </row>
    <row r="15" spans="1:57" ht="30" x14ac:dyDescent="0.25">
      <c r="B15" s="28" t="s">
        <v>179</v>
      </c>
      <c r="C15" s="293">
        <v>416351346</v>
      </c>
      <c r="D15" s="25">
        <v>0</v>
      </c>
      <c r="E15" s="20">
        <v>0</v>
      </c>
      <c r="F15" s="20">
        <v>0</v>
      </c>
      <c r="G15" s="20">
        <v>0</v>
      </c>
      <c r="H15" s="20">
        <v>0</v>
      </c>
      <c r="I15" s="20">
        <v>0</v>
      </c>
      <c r="J15" s="20">
        <v>0</v>
      </c>
      <c r="K15" s="20">
        <v>0</v>
      </c>
      <c r="L15" s="20">
        <v>0</v>
      </c>
      <c r="M15" s="20">
        <v>0</v>
      </c>
      <c r="N15" s="20">
        <v>0</v>
      </c>
      <c r="O15" s="20">
        <v>0</v>
      </c>
      <c r="P15" s="20">
        <v>0</v>
      </c>
      <c r="Q15" s="20">
        <f t="shared" si="1"/>
        <v>0</v>
      </c>
      <c r="R15" s="153"/>
      <c r="S15" s="148"/>
      <c r="T15" s="148"/>
      <c r="U15" s="148"/>
      <c r="V15" s="148"/>
      <c r="W15" s="148"/>
      <c r="X15" s="148"/>
      <c r="Y15" s="142"/>
      <c r="Z15" s="142"/>
      <c r="AA15" s="161"/>
      <c r="AB15" s="161"/>
      <c r="AC15" s="161"/>
      <c r="AD15" s="161"/>
      <c r="AE15" s="161"/>
      <c r="AF15" s="161"/>
      <c r="AG15" s="161"/>
      <c r="AH15" s="161"/>
      <c r="AI15" s="161"/>
      <c r="AJ15" s="161"/>
      <c r="AK15" s="161"/>
      <c r="AL15" s="161"/>
      <c r="AM15" s="161"/>
      <c r="AN15" s="161"/>
      <c r="AO15" s="161"/>
      <c r="AP15" s="161"/>
      <c r="AQ15" s="161"/>
    </row>
    <row r="16" spans="1:57" ht="30" x14ac:dyDescent="0.25">
      <c r="B16" s="30" t="s">
        <v>96</v>
      </c>
      <c r="C16" s="294">
        <v>34251580772</v>
      </c>
      <c r="D16" s="294">
        <v>35953154638.110001</v>
      </c>
      <c r="E16" s="306">
        <v>2698259030.0200005</v>
      </c>
      <c r="F16" s="306">
        <v>2662162282.8700004</v>
      </c>
      <c r="G16" s="306">
        <v>2790183223.8699999</v>
      </c>
      <c r="H16" s="306">
        <v>2747573341.2800002</v>
      </c>
      <c r="I16" s="306">
        <v>2745714446.1500001</v>
      </c>
      <c r="J16" s="306">
        <v>2766473791.2700005</v>
      </c>
      <c r="K16" s="306">
        <v>2764109322.4100003</v>
      </c>
      <c r="L16" s="306">
        <v>2767914266.23</v>
      </c>
      <c r="M16" s="306">
        <v>2796532622.5299997</v>
      </c>
      <c r="N16" s="306">
        <v>2769894565.6300001</v>
      </c>
      <c r="O16" s="306">
        <v>3207306885.3100004</v>
      </c>
      <c r="P16" s="306">
        <v>5193838705.5900002</v>
      </c>
      <c r="Q16" s="294">
        <f t="shared" si="1"/>
        <v>35909962483.160004</v>
      </c>
      <c r="R16" s="153"/>
      <c r="S16" s="142"/>
      <c r="T16" s="142"/>
      <c r="U16" s="142"/>
      <c r="V16" s="142"/>
      <c r="W16" s="142"/>
      <c r="X16" s="142"/>
      <c r="Y16" s="142"/>
      <c r="Z16" s="142"/>
      <c r="AA16" s="161"/>
      <c r="AB16" s="161"/>
      <c r="AC16" s="161"/>
      <c r="AD16" s="161"/>
      <c r="AE16" s="161"/>
      <c r="AF16" s="161"/>
      <c r="AG16" s="161"/>
      <c r="AH16" s="161"/>
      <c r="AI16" s="161"/>
      <c r="AJ16" s="161"/>
      <c r="AK16" s="161"/>
      <c r="AL16" s="161"/>
      <c r="AM16" s="161"/>
      <c r="AN16" s="161"/>
      <c r="AO16" s="161"/>
      <c r="AP16" s="161"/>
      <c r="AQ16" s="161"/>
    </row>
    <row r="17" spans="2:43" x14ac:dyDescent="0.25">
      <c r="B17" s="30" t="s">
        <v>180</v>
      </c>
      <c r="C17" s="294">
        <f t="shared" ref="C17:P17" si="3">C18</f>
        <v>134663720202</v>
      </c>
      <c r="D17" s="294">
        <v>123762237863.26001</v>
      </c>
      <c r="E17" s="294">
        <f t="shared" si="3"/>
        <v>15615495021.9</v>
      </c>
      <c r="F17" s="294">
        <f t="shared" si="3"/>
        <v>8721737405.0600014</v>
      </c>
      <c r="G17" s="294">
        <f t="shared" si="3"/>
        <v>5272575573.7600012</v>
      </c>
      <c r="H17" s="294">
        <f t="shared" si="3"/>
        <v>10291187201.07</v>
      </c>
      <c r="I17" s="294">
        <f t="shared" si="3"/>
        <v>8420549366.4799995</v>
      </c>
      <c r="J17" s="294">
        <f t="shared" si="3"/>
        <v>20431219452.399998</v>
      </c>
      <c r="K17" s="294">
        <f t="shared" si="3"/>
        <v>6493727540.3000011</v>
      </c>
      <c r="L17" s="294">
        <f t="shared" si="3"/>
        <v>10372417103.079998</v>
      </c>
      <c r="M17" s="294">
        <f t="shared" si="3"/>
        <v>7726515283.96</v>
      </c>
      <c r="N17" s="294">
        <f t="shared" si="3"/>
        <v>8966178761.7699986</v>
      </c>
      <c r="O17" s="294">
        <f t="shared" si="3"/>
        <v>7627105201.75</v>
      </c>
      <c r="P17" s="294">
        <f t="shared" si="3"/>
        <v>12574047140.779999</v>
      </c>
      <c r="Q17" s="294">
        <f t="shared" si="1"/>
        <v>122512755052.31001</v>
      </c>
      <c r="R17" s="153"/>
      <c r="S17" s="153"/>
      <c r="T17" s="153"/>
      <c r="U17" s="153"/>
      <c r="V17" s="153"/>
      <c r="W17" s="153"/>
      <c r="X17" s="153"/>
      <c r="Y17" s="153"/>
      <c r="Z17" s="148"/>
      <c r="AA17" s="161"/>
      <c r="AB17" s="161"/>
      <c r="AC17" s="161"/>
      <c r="AD17" s="161"/>
      <c r="AE17" s="161"/>
      <c r="AF17" s="161"/>
      <c r="AG17" s="161"/>
      <c r="AH17" s="161"/>
      <c r="AI17" s="161"/>
      <c r="AJ17" s="161"/>
      <c r="AK17" s="161"/>
      <c r="AL17" s="161"/>
      <c r="AM17" s="161"/>
      <c r="AN17" s="161"/>
      <c r="AO17" s="161"/>
      <c r="AP17" s="161"/>
      <c r="AQ17" s="161"/>
    </row>
    <row r="18" spans="2:43" x14ac:dyDescent="0.25">
      <c r="B18" s="28" t="s">
        <v>98</v>
      </c>
      <c r="C18" s="293">
        <v>134663720202</v>
      </c>
      <c r="D18" s="293">
        <v>123762237863.26001</v>
      </c>
      <c r="E18" s="293">
        <f t="shared" ref="E18:P18" si="4">+E19+E20+E21</f>
        <v>15615495021.9</v>
      </c>
      <c r="F18" s="293">
        <f t="shared" si="4"/>
        <v>8721737405.0600014</v>
      </c>
      <c r="G18" s="293">
        <f t="shared" si="4"/>
        <v>5272575573.7600012</v>
      </c>
      <c r="H18" s="293">
        <f t="shared" si="4"/>
        <v>10291187201.07</v>
      </c>
      <c r="I18" s="293">
        <f t="shared" si="4"/>
        <v>8420549366.4799995</v>
      </c>
      <c r="J18" s="293">
        <f t="shared" si="4"/>
        <v>20431219452.399998</v>
      </c>
      <c r="K18" s="293">
        <f t="shared" si="4"/>
        <v>6493727540.3000011</v>
      </c>
      <c r="L18" s="293">
        <f t="shared" si="4"/>
        <v>10372417103.079998</v>
      </c>
      <c r="M18" s="293">
        <f t="shared" si="4"/>
        <v>7726515283.96</v>
      </c>
      <c r="N18" s="293">
        <f t="shared" si="4"/>
        <v>8966178761.7699986</v>
      </c>
      <c r="O18" s="293">
        <f t="shared" si="4"/>
        <v>7627105201.75</v>
      </c>
      <c r="P18" s="293">
        <f t="shared" si="4"/>
        <v>12574047140.779999</v>
      </c>
      <c r="Q18" s="293">
        <f t="shared" si="1"/>
        <v>122512755052.31001</v>
      </c>
      <c r="R18" s="153"/>
      <c r="S18" s="153"/>
      <c r="T18" s="153"/>
      <c r="U18" s="153"/>
      <c r="V18" s="153"/>
      <c r="W18" s="153"/>
      <c r="X18" s="153"/>
      <c r="Y18" s="153"/>
      <c r="Z18" s="148"/>
      <c r="AA18" s="161"/>
      <c r="AB18" s="161"/>
      <c r="AC18" s="161"/>
      <c r="AD18" s="161"/>
      <c r="AE18" s="161"/>
      <c r="AF18" s="161"/>
      <c r="AG18" s="161"/>
      <c r="AH18" s="161"/>
      <c r="AI18" s="161"/>
      <c r="AJ18" s="161"/>
      <c r="AK18" s="161"/>
      <c r="AL18" s="161"/>
      <c r="AM18" s="161"/>
      <c r="AN18" s="161"/>
      <c r="AO18" s="161"/>
      <c r="AP18" s="161"/>
      <c r="AQ18" s="161"/>
    </row>
    <row r="19" spans="2:43" x14ac:dyDescent="0.25">
      <c r="B19" s="28" t="s">
        <v>193</v>
      </c>
      <c r="C19" s="293">
        <v>74430254984</v>
      </c>
      <c r="D19" s="293">
        <v>62348846302.669983</v>
      </c>
      <c r="E19" s="293">
        <v>4574711816.5799999</v>
      </c>
      <c r="F19" s="293">
        <v>7604129866.4700003</v>
      </c>
      <c r="G19" s="293">
        <v>2450841865.9200001</v>
      </c>
      <c r="H19" s="293">
        <v>2922025012.5900002</v>
      </c>
      <c r="I19" s="293">
        <v>6981184555.1999998</v>
      </c>
      <c r="J19" s="293">
        <v>8526809338.8899994</v>
      </c>
      <c r="K19" s="293">
        <v>4204995291.8200006</v>
      </c>
      <c r="L19" s="293">
        <v>7622361118.2299995</v>
      </c>
      <c r="M19" s="293">
        <v>1762618581.5999999</v>
      </c>
      <c r="N19" s="293">
        <v>4399278073.8400002</v>
      </c>
      <c r="O19" s="293">
        <v>5928063363.6899996</v>
      </c>
      <c r="P19" s="293">
        <v>5083822892.5199995</v>
      </c>
      <c r="Q19" s="293">
        <f t="shared" si="1"/>
        <v>62060841777.349998</v>
      </c>
      <c r="R19" s="153"/>
      <c r="S19" s="153"/>
      <c r="T19" s="153"/>
      <c r="U19" s="153"/>
      <c r="V19" s="153"/>
      <c r="W19" s="153"/>
      <c r="X19" s="153"/>
      <c r="Y19" s="153"/>
      <c r="Z19" s="153"/>
      <c r="AA19" s="153"/>
      <c r="AB19" s="153"/>
      <c r="AC19" s="153"/>
      <c r="AD19" s="153"/>
      <c r="AE19" s="161"/>
      <c r="AF19" s="161"/>
      <c r="AG19" s="161"/>
      <c r="AH19" s="161"/>
      <c r="AI19" s="161"/>
      <c r="AJ19" s="161"/>
      <c r="AK19" s="161"/>
      <c r="AL19" s="161"/>
      <c r="AM19" s="161"/>
      <c r="AN19" s="161"/>
      <c r="AO19" s="161"/>
      <c r="AP19" s="161"/>
      <c r="AQ19" s="161"/>
    </row>
    <row r="20" spans="2:43" x14ac:dyDescent="0.25">
      <c r="B20" s="28" t="s">
        <v>194</v>
      </c>
      <c r="C20" s="293">
        <v>58892844300</v>
      </c>
      <c r="D20" s="293">
        <v>60809766837.840004</v>
      </c>
      <c r="E20" s="293">
        <v>11015793148.619999</v>
      </c>
      <c r="F20" s="293">
        <v>1100133004.0500002</v>
      </c>
      <c r="G20" s="293">
        <v>2744128562.7900004</v>
      </c>
      <c r="H20" s="293">
        <v>7302334975.8000002</v>
      </c>
      <c r="I20" s="293">
        <v>1399653632.2599998</v>
      </c>
      <c r="J20" s="293">
        <v>11889256692.84</v>
      </c>
      <c r="K20" s="293">
        <v>2212961019.21</v>
      </c>
      <c r="L20" s="293">
        <v>2663486087.3599992</v>
      </c>
      <c r="M20" s="293">
        <v>5907015324.3100004</v>
      </c>
      <c r="N20" s="293">
        <v>4542905070.0500002</v>
      </c>
      <c r="O20" s="293">
        <v>1610896762.8400002</v>
      </c>
      <c r="P20" s="293">
        <v>7459784619.6300001</v>
      </c>
      <c r="Q20" s="293">
        <f t="shared" si="1"/>
        <v>59848348899.760002</v>
      </c>
      <c r="R20" s="153"/>
      <c r="S20" s="153"/>
      <c r="T20" s="153"/>
      <c r="U20" s="153"/>
      <c r="V20" s="153"/>
      <c r="W20" s="153"/>
      <c r="X20" s="153"/>
      <c r="Y20" s="153"/>
      <c r="Z20" s="153"/>
      <c r="AA20" s="153"/>
      <c r="AB20" s="153"/>
      <c r="AC20" s="153"/>
      <c r="AD20" s="153"/>
      <c r="AE20" s="161"/>
      <c r="AF20" s="161"/>
      <c r="AG20" s="161"/>
      <c r="AH20" s="161"/>
      <c r="AI20" s="161"/>
      <c r="AJ20" s="161"/>
      <c r="AK20" s="161"/>
      <c r="AL20" s="161"/>
      <c r="AM20" s="161"/>
      <c r="AN20" s="161"/>
      <c r="AO20" s="161"/>
      <c r="AP20" s="161"/>
      <c r="AQ20" s="161"/>
    </row>
    <row r="21" spans="2:43" x14ac:dyDescent="0.25">
      <c r="B21" s="28" t="s">
        <v>195</v>
      </c>
      <c r="C21" s="293">
        <v>1340620918</v>
      </c>
      <c r="D21" s="293">
        <v>603585715.49000001</v>
      </c>
      <c r="E21" s="293">
        <v>24990056.700000003</v>
      </c>
      <c r="F21" s="293">
        <v>17474534.539999999</v>
      </c>
      <c r="G21" s="293">
        <v>77605145.050000012</v>
      </c>
      <c r="H21" s="293">
        <v>66827212.680000007</v>
      </c>
      <c r="I21" s="293">
        <v>39711179.019999996</v>
      </c>
      <c r="J21" s="293">
        <v>15153420.669999998</v>
      </c>
      <c r="K21" s="293">
        <v>75771229.269999996</v>
      </c>
      <c r="L21" s="293">
        <v>86569897.489999995</v>
      </c>
      <c r="M21" s="293">
        <v>56881378.049999997</v>
      </c>
      <c r="N21" s="293">
        <v>23995617.879999999</v>
      </c>
      <c r="O21" s="293">
        <v>88145075.220000014</v>
      </c>
      <c r="P21" s="293">
        <v>30439628.629999995</v>
      </c>
      <c r="Q21" s="293">
        <f t="shared" si="1"/>
        <v>603564375.20000005</v>
      </c>
      <c r="R21" s="153"/>
      <c r="S21" s="153"/>
      <c r="T21" s="153"/>
      <c r="U21" s="153"/>
      <c r="V21" s="153"/>
      <c r="W21" s="153"/>
      <c r="X21" s="153"/>
      <c r="Y21" s="153"/>
      <c r="Z21" s="153"/>
      <c r="AA21" s="153"/>
      <c r="AB21" s="153"/>
      <c r="AC21" s="153"/>
      <c r="AD21" s="153"/>
      <c r="AE21" s="161"/>
      <c r="AF21" s="161"/>
      <c r="AG21" s="161"/>
      <c r="AH21" s="161"/>
      <c r="AI21" s="161"/>
      <c r="AJ21" s="161"/>
      <c r="AK21" s="161"/>
      <c r="AL21" s="161"/>
      <c r="AM21" s="161"/>
      <c r="AN21" s="161"/>
      <c r="AO21" s="161"/>
      <c r="AP21" s="161"/>
      <c r="AQ21" s="161"/>
    </row>
    <row r="22" spans="2:43" x14ac:dyDescent="0.25">
      <c r="B22" s="30" t="s">
        <v>101</v>
      </c>
      <c r="C22" s="294">
        <f t="shared" ref="C22:P22" si="5">SUM(C23:C26)</f>
        <v>152319026559</v>
      </c>
      <c r="D22" s="294">
        <f t="shared" si="5"/>
        <v>162523040759.46997</v>
      </c>
      <c r="E22" s="294">
        <f t="shared" si="5"/>
        <v>8992284139.0500011</v>
      </c>
      <c r="F22" s="294">
        <f t="shared" si="5"/>
        <v>11609436618</v>
      </c>
      <c r="G22" s="294">
        <f t="shared" si="5"/>
        <v>14074097859.489998</v>
      </c>
      <c r="H22" s="294">
        <f t="shared" si="5"/>
        <v>12359363781.950003</v>
      </c>
      <c r="I22" s="294">
        <f t="shared" si="5"/>
        <v>12442300089.780001</v>
      </c>
      <c r="J22" s="294">
        <f t="shared" si="5"/>
        <v>12536465410.34</v>
      </c>
      <c r="K22" s="294">
        <f t="shared" si="5"/>
        <v>11778684073.34</v>
      </c>
      <c r="L22" s="294">
        <f t="shared" si="5"/>
        <v>14082915163.660002</v>
      </c>
      <c r="M22" s="294">
        <f t="shared" si="5"/>
        <v>13946218208.949999</v>
      </c>
      <c r="N22" s="294">
        <f t="shared" si="5"/>
        <v>11096167701.829998</v>
      </c>
      <c r="O22" s="294">
        <f t="shared" si="5"/>
        <v>14719180913.66</v>
      </c>
      <c r="P22" s="294">
        <f t="shared" si="5"/>
        <v>24053955030.16</v>
      </c>
      <c r="Q22" s="294">
        <f t="shared" si="1"/>
        <v>161691068990.20999</v>
      </c>
      <c r="R22" s="153"/>
      <c r="S22" s="153"/>
      <c r="T22" s="153"/>
      <c r="U22" s="153"/>
      <c r="V22" s="153"/>
      <c r="W22" s="153"/>
      <c r="X22" s="153"/>
      <c r="Y22" s="153"/>
      <c r="Z22" s="148"/>
      <c r="AA22" s="161"/>
      <c r="AB22" s="161"/>
      <c r="AC22" s="161"/>
      <c r="AD22" s="161"/>
      <c r="AE22" s="161"/>
      <c r="AF22" s="161"/>
      <c r="AG22" s="161"/>
      <c r="AH22" s="161"/>
      <c r="AI22" s="161"/>
      <c r="AJ22" s="161"/>
      <c r="AK22" s="161"/>
      <c r="AL22" s="161"/>
      <c r="AM22" s="161"/>
      <c r="AN22" s="161"/>
      <c r="AO22" s="161"/>
      <c r="AP22" s="161"/>
      <c r="AQ22" s="161"/>
    </row>
    <row r="23" spans="2:43" x14ac:dyDescent="0.25">
      <c r="B23" s="28" t="s">
        <v>102</v>
      </c>
      <c r="C23" s="293">
        <v>29112457754</v>
      </c>
      <c r="D23" s="293">
        <v>29150430411.52998</v>
      </c>
      <c r="E23" s="293">
        <v>1711939589.3100002</v>
      </c>
      <c r="F23" s="293">
        <v>2024345845.7100003</v>
      </c>
      <c r="G23" s="293">
        <v>2704256039.0199995</v>
      </c>
      <c r="H23" s="293">
        <v>2123247326.2300005</v>
      </c>
      <c r="I23" s="293">
        <v>2602810457.23</v>
      </c>
      <c r="J23" s="293">
        <v>2875644519.5399995</v>
      </c>
      <c r="K23" s="293">
        <v>1927106764.3600001</v>
      </c>
      <c r="L23" s="293">
        <v>2524772941.1999998</v>
      </c>
      <c r="M23" s="293">
        <v>2822180076.7899995</v>
      </c>
      <c r="N23" s="293">
        <v>2213619305.9999995</v>
      </c>
      <c r="O23" s="293">
        <v>2253060371.4200006</v>
      </c>
      <c r="P23" s="293">
        <v>3098553463.5900011</v>
      </c>
      <c r="Q23" s="293">
        <f t="shared" si="1"/>
        <v>28881536700.400002</v>
      </c>
      <c r="R23" s="153"/>
      <c r="S23" s="153"/>
      <c r="T23" s="153"/>
      <c r="U23" s="153"/>
      <c r="V23" s="153"/>
      <c r="W23" s="153"/>
      <c r="X23" s="153"/>
      <c r="Y23" s="153"/>
      <c r="Z23" s="148"/>
      <c r="AA23" s="161"/>
      <c r="AB23" s="161"/>
      <c r="AC23" s="161"/>
      <c r="AD23" s="161"/>
      <c r="AE23" s="161"/>
      <c r="AF23" s="161"/>
      <c r="AG23" s="161"/>
      <c r="AH23" s="161"/>
      <c r="AI23" s="161"/>
      <c r="AJ23" s="161"/>
      <c r="AK23" s="161"/>
      <c r="AL23" s="161"/>
      <c r="AM23" s="161"/>
      <c r="AN23" s="161"/>
      <c r="AO23" s="161"/>
      <c r="AP23" s="161"/>
      <c r="AQ23" s="161"/>
    </row>
    <row r="24" spans="2:43" x14ac:dyDescent="0.25">
      <c r="B24" s="28" t="s">
        <v>103</v>
      </c>
      <c r="C24" s="293">
        <v>110862174286</v>
      </c>
      <c r="D24" s="293">
        <v>121534149711.99001</v>
      </c>
      <c r="E24" s="293">
        <v>6670003820.1900005</v>
      </c>
      <c r="F24" s="293">
        <v>8896293513.2600002</v>
      </c>
      <c r="G24" s="293">
        <v>10156998185.42</v>
      </c>
      <c r="H24" s="293">
        <v>9122964035.960001</v>
      </c>
      <c r="I24" s="293">
        <v>8878908837.1000004</v>
      </c>
      <c r="J24" s="293">
        <v>8902616417.3600006</v>
      </c>
      <c r="K24" s="293">
        <v>8985363504.8999996</v>
      </c>
      <c r="L24" s="293">
        <v>10609838695.09</v>
      </c>
      <c r="M24" s="293">
        <v>10406162050.200001</v>
      </c>
      <c r="N24" s="293">
        <v>8098431439.21</v>
      </c>
      <c r="O24" s="293">
        <v>10869166316.959999</v>
      </c>
      <c r="P24" s="293">
        <v>19430671699.27</v>
      </c>
      <c r="Q24" s="293">
        <f t="shared" si="1"/>
        <v>121027418514.92001</v>
      </c>
      <c r="R24" s="153"/>
      <c r="S24" s="37"/>
      <c r="T24" s="37"/>
      <c r="U24" s="37"/>
      <c r="V24" s="37"/>
      <c r="W24" s="37"/>
      <c r="X24" s="37"/>
      <c r="Y24" s="37"/>
      <c r="AA24" s="161"/>
      <c r="AB24" s="161"/>
      <c r="AC24" s="161"/>
      <c r="AD24" s="161"/>
      <c r="AE24" s="161"/>
      <c r="AF24" s="161"/>
      <c r="AG24" s="161"/>
      <c r="AH24" s="161"/>
      <c r="AI24" s="161"/>
      <c r="AJ24" s="161"/>
      <c r="AK24" s="161"/>
      <c r="AL24" s="161"/>
      <c r="AM24" s="161"/>
      <c r="AN24" s="161"/>
      <c r="AO24" s="161"/>
      <c r="AP24" s="161"/>
      <c r="AQ24" s="161"/>
    </row>
    <row r="25" spans="2:43" x14ac:dyDescent="0.25">
      <c r="B25" s="28" t="s">
        <v>104</v>
      </c>
      <c r="C25" s="293">
        <v>691443092</v>
      </c>
      <c r="D25" s="293">
        <v>729142449.61000001</v>
      </c>
      <c r="E25" s="293">
        <v>93279945.159999996</v>
      </c>
      <c r="F25" s="293">
        <v>29211690.460000001</v>
      </c>
      <c r="G25" s="293">
        <v>43202343.339999996</v>
      </c>
      <c r="H25" s="293">
        <v>45285714.82</v>
      </c>
      <c r="I25" s="293">
        <v>49670950.870000005</v>
      </c>
      <c r="J25" s="293">
        <v>33010769.279999997</v>
      </c>
      <c r="K25" s="293">
        <v>55054575.380000003</v>
      </c>
      <c r="L25" s="293">
        <v>20759060.52</v>
      </c>
      <c r="M25" s="293">
        <v>26840582.32</v>
      </c>
      <c r="N25" s="293">
        <v>66923656.149999999</v>
      </c>
      <c r="O25" s="293">
        <v>23218440.079999998</v>
      </c>
      <c r="P25" s="293">
        <v>226250744.02999997</v>
      </c>
      <c r="Q25" s="293">
        <f t="shared" si="1"/>
        <v>712708472.40999985</v>
      </c>
      <c r="R25" s="153"/>
      <c r="S25" s="37"/>
      <c r="T25" s="37"/>
      <c r="U25" s="37"/>
      <c r="V25" s="37"/>
      <c r="W25" s="37"/>
      <c r="X25" s="37"/>
      <c r="Y25" s="37"/>
      <c r="AA25" s="161"/>
      <c r="AB25" s="161"/>
      <c r="AC25" s="161"/>
      <c r="AD25" s="161"/>
      <c r="AE25" s="161"/>
      <c r="AF25" s="161"/>
      <c r="AG25" s="161"/>
      <c r="AH25" s="161"/>
      <c r="AI25" s="161"/>
      <c r="AJ25" s="161"/>
      <c r="AK25" s="161"/>
      <c r="AL25" s="161"/>
      <c r="AM25" s="161"/>
      <c r="AN25" s="161"/>
      <c r="AO25" s="161"/>
      <c r="AP25" s="161"/>
      <c r="AQ25" s="161"/>
    </row>
    <row r="26" spans="2:43" x14ac:dyDescent="0.25">
      <c r="B26" s="28" t="s">
        <v>105</v>
      </c>
      <c r="C26" s="293">
        <v>11652951427</v>
      </c>
      <c r="D26" s="293">
        <v>11109318186.34</v>
      </c>
      <c r="E26" s="293">
        <v>517060784.38999999</v>
      </c>
      <c r="F26" s="293">
        <v>659585568.57000005</v>
      </c>
      <c r="G26" s="293">
        <v>1169641291.71</v>
      </c>
      <c r="H26" s="293">
        <v>1067866704.9399998</v>
      </c>
      <c r="I26" s="293">
        <v>910909844.58000004</v>
      </c>
      <c r="J26" s="293">
        <v>725193704.16000009</v>
      </c>
      <c r="K26" s="293">
        <v>811159228.69999993</v>
      </c>
      <c r="L26" s="293">
        <v>927544466.8499999</v>
      </c>
      <c r="M26" s="293">
        <v>691035499.63999999</v>
      </c>
      <c r="N26" s="293">
        <v>717193300.47000015</v>
      </c>
      <c r="O26" s="293">
        <v>1573735785.2</v>
      </c>
      <c r="P26" s="293">
        <v>1298479123.27</v>
      </c>
      <c r="Q26" s="293">
        <f t="shared" si="1"/>
        <v>11069405302.48</v>
      </c>
      <c r="R26" s="153"/>
      <c r="S26" s="37"/>
      <c r="T26" s="37"/>
      <c r="U26" s="37"/>
      <c r="V26" s="37"/>
      <c r="W26" s="37"/>
      <c r="X26" s="37"/>
      <c r="Y26" s="37"/>
      <c r="AA26" s="161"/>
      <c r="AB26" s="161"/>
      <c r="AC26" s="161"/>
      <c r="AD26" s="161"/>
      <c r="AE26" s="161"/>
      <c r="AF26" s="161"/>
      <c r="AG26" s="161"/>
      <c r="AH26" s="161"/>
      <c r="AI26" s="161"/>
      <c r="AJ26" s="161"/>
      <c r="AK26" s="161"/>
      <c r="AL26" s="161"/>
      <c r="AM26" s="161"/>
      <c r="AN26" s="161"/>
      <c r="AO26" s="161"/>
      <c r="AP26" s="161"/>
      <c r="AQ26" s="161"/>
    </row>
    <row r="27" spans="2:43" x14ac:dyDescent="0.25">
      <c r="B27" s="30" t="s">
        <v>106</v>
      </c>
      <c r="C27" s="294">
        <v>52646123</v>
      </c>
      <c r="D27" s="294">
        <v>167968090.13</v>
      </c>
      <c r="E27" s="294">
        <v>852450.67</v>
      </c>
      <c r="F27" s="294">
        <v>48470536.449999996</v>
      </c>
      <c r="G27" s="294">
        <v>14483877.699999999</v>
      </c>
      <c r="H27" s="294">
        <v>11138910.130000001</v>
      </c>
      <c r="I27" s="294">
        <v>11660800.77</v>
      </c>
      <c r="J27" s="294">
        <v>20288887.579999998</v>
      </c>
      <c r="K27" s="294">
        <v>6389327.9100000001</v>
      </c>
      <c r="L27" s="294">
        <v>2860265.13</v>
      </c>
      <c r="M27" s="294">
        <v>8735036.6600000001</v>
      </c>
      <c r="N27" s="294">
        <v>1833333.67</v>
      </c>
      <c r="O27" s="294">
        <v>4750375.08</v>
      </c>
      <c r="P27" s="294">
        <v>29798352.75</v>
      </c>
      <c r="Q27" s="294">
        <f t="shared" si="1"/>
        <v>161262154.49999997</v>
      </c>
      <c r="R27" s="153"/>
      <c r="S27" s="37"/>
      <c r="T27" s="37"/>
      <c r="U27" s="37"/>
      <c r="V27" s="37"/>
      <c r="W27" s="37"/>
      <c r="X27" s="37"/>
      <c r="AA27" s="161"/>
      <c r="AB27" s="161"/>
      <c r="AC27" s="161"/>
      <c r="AD27" s="161"/>
      <c r="AE27" s="161"/>
      <c r="AF27" s="161"/>
      <c r="AG27" s="161"/>
      <c r="AH27" s="161"/>
      <c r="AI27" s="161"/>
      <c r="AJ27" s="161"/>
      <c r="AK27" s="161"/>
      <c r="AL27" s="161"/>
      <c r="AM27" s="161"/>
      <c r="AN27" s="161"/>
      <c r="AO27" s="161"/>
      <c r="AP27" s="161"/>
      <c r="AQ27" s="161"/>
    </row>
    <row r="28" spans="2:43" x14ac:dyDescent="0.25">
      <c r="B28" s="29" t="s">
        <v>107</v>
      </c>
      <c r="C28" s="296">
        <f t="shared" ref="C28:P28" si="6">C29+C32+C38+C42+C45+C50</f>
        <v>106334514755</v>
      </c>
      <c r="D28" s="296">
        <f t="shared" si="6"/>
        <v>118674338188.42</v>
      </c>
      <c r="E28" s="296">
        <f t="shared" si="6"/>
        <v>3190779292.9899998</v>
      </c>
      <c r="F28" s="296">
        <f t="shared" si="6"/>
        <v>9006590651.7999992</v>
      </c>
      <c r="G28" s="296">
        <f t="shared" si="6"/>
        <v>6260488776.0100012</v>
      </c>
      <c r="H28" s="296">
        <f t="shared" si="6"/>
        <v>6165278962.1999998</v>
      </c>
      <c r="I28" s="296">
        <f t="shared" si="6"/>
        <v>6306204383.4699993</v>
      </c>
      <c r="J28" s="296">
        <f t="shared" si="6"/>
        <v>4909487760.8499994</v>
      </c>
      <c r="K28" s="296">
        <f t="shared" si="6"/>
        <v>6554248037.9499998</v>
      </c>
      <c r="L28" s="296">
        <f t="shared" si="6"/>
        <v>5047150442.2000008</v>
      </c>
      <c r="M28" s="296">
        <f t="shared" si="6"/>
        <v>4390901009.6700001</v>
      </c>
      <c r="N28" s="296">
        <f t="shared" si="6"/>
        <v>6237970433.29</v>
      </c>
      <c r="O28" s="296">
        <f t="shared" si="6"/>
        <v>7111376476.2999992</v>
      </c>
      <c r="P28" s="296">
        <f t="shared" si="6"/>
        <v>39945591984.580002</v>
      </c>
      <c r="Q28" s="296">
        <f t="shared" si="1"/>
        <v>105126068211.31</v>
      </c>
      <c r="R28" s="153"/>
      <c r="S28" s="37"/>
      <c r="T28" s="37"/>
      <c r="U28" s="37"/>
      <c r="V28" s="37"/>
      <c r="W28" s="37"/>
      <c r="X28" s="37"/>
      <c r="AA28" s="161"/>
      <c r="AB28" s="161"/>
      <c r="AC28" s="161"/>
      <c r="AD28" s="161"/>
      <c r="AE28" s="161"/>
      <c r="AF28" s="161"/>
      <c r="AG28" s="161"/>
      <c r="AH28" s="161"/>
      <c r="AI28" s="161"/>
      <c r="AJ28" s="161"/>
      <c r="AK28" s="161"/>
      <c r="AL28" s="161"/>
      <c r="AM28" s="161"/>
      <c r="AN28" s="161"/>
      <c r="AO28" s="161"/>
      <c r="AP28" s="161"/>
      <c r="AQ28" s="161"/>
    </row>
    <row r="29" spans="2:43" x14ac:dyDescent="0.25">
      <c r="B29" s="30" t="s">
        <v>108</v>
      </c>
      <c r="C29" s="294">
        <f t="shared" ref="C29:P29" si="7">SUM(C30:C31)</f>
        <v>25366848126</v>
      </c>
      <c r="D29" s="294">
        <f t="shared" si="7"/>
        <v>27023212391.450008</v>
      </c>
      <c r="E29" s="294">
        <f t="shared" si="7"/>
        <v>3775580.75</v>
      </c>
      <c r="F29" s="294">
        <f t="shared" si="7"/>
        <v>2049373830.28</v>
      </c>
      <c r="G29" s="294">
        <f t="shared" si="7"/>
        <v>1623966594.8099999</v>
      </c>
      <c r="H29" s="294">
        <f t="shared" si="7"/>
        <v>1560513355.77</v>
      </c>
      <c r="I29" s="294">
        <f t="shared" si="7"/>
        <v>1044391006.41</v>
      </c>
      <c r="J29" s="294">
        <f t="shared" si="7"/>
        <v>1508445558.3300002</v>
      </c>
      <c r="K29" s="294">
        <f t="shared" si="7"/>
        <v>1531111103.0800002</v>
      </c>
      <c r="L29" s="294">
        <f t="shared" si="7"/>
        <v>1798925848.6100001</v>
      </c>
      <c r="M29" s="294">
        <f t="shared" si="7"/>
        <v>1337461312.1199999</v>
      </c>
      <c r="N29" s="294">
        <f t="shared" si="7"/>
        <v>989477711.36999977</v>
      </c>
      <c r="O29" s="294">
        <f t="shared" si="7"/>
        <v>2221445873.3499999</v>
      </c>
      <c r="P29" s="294">
        <f t="shared" si="7"/>
        <v>8152648080.7000008</v>
      </c>
      <c r="Q29" s="294">
        <f t="shared" si="1"/>
        <v>23821535855.580002</v>
      </c>
      <c r="R29" s="153"/>
      <c r="S29" s="37"/>
      <c r="T29" s="37"/>
      <c r="U29" s="37"/>
      <c r="V29" s="37"/>
      <c r="W29" s="37"/>
      <c r="X29" s="37"/>
      <c r="Y29" s="37"/>
      <c r="Z29" s="37"/>
      <c r="AA29" s="161"/>
      <c r="AB29" s="161"/>
      <c r="AC29" s="161"/>
      <c r="AD29" s="161"/>
      <c r="AE29" s="161"/>
      <c r="AF29" s="161"/>
      <c r="AG29" s="161"/>
      <c r="AH29" s="161"/>
      <c r="AI29" s="161"/>
      <c r="AJ29" s="161"/>
      <c r="AK29" s="161"/>
      <c r="AL29" s="161"/>
      <c r="AM29" s="161"/>
      <c r="AN29" s="161"/>
      <c r="AO29" s="161"/>
      <c r="AP29" s="161"/>
      <c r="AQ29" s="161"/>
    </row>
    <row r="30" spans="2:43" x14ac:dyDescent="0.25">
      <c r="B30" s="28" t="s">
        <v>109</v>
      </c>
      <c r="C30" s="293">
        <v>19491132271</v>
      </c>
      <c r="D30" s="293">
        <v>20877044370.690006</v>
      </c>
      <c r="E30" s="293">
        <v>0</v>
      </c>
      <c r="F30" s="293">
        <v>2022464407.77</v>
      </c>
      <c r="G30" s="293">
        <v>1591143112.6199999</v>
      </c>
      <c r="H30" s="293">
        <v>1513937842.3199999</v>
      </c>
      <c r="I30" s="293">
        <v>980785863.56999993</v>
      </c>
      <c r="J30" s="293">
        <v>1424075021.9100001</v>
      </c>
      <c r="K30" s="293">
        <v>1342326871.0700002</v>
      </c>
      <c r="L30" s="293">
        <v>1699956659.96</v>
      </c>
      <c r="M30" s="293">
        <v>1036371730.0399998</v>
      </c>
      <c r="N30" s="293">
        <v>750467696.03999984</v>
      </c>
      <c r="O30" s="293">
        <v>1996848508.6399999</v>
      </c>
      <c r="P30" s="293">
        <v>5567160691.3199997</v>
      </c>
      <c r="Q30" s="293">
        <f t="shared" si="1"/>
        <v>19925538405.259998</v>
      </c>
      <c r="R30" s="153"/>
      <c r="S30" s="37"/>
      <c r="T30" s="37"/>
      <c r="U30" s="37"/>
      <c r="V30" s="37"/>
      <c r="W30" s="37"/>
      <c r="X30" s="37"/>
      <c r="Y30" s="37"/>
      <c r="Z30" s="37"/>
      <c r="AA30" s="161"/>
      <c r="AB30" s="161"/>
      <c r="AC30" s="161"/>
      <c r="AD30" s="161"/>
      <c r="AE30" s="161"/>
      <c r="AF30" s="161"/>
      <c r="AG30" s="161"/>
      <c r="AH30" s="161"/>
      <c r="AI30" s="161"/>
      <c r="AJ30" s="161"/>
      <c r="AK30" s="161"/>
      <c r="AL30" s="161"/>
      <c r="AM30" s="161"/>
      <c r="AN30" s="161"/>
      <c r="AO30" s="161"/>
      <c r="AP30" s="161"/>
      <c r="AQ30" s="161"/>
    </row>
    <row r="31" spans="2:43" x14ac:dyDescent="0.25">
      <c r="B31" s="28" t="s">
        <v>110</v>
      </c>
      <c r="C31" s="293">
        <v>5875715855</v>
      </c>
      <c r="D31" s="293">
        <v>6146168020.7600021</v>
      </c>
      <c r="E31" s="293">
        <v>3775580.75</v>
      </c>
      <c r="F31" s="293">
        <v>26909422.509999998</v>
      </c>
      <c r="G31" s="293">
        <v>32823482.190000005</v>
      </c>
      <c r="H31" s="293">
        <v>46575513.449999996</v>
      </c>
      <c r="I31" s="293">
        <v>63605142.840000004</v>
      </c>
      <c r="J31" s="293">
        <v>84370536.420000002</v>
      </c>
      <c r="K31" s="293">
        <v>188784232.00999999</v>
      </c>
      <c r="L31" s="293">
        <v>98969188.650000006</v>
      </c>
      <c r="M31" s="293">
        <v>301089582.07999998</v>
      </c>
      <c r="N31" s="293">
        <v>239010015.32999995</v>
      </c>
      <c r="O31" s="293">
        <v>224597364.70999998</v>
      </c>
      <c r="P31" s="293">
        <v>2585487389.3800006</v>
      </c>
      <c r="Q31" s="293">
        <f t="shared" si="1"/>
        <v>3895997450.3200006</v>
      </c>
      <c r="R31" s="153"/>
      <c r="S31" s="37"/>
      <c r="T31" s="37"/>
      <c r="U31" s="37"/>
      <c r="V31" s="37"/>
      <c r="W31" s="37"/>
      <c r="X31" s="37"/>
      <c r="Y31" s="37"/>
      <c r="Z31" s="37"/>
      <c r="AA31" s="161"/>
      <c r="AB31" s="161"/>
      <c r="AC31" s="161"/>
      <c r="AD31" s="161"/>
      <c r="AE31" s="161"/>
      <c r="AF31" s="161"/>
      <c r="AG31" s="161"/>
      <c r="AH31" s="161"/>
      <c r="AI31" s="161"/>
      <c r="AJ31" s="161"/>
      <c r="AK31" s="161"/>
      <c r="AL31" s="161"/>
      <c r="AM31" s="161"/>
      <c r="AN31" s="161"/>
      <c r="AO31" s="161"/>
      <c r="AP31" s="161"/>
      <c r="AQ31" s="161"/>
    </row>
    <row r="32" spans="2:43" x14ac:dyDescent="0.25">
      <c r="B32" s="30" t="s">
        <v>111</v>
      </c>
      <c r="C32" s="294">
        <f t="shared" ref="C32:P32" si="8">SUM(C33:C37)</f>
        <v>46376697406</v>
      </c>
      <c r="D32" s="294">
        <f t="shared" si="8"/>
        <v>38074713446.139984</v>
      </c>
      <c r="E32" s="294">
        <f t="shared" si="8"/>
        <v>254113380.14999998</v>
      </c>
      <c r="F32" s="294">
        <f t="shared" si="8"/>
        <v>1720546834.8800001</v>
      </c>
      <c r="G32" s="294">
        <f t="shared" si="8"/>
        <v>2727713680.0600004</v>
      </c>
      <c r="H32" s="294">
        <f t="shared" si="8"/>
        <v>1766009625.4299998</v>
      </c>
      <c r="I32" s="294">
        <f t="shared" si="8"/>
        <v>1959781028.99</v>
      </c>
      <c r="J32" s="294">
        <f t="shared" si="8"/>
        <v>1680955655.5699997</v>
      </c>
      <c r="K32" s="294">
        <f t="shared" si="8"/>
        <v>2471414206.8699999</v>
      </c>
      <c r="L32" s="294">
        <f t="shared" si="8"/>
        <v>1183043773.5700002</v>
      </c>
      <c r="M32" s="294">
        <f t="shared" si="8"/>
        <v>1624715099.3299997</v>
      </c>
      <c r="N32" s="294">
        <f t="shared" si="8"/>
        <v>3236552926.3600001</v>
      </c>
      <c r="O32" s="294">
        <f t="shared" si="8"/>
        <v>2329517838.29</v>
      </c>
      <c r="P32" s="294">
        <f t="shared" si="8"/>
        <v>12510063728.290003</v>
      </c>
      <c r="Q32" s="294">
        <f t="shared" si="1"/>
        <v>33464427777.790001</v>
      </c>
      <c r="R32" s="153"/>
      <c r="S32" s="37"/>
      <c r="T32" s="37"/>
      <c r="U32" s="37"/>
      <c r="V32" s="37"/>
      <c r="W32" s="37"/>
      <c r="X32" s="37"/>
      <c r="Y32" s="37"/>
      <c r="Z32" s="37"/>
      <c r="AA32" s="161"/>
      <c r="AB32" s="161"/>
      <c r="AC32" s="161"/>
      <c r="AD32" s="161"/>
      <c r="AE32" s="161"/>
      <c r="AF32" s="161"/>
      <c r="AG32" s="161"/>
      <c r="AH32" s="161"/>
      <c r="AI32" s="161"/>
      <c r="AJ32" s="161"/>
      <c r="AK32" s="161"/>
      <c r="AL32" s="161"/>
      <c r="AM32" s="161"/>
      <c r="AN32" s="161"/>
      <c r="AO32" s="161"/>
      <c r="AP32" s="161"/>
      <c r="AQ32" s="161"/>
    </row>
    <row r="33" spans="1:43" x14ac:dyDescent="0.25">
      <c r="B33" s="28" t="s">
        <v>112</v>
      </c>
      <c r="C33" s="293">
        <v>29529166221</v>
      </c>
      <c r="D33" s="293">
        <v>19652336296.889992</v>
      </c>
      <c r="E33" s="293">
        <v>236612184.91999999</v>
      </c>
      <c r="F33" s="293">
        <v>1463485802.99</v>
      </c>
      <c r="G33" s="293">
        <v>1797812054.3400002</v>
      </c>
      <c r="H33" s="293">
        <v>1234853548.8599999</v>
      </c>
      <c r="I33" s="293">
        <v>1720284658.5700002</v>
      </c>
      <c r="J33" s="293">
        <v>1179546645.3399999</v>
      </c>
      <c r="K33" s="293">
        <v>1326212591.7599998</v>
      </c>
      <c r="L33" s="293">
        <v>920281803.68999994</v>
      </c>
      <c r="M33" s="293">
        <v>892073623.12</v>
      </c>
      <c r="N33" s="293">
        <v>1154410755.3899999</v>
      </c>
      <c r="O33" s="293">
        <v>1214362861.55</v>
      </c>
      <c r="P33" s="293">
        <v>4349625211.210001</v>
      </c>
      <c r="Q33" s="293">
        <f t="shared" si="1"/>
        <v>17489561741.740002</v>
      </c>
      <c r="R33" s="153"/>
      <c r="S33" s="37"/>
      <c r="T33" s="37"/>
      <c r="U33" s="37"/>
      <c r="V33" s="37"/>
      <c r="W33" s="37"/>
      <c r="X33" s="37"/>
      <c r="Y33" s="37"/>
      <c r="Z33" s="37"/>
      <c r="AA33" s="161"/>
      <c r="AB33" s="161"/>
      <c r="AC33" s="161"/>
      <c r="AD33" s="161"/>
      <c r="AE33" s="161"/>
      <c r="AF33" s="161"/>
      <c r="AG33" s="161"/>
      <c r="AH33" s="161"/>
      <c r="AI33" s="161"/>
      <c r="AJ33" s="161"/>
      <c r="AK33" s="161"/>
      <c r="AL33" s="161"/>
      <c r="AM33" s="161"/>
      <c r="AN33" s="161"/>
      <c r="AO33" s="161"/>
      <c r="AP33" s="161"/>
      <c r="AQ33" s="161"/>
    </row>
    <row r="34" spans="1:43" x14ac:dyDescent="0.25">
      <c r="B34" s="28" t="s">
        <v>113</v>
      </c>
      <c r="C34" s="293">
        <v>15755879399</v>
      </c>
      <c r="D34" s="293">
        <v>16784567738.47999</v>
      </c>
      <c r="E34" s="293">
        <v>14259052.23</v>
      </c>
      <c r="F34" s="293">
        <v>253715387.89000002</v>
      </c>
      <c r="G34" s="293">
        <v>913758183.98000014</v>
      </c>
      <c r="H34" s="293">
        <v>507882677.03000003</v>
      </c>
      <c r="I34" s="293">
        <v>229127277.03</v>
      </c>
      <c r="J34" s="293">
        <v>489057171.11000001</v>
      </c>
      <c r="K34" s="293">
        <v>1117407252.4200001</v>
      </c>
      <c r="L34" s="293">
        <v>252375302.71000004</v>
      </c>
      <c r="M34" s="293">
        <v>720767776.24999988</v>
      </c>
      <c r="N34" s="293">
        <v>2060171614.2200003</v>
      </c>
      <c r="O34" s="293">
        <v>1048340148.08</v>
      </c>
      <c r="P34" s="293">
        <v>6867519178.8600016</v>
      </c>
      <c r="Q34" s="293">
        <f t="shared" si="1"/>
        <v>14474381021.810001</v>
      </c>
      <c r="R34" s="153"/>
      <c r="S34" s="37"/>
      <c r="T34" s="37"/>
      <c r="U34" s="37"/>
      <c r="V34" s="37"/>
      <c r="W34" s="37"/>
      <c r="X34" s="37"/>
      <c r="Y34" s="37"/>
      <c r="Z34" s="37"/>
      <c r="AA34" s="161"/>
      <c r="AB34" s="161"/>
      <c r="AC34" s="161"/>
      <c r="AD34" s="161"/>
      <c r="AE34" s="161"/>
      <c r="AF34" s="161"/>
      <c r="AG34" s="161"/>
      <c r="AH34" s="161"/>
      <c r="AI34" s="161"/>
      <c r="AJ34" s="161"/>
      <c r="AK34" s="161"/>
      <c r="AL34" s="161"/>
      <c r="AM34" s="161"/>
      <c r="AN34" s="161"/>
      <c r="AO34" s="161"/>
      <c r="AP34" s="161"/>
      <c r="AQ34" s="161"/>
    </row>
    <row r="35" spans="1:43" x14ac:dyDescent="0.25">
      <c r="B35" s="28" t="s">
        <v>114</v>
      </c>
      <c r="C35" s="293">
        <v>115373261</v>
      </c>
      <c r="D35" s="293">
        <v>175519688.31999999</v>
      </c>
      <c r="E35" s="293">
        <v>1478</v>
      </c>
      <c r="F35" s="293">
        <v>1478</v>
      </c>
      <c r="G35" s="293">
        <v>8739356.8000000007</v>
      </c>
      <c r="H35" s="293">
        <v>18203146.25</v>
      </c>
      <c r="I35" s="293">
        <v>1410137.8</v>
      </c>
      <c r="J35" s="293">
        <v>24939.82</v>
      </c>
      <c r="K35" s="293">
        <v>10131490.140000001</v>
      </c>
      <c r="L35" s="293">
        <v>595301.27</v>
      </c>
      <c r="M35" s="293">
        <v>548246.34</v>
      </c>
      <c r="N35" s="293">
        <v>2634361</v>
      </c>
      <c r="O35" s="293">
        <v>671010.46</v>
      </c>
      <c r="P35" s="293">
        <v>120210757.3</v>
      </c>
      <c r="Q35" s="293">
        <f t="shared" si="1"/>
        <v>163171703.18000001</v>
      </c>
      <c r="R35" s="153"/>
      <c r="S35" s="37"/>
      <c r="T35" s="37"/>
      <c r="U35" s="37"/>
      <c r="V35" s="37"/>
      <c r="W35" s="37"/>
      <c r="X35" s="37"/>
      <c r="Y35" s="37"/>
      <c r="Z35" s="37"/>
      <c r="AA35" s="161"/>
      <c r="AB35" s="161"/>
      <c r="AC35" s="161"/>
      <c r="AD35" s="161"/>
      <c r="AE35" s="161"/>
      <c r="AF35" s="161"/>
      <c r="AG35" s="161"/>
      <c r="AH35" s="161"/>
      <c r="AI35" s="161"/>
      <c r="AJ35" s="161"/>
      <c r="AK35" s="161"/>
      <c r="AL35" s="161"/>
      <c r="AM35" s="161"/>
      <c r="AN35" s="161"/>
      <c r="AO35" s="161"/>
      <c r="AP35" s="161"/>
      <c r="AQ35" s="161"/>
    </row>
    <row r="36" spans="1:43" x14ac:dyDescent="0.25">
      <c r="B36" s="28" t="s">
        <v>115</v>
      </c>
      <c r="C36" s="293">
        <v>11693661</v>
      </c>
      <c r="D36" s="293">
        <v>244380038.30000001</v>
      </c>
      <c r="E36" s="20">
        <v>0</v>
      </c>
      <c r="F36" s="20">
        <v>0</v>
      </c>
      <c r="G36" s="293">
        <v>765000</v>
      </c>
      <c r="H36" s="20">
        <v>0</v>
      </c>
      <c r="I36" s="20">
        <v>0</v>
      </c>
      <c r="J36" s="20">
        <v>0</v>
      </c>
      <c r="K36" s="293">
        <v>1925592.4</v>
      </c>
      <c r="L36" s="20">
        <v>0</v>
      </c>
      <c r="M36" s="20">
        <v>0</v>
      </c>
      <c r="N36" s="20">
        <v>0</v>
      </c>
      <c r="O36" s="20">
        <v>0</v>
      </c>
      <c r="P36" s="293">
        <v>210551263.56999999</v>
      </c>
      <c r="Q36" s="293">
        <f t="shared" si="1"/>
        <v>213241855.97</v>
      </c>
      <c r="R36" s="153"/>
      <c r="S36" s="37"/>
      <c r="T36" s="37"/>
      <c r="U36" s="37"/>
      <c r="V36" s="37"/>
      <c r="W36" s="37"/>
      <c r="X36" s="37"/>
      <c r="Y36" s="37"/>
      <c r="Z36" s="37"/>
      <c r="AA36" s="161"/>
      <c r="AB36" s="161"/>
      <c r="AC36" s="161"/>
      <c r="AD36" s="161"/>
      <c r="AE36" s="161"/>
      <c r="AF36" s="161"/>
      <c r="AG36" s="161"/>
      <c r="AH36" s="161"/>
      <c r="AI36" s="161"/>
      <c r="AJ36" s="161"/>
      <c r="AK36" s="161"/>
      <c r="AL36" s="161"/>
      <c r="AM36" s="161"/>
      <c r="AN36" s="161"/>
      <c r="AO36" s="161"/>
      <c r="AP36" s="161"/>
      <c r="AQ36" s="161"/>
    </row>
    <row r="37" spans="1:43" x14ac:dyDescent="0.25">
      <c r="B37" s="28" t="s">
        <v>116</v>
      </c>
      <c r="C37" s="293">
        <v>964584864</v>
      </c>
      <c r="D37" s="293">
        <v>1217909684.1500001</v>
      </c>
      <c r="E37" s="293">
        <v>3240665</v>
      </c>
      <c r="F37" s="293">
        <v>3344166</v>
      </c>
      <c r="G37" s="293">
        <v>6639084.9400000004</v>
      </c>
      <c r="H37" s="293">
        <v>5070253.29</v>
      </c>
      <c r="I37" s="293">
        <v>8958955.5899999999</v>
      </c>
      <c r="J37" s="293">
        <v>12326899.300000001</v>
      </c>
      <c r="K37" s="293">
        <v>15737280.15</v>
      </c>
      <c r="L37" s="293">
        <v>9791365.9000000004</v>
      </c>
      <c r="M37" s="293">
        <v>11325453.619999999</v>
      </c>
      <c r="N37" s="293">
        <v>19336195.75</v>
      </c>
      <c r="O37" s="293">
        <v>66143818.199999996</v>
      </c>
      <c r="P37" s="293">
        <v>962157317.35000002</v>
      </c>
      <c r="Q37" s="293">
        <f t="shared" si="1"/>
        <v>1124071455.0900002</v>
      </c>
      <c r="R37" s="153"/>
      <c r="S37" s="37"/>
      <c r="T37" s="37"/>
      <c r="U37" s="37"/>
      <c r="V37" s="37"/>
      <c r="W37" s="37"/>
      <c r="X37" s="37"/>
      <c r="Y37" s="37"/>
      <c r="Z37" s="37"/>
      <c r="AA37" s="161"/>
      <c r="AB37" s="161"/>
      <c r="AC37" s="161"/>
      <c r="AD37" s="161"/>
      <c r="AE37" s="161"/>
      <c r="AF37" s="161"/>
      <c r="AG37" s="161"/>
      <c r="AH37" s="161"/>
      <c r="AI37" s="161"/>
      <c r="AJ37" s="161"/>
      <c r="AK37" s="161"/>
      <c r="AL37" s="161"/>
      <c r="AM37" s="161"/>
      <c r="AN37" s="161"/>
      <c r="AO37" s="161"/>
      <c r="AP37" s="161"/>
      <c r="AQ37" s="161"/>
    </row>
    <row r="38" spans="1:43" x14ac:dyDescent="0.25">
      <c r="B38" s="30" t="s">
        <v>117</v>
      </c>
      <c r="C38" s="294">
        <f t="shared" ref="C38:P38" si="9">SUM(C39:C41)</f>
        <v>245259403</v>
      </c>
      <c r="D38" s="294">
        <f t="shared" si="9"/>
        <v>10697269.810000001</v>
      </c>
      <c r="E38" s="22">
        <f t="shared" si="9"/>
        <v>0</v>
      </c>
      <c r="F38" s="22">
        <f t="shared" si="9"/>
        <v>0</v>
      </c>
      <c r="G38" s="294">
        <f t="shared" si="9"/>
        <v>2231880.3199999998</v>
      </c>
      <c r="H38" s="22">
        <f t="shared" si="9"/>
        <v>0</v>
      </c>
      <c r="I38" s="294">
        <f t="shared" si="9"/>
        <v>1415764</v>
      </c>
      <c r="J38" s="294">
        <f t="shared" si="9"/>
        <v>595000</v>
      </c>
      <c r="K38" s="294">
        <f t="shared" si="9"/>
        <v>2893859.77</v>
      </c>
      <c r="L38" s="294">
        <f t="shared" si="9"/>
        <v>146910</v>
      </c>
      <c r="M38" s="22">
        <f t="shared" si="9"/>
        <v>0</v>
      </c>
      <c r="N38" s="294">
        <f t="shared" si="9"/>
        <v>1935200</v>
      </c>
      <c r="O38" s="22">
        <f t="shared" si="9"/>
        <v>0</v>
      </c>
      <c r="P38" s="294">
        <f t="shared" si="9"/>
        <v>226560</v>
      </c>
      <c r="Q38" s="294">
        <f t="shared" si="1"/>
        <v>9445174.0899999999</v>
      </c>
      <c r="R38" s="153"/>
      <c r="S38" s="37"/>
      <c r="T38" s="37"/>
      <c r="U38" s="37"/>
      <c r="V38" s="37"/>
      <c r="W38" s="37"/>
      <c r="X38" s="37"/>
      <c r="Y38" s="37"/>
      <c r="Z38" s="37"/>
      <c r="AA38" s="161"/>
      <c r="AB38" s="161"/>
      <c r="AC38" s="161"/>
      <c r="AD38" s="161"/>
      <c r="AE38" s="161"/>
      <c r="AF38" s="161"/>
      <c r="AG38" s="161"/>
      <c r="AH38" s="161"/>
      <c r="AI38" s="161"/>
      <c r="AJ38" s="161"/>
      <c r="AK38" s="161"/>
      <c r="AL38" s="161"/>
      <c r="AM38" s="161"/>
      <c r="AN38" s="161"/>
      <c r="AO38" s="161"/>
      <c r="AP38" s="161"/>
      <c r="AQ38" s="161"/>
    </row>
    <row r="39" spans="1:43" x14ac:dyDescent="0.25">
      <c r="B39" s="28" t="s">
        <v>118</v>
      </c>
      <c r="C39" s="293">
        <v>35000</v>
      </c>
      <c r="D39" s="293">
        <v>935430</v>
      </c>
      <c r="E39" s="20">
        <v>0</v>
      </c>
      <c r="F39" s="20">
        <v>0</v>
      </c>
      <c r="G39" s="20">
        <v>0</v>
      </c>
      <c r="H39" s="20">
        <v>0</v>
      </c>
      <c r="I39" s="20">
        <v>0</v>
      </c>
      <c r="J39" s="20">
        <v>0</v>
      </c>
      <c r="K39" s="20">
        <v>0</v>
      </c>
      <c r="L39" s="20">
        <v>0</v>
      </c>
      <c r="M39" s="20">
        <v>0</v>
      </c>
      <c r="N39" s="20">
        <v>0</v>
      </c>
      <c r="O39" s="20">
        <v>0</v>
      </c>
      <c r="P39" s="293">
        <v>226560</v>
      </c>
      <c r="Q39" s="293">
        <f t="shared" si="1"/>
        <v>226560</v>
      </c>
      <c r="R39" s="153"/>
      <c r="S39" s="37"/>
      <c r="T39" s="37"/>
      <c r="U39" s="37"/>
      <c r="V39" s="37"/>
      <c r="W39" s="37"/>
      <c r="X39" s="37"/>
      <c r="Y39" s="37"/>
      <c r="Z39" s="37"/>
      <c r="AA39" s="161"/>
      <c r="AB39" s="161"/>
      <c r="AC39" s="161"/>
      <c r="AD39" s="161"/>
      <c r="AE39" s="161"/>
      <c r="AF39" s="161"/>
      <c r="AG39" s="161"/>
      <c r="AH39" s="161"/>
      <c r="AI39" s="161"/>
      <c r="AJ39" s="161"/>
      <c r="AK39" s="161"/>
      <c r="AL39" s="161"/>
      <c r="AM39" s="161"/>
      <c r="AN39" s="161"/>
      <c r="AO39" s="161"/>
      <c r="AP39" s="161"/>
      <c r="AQ39" s="161"/>
    </row>
    <row r="40" spans="1:43" s="10" customFormat="1" x14ac:dyDescent="0.25">
      <c r="A40"/>
      <c r="B40" s="28" t="s">
        <v>119</v>
      </c>
      <c r="C40" s="293">
        <v>1181242</v>
      </c>
      <c r="D40" s="293">
        <v>2378528.4900000002</v>
      </c>
      <c r="E40" s="20">
        <v>0</v>
      </c>
      <c r="F40" s="20">
        <v>0</v>
      </c>
      <c r="G40" s="20">
        <v>0</v>
      </c>
      <c r="H40" s="20">
        <v>0</v>
      </c>
      <c r="I40" s="293">
        <v>855264</v>
      </c>
      <c r="J40" s="293">
        <v>595000</v>
      </c>
      <c r="K40" s="293">
        <v>238505.77</v>
      </c>
      <c r="L40" s="293">
        <v>146910</v>
      </c>
      <c r="M40" s="20">
        <v>0</v>
      </c>
      <c r="N40" s="20">
        <v>0</v>
      </c>
      <c r="O40" s="20">
        <v>0</v>
      </c>
      <c r="P40" s="20">
        <v>0</v>
      </c>
      <c r="Q40" s="293">
        <f t="shared" si="1"/>
        <v>1835679.77</v>
      </c>
      <c r="R40" s="153"/>
      <c r="S40" s="37"/>
      <c r="T40" s="37"/>
      <c r="U40" s="37"/>
      <c r="V40" s="37"/>
      <c r="W40" s="37"/>
      <c r="X40" s="37"/>
      <c r="Y40" s="37"/>
      <c r="Z40" s="37"/>
      <c r="AA40" s="161"/>
      <c r="AB40" s="161"/>
      <c r="AC40" s="161"/>
      <c r="AD40" s="161"/>
      <c r="AE40" s="161"/>
      <c r="AF40" s="161"/>
      <c r="AG40" s="161"/>
      <c r="AH40" s="161"/>
      <c r="AI40" s="161"/>
      <c r="AJ40" s="161"/>
      <c r="AK40" s="161"/>
      <c r="AL40" s="161"/>
      <c r="AM40" s="161"/>
      <c r="AN40" s="161"/>
      <c r="AO40" s="161"/>
      <c r="AP40" s="161"/>
      <c r="AQ40" s="161"/>
    </row>
    <row r="41" spans="1:43" x14ac:dyDescent="0.25">
      <c r="B41" s="28" t="s">
        <v>120</v>
      </c>
      <c r="C41" s="293">
        <v>244043161</v>
      </c>
      <c r="D41" s="293">
        <v>7383311.3200000003</v>
      </c>
      <c r="E41" s="20">
        <v>0</v>
      </c>
      <c r="F41" s="20">
        <v>0</v>
      </c>
      <c r="G41" s="293">
        <v>2231880.3199999998</v>
      </c>
      <c r="H41" s="20">
        <v>0</v>
      </c>
      <c r="I41" s="293">
        <v>560500</v>
      </c>
      <c r="J41" s="20">
        <v>0</v>
      </c>
      <c r="K41" s="293">
        <v>2655354</v>
      </c>
      <c r="L41" s="20">
        <v>0</v>
      </c>
      <c r="M41" s="20">
        <v>0</v>
      </c>
      <c r="N41" s="293">
        <v>1935200</v>
      </c>
      <c r="O41" s="20">
        <v>0</v>
      </c>
      <c r="P41" s="20">
        <v>0</v>
      </c>
      <c r="Q41" s="293">
        <f t="shared" si="1"/>
        <v>7382934.3200000003</v>
      </c>
      <c r="R41" s="153"/>
      <c r="S41" s="37"/>
      <c r="T41" s="37"/>
      <c r="U41" s="37"/>
      <c r="V41" s="37"/>
      <c r="W41" s="37"/>
      <c r="X41" s="37"/>
      <c r="Y41" s="37"/>
      <c r="Z41" s="37"/>
      <c r="AA41" s="161"/>
      <c r="AB41" s="161"/>
      <c r="AC41" s="161"/>
      <c r="AD41" s="161"/>
      <c r="AE41" s="161"/>
      <c r="AF41" s="161"/>
      <c r="AG41" s="161"/>
      <c r="AH41" s="161"/>
      <c r="AI41" s="161"/>
      <c r="AJ41" s="161"/>
      <c r="AK41" s="161"/>
      <c r="AL41" s="161"/>
      <c r="AM41" s="161"/>
      <c r="AN41" s="161"/>
      <c r="AO41" s="161"/>
      <c r="AP41" s="161"/>
      <c r="AQ41" s="161"/>
    </row>
    <row r="42" spans="1:43" x14ac:dyDescent="0.25">
      <c r="B42" s="30" t="s">
        <v>121</v>
      </c>
      <c r="C42" s="294">
        <f t="shared" ref="C42:P42" si="10">SUM(C43:C44)</f>
        <v>1463006548</v>
      </c>
      <c r="D42" s="294">
        <f t="shared" si="10"/>
        <v>2298644739.1599998</v>
      </c>
      <c r="E42" s="294">
        <f t="shared" si="10"/>
        <v>3152332.09</v>
      </c>
      <c r="F42" s="294">
        <f t="shared" si="10"/>
        <v>232177285.45000002</v>
      </c>
      <c r="G42" s="294">
        <f t="shared" si="10"/>
        <v>182619641.64000002</v>
      </c>
      <c r="H42" s="294">
        <f t="shared" si="10"/>
        <v>109648558.40000001</v>
      </c>
      <c r="I42" s="294">
        <f t="shared" si="10"/>
        <v>279471610.08000004</v>
      </c>
      <c r="J42" s="294">
        <f t="shared" si="10"/>
        <v>103341902.95999999</v>
      </c>
      <c r="K42" s="294">
        <f t="shared" si="10"/>
        <v>286053413.99000001</v>
      </c>
      <c r="L42" s="294">
        <f t="shared" si="10"/>
        <v>188504275.37</v>
      </c>
      <c r="M42" s="294">
        <f t="shared" si="10"/>
        <v>115085696.94999999</v>
      </c>
      <c r="N42" s="294">
        <f t="shared" si="10"/>
        <v>93136094.060000002</v>
      </c>
      <c r="O42" s="294">
        <f t="shared" si="10"/>
        <v>333623196.31</v>
      </c>
      <c r="P42" s="294">
        <f t="shared" si="10"/>
        <v>122567350.77000001</v>
      </c>
      <c r="Q42" s="294">
        <f t="shared" si="1"/>
        <v>2049381358.0699999</v>
      </c>
      <c r="R42" s="153"/>
      <c r="S42" s="37"/>
      <c r="T42" s="37"/>
      <c r="U42" s="37"/>
      <c r="V42" s="37"/>
      <c r="W42" s="37"/>
      <c r="X42" s="37"/>
      <c r="Y42" s="37"/>
      <c r="Z42" s="37"/>
      <c r="AA42" s="161"/>
      <c r="AB42" s="161"/>
      <c r="AC42" s="161"/>
      <c r="AD42" s="161"/>
      <c r="AE42" s="161"/>
      <c r="AF42" s="161"/>
      <c r="AG42" s="161"/>
      <c r="AH42" s="161"/>
      <c r="AI42" s="161"/>
      <c r="AJ42" s="161"/>
      <c r="AK42" s="161"/>
      <c r="AL42" s="161"/>
      <c r="AM42" s="161"/>
      <c r="AN42" s="161"/>
      <c r="AO42" s="161"/>
      <c r="AP42" s="161"/>
      <c r="AQ42" s="161"/>
    </row>
    <row r="43" spans="1:43" x14ac:dyDescent="0.25">
      <c r="B43" s="28" t="s">
        <v>122</v>
      </c>
      <c r="C43" s="293">
        <v>910013877</v>
      </c>
      <c r="D43" s="293">
        <v>1643559551.8700001</v>
      </c>
      <c r="E43" s="20">
        <v>0</v>
      </c>
      <c r="F43" s="293">
        <v>224405664.08000001</v>
      </c>
      <c r="G43" s="293">
        <v>177256972.68000001</v>
      </c>
      <c r="H43" s="293">
        <v>87959674.600000009</v>
      </c>
      <c r="I43" s="293">
        <v>260158289.70000002</v>
      </c>
      <c r="J43" s="293">
        <v>93502949.799999997</v>
      </c>
      <c r="K43" s="293">
        <v>23800372.5</v>
      </c>
      <c r="L43" s="293">
        <v>142524827.66999999</v>
      </c>
      <c r="M43" s="293">
        <v>64978140.899999999</v>
      </c>
      <c r="N43" s="293">
        <v>67888910.75</v>
      </c>
      <c r="O43" s="293">
        <v>320092360.73000002</v>
      </c>
      <c r="P43" s="293">
        <v>26563445</v>
      </c>
      <c r="Q43" s="293">
        <f t="shared" si="1"/>
        <v>1489131608.4100001</v>
      </c>
      <c r="R43" s="153"/>
      <c r="S43" s="37"/>
      <c r="T43" s="37"/>
      <c r="U43" s="37"/>
      <c r="V43" s="37"/>
      <c r="W43" s="37"/>
      <c r="X43" s="37"/>
      <c r="Y43" s="37"/>
      <c r="Z43" s="37"/>
      <c r="AA43" s="161"/>
      <c r="AB43" s="161"/>
      <c r="AC43" s="161"/>
      <c r="AD43" s="161"/>
      <c r="AE43" s="161"/>
      <c r="AF43" s="161"/>
      <c r="AG43" s="161"/>
      <c r="AH43" s="161"/>
      <c r="AI43" s="161"/>
      <c r="AJ43" s="161"/>
      <c r="AK43" s="161"/>
      <c r="AL43" s="161"/>
      <c r="AM43" s="161"/>
      <c r="AN43" s="161"/>
      <c r="AO43" s="161"/>
      <c r="AP43" s="161"/>
      <c r="AQ43" s="161"/>
    </row>
    <row r="44" spans="1:43" x14ac:dyDescent="0.25">
      <c r="B44" s="28" t="s">
        <v>123</v>
      </c>
      <c r="C44" s="293">
        <v>552992671</v>
      </c>
      <c r="D44" s="293">
        <v>655085187.28999984</v>
      </c>
      <c r="E44" s="293">
        <v>3152332.09</v>
      </c>
      <c r="F44" s="293">
        <v>7771621.3700000001</v>
      </c>
      <c r="G44" s="293">
        <v>5362668.96</v>
      </c>
      <c r="H44" s="293">
        <v>21688883.799999997</v>
      </c>
      <c r="I44" s="293">
        <v>19313320.379999999</v>
      </c>
      <c r="J44" s="293">
        <v>9838953.1600000001</v>
      </c>
      <c r="K44" s="293">
        <v>262253041.48999998</v>
      </c>
      <c r="L44" s="293">
        <v>45979447.700000003</v>
      </c>
      <c r="M44" s="293">
        <v>50107556.049999997</v>
      </c>
      <c r="N44" s="293">
        <v>25247183.310000002</v>
      </c>
      <c r="O44" s="293">
        <v>13530835.58</v>
      </c>
      <c r="P44" s="293">
        <v>96003905.770000011</v>
      </c>
      <c r="Q44" s="293">
        <f t="shared" si="1"/>
        <v>560249749.65999997</v>
      </c>
      <c r="R44" s="153"/>
      <c r="S44" s="37"/>
      <c r="T44" s="37"/>
      <c r="U44" s="37"/>
      <c r="V44" s="37"/>
      <c r="W44" s="37"/>
      <c r="X44" s="37"/>
      <c r="Y44" s="37"/>
      <c r="Z44" s="37"/>
      <c r="AA44" s="161"/>
      <c r="AB44" s="161"/>
      <c r="AC44" s="161"/>
      <c r="AD44" s="161"/>
      <c r="AE44" s="161"/>
      <c r="AF44" s="161"/>
      <c r="AG44" s="161"/>
      <c r="AH44" s="161"/>
      <c r="AI44" s="161"/>
      <c r="AJ44" s="161"/>
      <c r="AK44" s="161"/>
      <c r="AL44" s="161"/>
      <c r="AM44" s="161"/>
      <c r="AN44" s="161"/>
      <c r="AO44" s="161"/>
      <c r="AP44" s="161"/>
      <c r="AQ44" s="161"/>
    </row>
    <row r="45" spans="1:43" x14ac:dyDescent="0.25">
      <c r="B45" s="30" t="s">
        <v>124</v>
      </c>
      <c r="C45" s="294">
        <f t="shared" ref="C45:P45" si="11">SUM(C46:C49)</f>
        <v>31436418997</v>
      </c>
      <c r="D45" s="294">
        <f t="shared" si="11"/>
        <v>51267070341.860001</v>
      </c>
      <c r="E45" s="294">
        <f t="shared" si="11"/>
        <v>2929738000</v>
      </c>
      <c r="F45" s="294">
        <f t="shared" si="11"/>
        <v>5004492701.1899996</v>
      </c>
      <c r="G45" s="294">
        <f t="shared" si="11"/>
        <v>1723956979.1800001</v>
      </c>
      <c r="H45" s="294">
        <f t="shared" si="11"/>
        <v>2729107422.5999999</v>
      </c>
      <c r="I45" s="294">
        <f t="shared" si="11"/>
        <v>3021144973.9899998</v>
      </c>
      <c r="J45" s="294">
        <f t="shared" si="11"/>
        <v>1616149643.99</v>
      </c>
      <c r="K45" s="294">
        <f t="shared" si="11"/>
        <v>2262775454.2399998</v>
      </c>
      <c r="L45" s="294">
        <f t="shared" si="11"/>
        <v>1876529634.6500001</v>
      </c>
      <c r="M45" s="294">
        <f t="shared" si="11"/>
        <v>1313638901.27</v>
      </c>
      <c r="N45" s="294">
        <f t="shared" si="11"/>
        <v>1916868501.5</v>
      </c>
      <c r="O45" s="294">
        <f t="shared" si="11"/>
        <v>2226789568.3499999</v>
      </c>
      <c r="P45" s="294">
        <f t="shared" si="11"/>
        <v>19160086264.82</v>
      </c>
      <c r="Q45" s="294">
        <f t="shared" si="1"/>
        <v>45781278045.779999</v>
      </c>
      <c r="R45" s="153"/>
      <c r="S45" s="37"/>
      <c r="T45" s="37"/>
      <c r="U45" s="37"/>
      <c r="V45" s="37"/>
      <c r="W45" s="37"/>
      <c r="X45" s="37"/>
      <c r="Y45" s="37"/>
      <c r="Z45" s="37"/>
      <c r="AA45" s="161"/>
      <c r="AB45" s="161"/>
      <c r="AC45" s="161"/>
      <c r="AD45" s="161"/>
      <c r="AE45" s="161"/>
      <c r="AF45" s="161"/>
      <c r="AG45" s="161"/>
      <c r="AH45" s="161"/>
      <c r="AI45" s="161"/>
      <c r="AJ45" s="161"/>
      <c r="AK45" s="161"/>
      <c r="AL45" s="161"/>
      <c r="AM45" s="161"/>
      <c r="AN45" s="161"/>
      <c r="AO45" s="161"/>
      <c r="AP45" s="161"/>
      <c r="AQ45" s="161"/>
    </row>
    <row r="46" spans="1:43" x14ac:dyDescent="0.25">
      <c r="B46" s="28" t="s">
        <v>125</v>
      </c>
      <c r="C46" s="293">
        <v>425269145</v>
      </c>
      <c r="D46" s="293">
        <v>883769298.35000002</v>
      </c>
      <c r="E46" s="241">
        <v>25000000</v>
      </c>
      <c r="F46" s="305">
        <v>47423600.490000002</v>
      </c>
      <c r="G46" s="305">
        <v>109102706.78</v>
      </c>
      <c r="H46" s="305">
        <v>40887983.829999998</v>
      </c>
      <c r="I46" s="305">
        <v>67172450.489999995</v>
      </c>
      <c r="J46" s="305">
        <v>56016696.159999996</v>
      </c>
      <c r="K46" s="305">
        <v>72220675.019999996</v>
      </c>
      <c r="L46" s="241">
        <v>54038116.979999997</v>
      </c>
      <c r="M46" s="241">
        <v>65775381.820000008</v>
      </c>
      <c r="N46" s="241">
        <v>104484950.15000001</v>
      </c>
      <c r="O46" s="241">
        <v>74412941.819999993</v>
      </c>
      <c r="P46" s="241">
        <v>165824690.44999999</v>
      </c>
      <c r="Q46" s="293">
        <f t="shared" si="1"/>
        <v>882360193.99000001</v>
      </c>
      <c r="R46" s="153"/>
      <c r="S46" s="37"/>
      <c r="T46" s="37"/>
      <c r="U46" s="37"/>
      <c r="V46" s="37"/>
      <c r="W46" s="37"/>
      <c r="X46" s="37"/>
      <c r="Y46" s="37"/>
      <c r="Z46" s="37"/>
      <c r="AA46" s="161"/>
      <c r="AB46" s="161"/>
      <c r="AC46" s="161"/>
      <c r="AD46" s="161"/>
      <c r="AE46" s="161"/>
      <c r="AF46" s="161"/>
      <c r="AG46" s="161"/>
      <c r="AH46" s="161"/>
      <c r="AI46" s="161"/>
      <c r="AJ46" s="161"/>
      <c r="AK46" s="161"/>
      <c r="AL46" s="161"/>
      <c r="AM46" s="161"/>
      <c r="AN46" s="161"/>
      <c r="AO46" s="161"/>
      <c r="AP46" s="161"/>
      <c r="AQ46" s="161"/>
    </row>
    <row r="47" spans="1:43" x14ac:dyDescent="0.25">
      <c r="B47" s="28" t="s">
        <v>126</v>
      </c>
      <c r="C47" s="293">
        <v>29651368409</v>
      </c>
      <c r="D47" s="293">
        <v>49875473257.75</v>
      </c>
      <c r="E47" s="241">
        <v>2904738000</v>
      </c>
      <c r="F47" s="305">
        <v>4864447778.6999998</v>
      </c>
      <c r="G47" s="305">
        <v>1582598038.4000001</v>
      </c>
      <c r="H47" s="305">
        <v>2662802772.77</v>
      </c>
      <c r="I47" s="305">
        <v>2927972523.5</v>
      </c>
      <c r="J47" s="305">
        <v>1532967928.0899999</v>
      </c>
      <c r="K47" s="305">
        <v>2151717831.79</v>
      </c>
      <c r="L47" s="241">
        <v>1793106182.6700001</v>
      </c>
      <c r="M47" s="241">
        <v>1202075187.45</v>
      </c>
      <c r="N47" s="241">
        <v>1778177741.2099998</v>
      </c>
      <c r="O47" s="241">
        <v>2103415206.53</v>
      </c>
      <c r="P47" s="241">
        <v>18894066969.949997</v>
      </c>
      <c r="Q47" s="293">
        <f t="shared" si="1"/>
        <v>44398086161.059998</v>
      </c>
      <c r="R47" s="153"/>
      <c r="S47" s="37"/>
      <c r="T47" s="37"/>
      <c r="U47" s="37"/>
      <c r="V47" s="37"/>
      <c r="W47" s="37"/>
      <c r="X47" s="37"/>
      <c r="Y47" s="37"/>
      <c r="Z47" s="37"/>
      <c r="AA47" s="161"/>
      <c r="AB47" s="161"/>
      <c r="AC47" s="161"/>
      <c r="AD47" s="161"/>
      <c r="AE47" s="161"/>
      <c r="AF47" s="161"/>
      <c r="AG47" s="161"/>
      <c r="AH47" s="161"/>
      <c r="AI47" s="161"/>
      <c r="AJ47" s="161"/>
      <c r="AK47" s="161"/>
      <c r="AL47" s="161"/>
      <c r="AM47" s="161"/>
      <c r="AN47" s="161"/>
      <c r="AO47" s="161"/>
      <c r="AP47" s="161"/>
      <c r="AQ47" s="161"/>
    </row>
    <row r="48" spans="1:43" x14ac:dyDescent="0.25">
      <c r="B48" s="28" t="s">
        <v>196</v>
      </c>
      <c r="C48" s="25">
        <v>0</v>
      </c>
      <c r="D48" s="293">
        <v>1532622</v>
      </c>
      <c r="E48" s="46">
        <v>0</v>
      </c>
      <c r="F48" s="164">
        <v>0</v>
      </c>
      <c r="G48" s="164">
        <v>0</v>
      </c>
      <c r="H48" s="164">
        <v>0</v>
      </c>
      <c r="I48" s="164">
        <v>0</v>
      </c>
      <c r="J48" s="164">
        <v>0</v>
      </c>
      <c r="K48" s="164">
        <v>0</v>
      </c>
      <c r="L48" s="46">
        <v>0</v>
      </c>
      <c r="M48" s="46">
        <v>0</v>
      </c>
      <c r="N48" s="46">
        <v>0</v>
      </c>
      <c r="O48" s="46">
        <v>0</v>
      </c>
      <c r="P48" s="241">
        <v>1519876.18</v>
      </c>
      <c r="Q48" s="293">
        <f t="shared" si="1"/>
        <v>1519876.18</v>
      </c>
      <c r="R48" s="153"/>
      <c r="S48" s="37"/>
      <c r="T48" s="37"/>
      <c r="U48" s="37"/>
      <c r="V48" s="37"/>
      <c r="W48" s="37"/>
      <c r="X48" s="37"/>
      <c r="Y48" s="37"/>
      <c r="Z48" s="37"/>
      <c r="AA48" s="161"/>
      <c r="AB48" s="161"/>
      <c r="AC48" s="161"/>
      <c r="AD48" s="161"/>
      <c r="AE48" s="161"/>
      <c r="AF48" s="161"/>
      <c r="AG48" s="161"/>
      <c r="AH48" s="161"/>
      <c r="AI48" s="161"/>
      <c r="AJ48" s="161"/>
      <c r="AK48" s="161"/>
      <c r="AL48" s="161"/>
      <c r="AM48" s="161"/>
      <c r="AN48" s="161"/>
      <c r="AO48" s="161"/>
      <c r="AP48" s="161"/>
      <c r="AQ48" s="161"/>
    </row>
    <row r="49" spans="2:43" x14ac:dyDescent="0.25">
      <c r="B49" s="28" t="s">
        <v>127</v>
      </c>
      <c r="C49" s="293">
        <v>1359781443</v>
      </c>
      <c r="D49" s="293">
        <v>506295163.75999999</v>
      </c>
      <c r="E49" s="46">
        <v>0</v>
      </c>
      <c r="F49" s="305">
        <v>92621322</v>
      </c>
      <c r="G49" s="305">
        <v>32256234</v>
      </c>
      <c r="H49" s="305">
        <v>25416666</v>
      </c>
      <c r="I49" s="305">
        <v>26000000</v>
      </c>
      <c r="J49" s="305">
        <v>27165019.739999998</v>
      </c>
      <c r="K49" s="305">
        <v>38836947.43</v>
      </c>
      <c r="L49" s="241">
        <v>29385335</v>
      </c>
      <c r="M49" s="241">
        <v>45788332</v>
      </c>
      <c r="N49" s="241">
        <v>34205810.140000001</v>
      </c>
      <c r="O49" s="241">
        <v>48961420</v>
      </c>
      <c r="P49" s="241">
        <v>98674728.239999995</v>
      </c>
      <c r="Q49" s="293">
        <f t="shared" si="1"/>
        <v>499311814.55000001</v>
      </c>
      <c r="R49" s="153"/>
      <c r="S49" s="37"/>
      <c r="T49" s="37"/>
      <c r="U49" s="37"/>
      <c r="V49" s="37"/>
      <c r="W49" s="37"/>
      <c r="X49" s="37"/>
      <c r="Y49" s="37"/>
      <c r="Z49" s="37"/>
      <c r="AA49" s="161"/>
      <c r="AB49" s="161"/>
      <c r="AC49" s="161"/>
      <c r="AD49" s="161"/>
      <c r="AE49" s="161"/>
      <c r="AF49" s="161"/>
      <c r="AG49" s="161"/>
      <c r="AH49" s="161"/>
      <c r="AI49" s="161"/>
      <c r="AJ49" s="161"/>
      <c r="AK49" s="161"/>
      <c r="AL49" s="161"/>
      <c r="AM49" s="161"/>
      <c r="AN49" s="161"/>
      <c r="AO49" s="161"/>
      <c r="AP49" s="161"/>
      <c r="AQ49" s="161"/>
    </row>
    <row r="50" spans="2:43" x14ac:dyDescent="0.25">
      <c r="B50" s="30" t="s">
        <v>128</v>
      </c>
      <c r="C50" s="294">
        <f>SUM(C51:C52)</f>
        <v>1446284275</v>
      </c>
      <c r="D50" s="22">
        <f>SUM(D51:D52)</f>
        <v>0</v>
      </c>
      <c r="E50" s="22">
        <f>((((SUM(E51:E52))/1000000)/1000000)/1000000)/1000000</f>
        <v>0</v>
      </c>
      <c r="F50" s="22">
        <v>0</v>
      </c>
      <c r="G50" s="22">
        <v>0</v>
      </c>
      <c r="H50" s="22">
        <v>0</v>
      </c>
      <c r="I50" s="22">
        <v>0</v>
      </c>
      <c r="J50" s="22">
        <v>0</v>
      </c>
      <c r="K50" s="22">
        <v>0</v>
      </c>
      <c r="L50" s="22">
        <v>0</v>
      </c>
      <c r="M50" s="22">
        <v>0</v>
      </c>
      <c r="N50" s="22">
        <v>0</v>
      </c>
      <c r="O50" s="22">
        <v>0</v>
      </c>
      <c r="P50" s="22">
        <v>0</v>
      </c>
      <c r="Q50" s="19">
        <f t="shared" si="1"/>
        <v>0</v>
      </c>
      <c r="R50" s="153"/>
      <c r="S50" s="37"/>
      <c r="T50" s="37"/>
      <c r="U50" s="37"/>
      <c r="V50" s="37"/>
      <c r="W50" s="37"/>
      <c r="X50" s="37"/>
      <c r="Y50" s="37"/>
      <c r="Z50" s="37"/>
      <c r="AA50" s="161"/>
      <c r="AB50" s="161"/>
      <c r="AC50" s="161"/>
      <c r="AD50" s="161"/>
      <c r="AE50" s="161"/>
      <c r="AF50" s="161"/>
      <c r="AG50" s="161"/>
      <c r="AH50" s="161"/>
      <c r="AI50" s="161"/>
      <c r="AJ50" s="161"/>
      <c r="AK50" s="161"/>
      <c r="AL50" s="161"/>
      <c r="AM50" s="161"/>
      <c r="AN50" s="161"/>
      <c r="AO50" s="161"/>
      <c r="AP50" s="161"/>
      <c r="AQ50" s="161"/>
    </row>
    <row r="51" spans="2:43" x14ac:dyDescent="0.25">
      <c r="B51" s="28" t="s">
        <v>129</v>
      </c>
      <c r="C51" s="293">
        <v>1267847984</v>
      </c>
      <c r="D51" s="25">
        <v>0</v>
      </c>
      <c r="E51" s="20">
        <v>0</v>
      </c>
      <c r="F51" s="20">
        <v>0</v>
      </c>
      <c r="G51" s="20">
        <v>0</v>
      </c>
      <c r="H51" s="20">
        <v>0</v>
      </c>
      <c r="I51" s="20">
        <v>0</v>
      </c>
      <c r="J51" s="20">
        <v>0</v>
      </c>
      <c r="K51" s="20">
        <v>0</v>
      </c>
      <c r="L51" s="20">
        <v>0</v>
      </c>
      <c r="M51" s="20">
        <v>0</v>
      </c>
      <c r="N51" s="20">
        <v>0</v>
      </c>
      <c r="O51" s="20">
        <v>0</v>
      </c>
      <c r="P51" s="22">
        <v>0</v>
      </c>
      <c r="Q51" s="20">
        <f t="shared" si="1"/>
        <v>0</v>
      </c>
      <c r="R51" s="153"/>
      <c r="S51" s="37"/>
      <c r="T51" s="37"/>
      <c r="U51" s="37"/>
      <c r="V51" s="37"/>
      <c r="W51" s="37"/>
      <c r="X51" s="37"/>
      <c r="Y51" s="37"/>
      <c r="Z51" s="37"/>
      <c r="AA51" s="161"/>
      <c r="AB51" s="161"/>
      <c r="AC51" s="161"/>
      <c r="AD51" s="161"/>
      <c r="AE51" s="161"/>
      <c r="AF51" s="161"/>
      <c r="AG51" s="161"/>
      <c r="AH51" s="161"/>
      <c r="AI51" s="161"/>
      <c r="AJ51" s="161"/>
      <c r="AK51" s="161"/>
      <c r="AL51" s="161"/>
      <c r="AM51" s="161"/>
      <c r="AN51" s="161"/>
      <c r="AO51" s="161"/>
      <c r="AP51" s="161"/>
      <c r="AQ51" s="161"/>
    </row>
    <row r="52" spans="2:43" ht="30" x14ac:dyDescent="0.25">
      <c r="B52" s="28" t="s">
        <v>130</v>
      </c>
      <c r="C52" s="293">
        <v>178436291</v>
      </c>
      <c r="D52" s="25">
        <v>0</v>
      </c>
      <c r="E52" s="20">
        <v>0</v>
      </c>
      <c r="F52" s="20">
        <v>0</v>
      </c>
      <c r="G52" s="20">
        <v>0</v>
      </c>
      <c r="H52" s="20">
        <v>0</v>
      </c>
      <c r="I52" s="20">
        <v>0</v>
      </c>
      <c r="J52" s="20">
        <v>0</v>
      </c>
      <c r="K52" s="20">
        <v>0</v>
      </c>
      <c r="L52" s="20">
        <v>0</v>
      </c>
      <c r="M52" s="20">
        <v>0</v>
      </c>
      <c r="N52" s="20">
        <v>0</v>
      </c>
      <c r="O52" s="20">
        <v>0</v>
      </c>
      <c r="P52" s="22">
        <v>0</v>
      </c>
      <c r="Q52" s="20">
        <f t="shared" si="1"/>
        <v>0</v>
      </c>
      <c r="R52" s="153"/>
      <c r="S52" s="37"/>
      <c r="T52" s="37"/>
      <c r="U52" s="37"/>
      <c r="V52" s="37"/>
      <c r="W52" s="37"/>
      <c r="X52" s="37"/>
      <c r="Y52" s="37"/>
      <c r="Z52" s="37"/>
      <c r="AA52" s="161"/>
      <c r="AB52" s="161"/>
      <c r="AC52" s="161"/>
      <c r="AD52" s="161"/>
      <c r="AE52" s="161"/>
      <c r="AF52" s="161"/>
      <c r="AG52" s="161"/>
      <c r="AH52" s="161"/>
      <c r="AI52" s="161"/>
      <c r="AJ52" s="161"/>
      <c r="AK52" s="161"/>
      <c r="AL52" s="161"/>
      <c r="AM52" s="161"/>
      <c r="AN52" s="161"/>
      <c r="AO52" s="161"/>
      <c r="AP52" s="161"/>
      <c r="AQ52" s="161"/>
    </row>
    <row r="53" spans="2:43" x14ac:dyDescent="0.25">
      <c r="B53" s="211" t="s">
        <v>47</v>
      </c>
      <c r="C53" s="297">
        <f t="shared" ref="C53:P53" si="12">C9+C28</f>
        <v>689886224727</v>
      </c>
      <c r="D53" s="297">
        <f t="shared" si="12"/>
        <v>707077640004.78003</v>
      </c>
      <c r="E53" s="303">
        <f t="shared" si="12"/>
        <v>44851321866.330002</v>
      </c>
      <c r="F53" s="303">
        <f t="shared" si="12"/>
        <v>52312128324.5</v>
      </c>
      <c r="G53" s="303">
        <f t="shared" si="12"/>
        <v>49662784516.890007</v>
      </c>
      <c r="H53" s="303">
        <f t="shared" si="12"/>
        <v>51283791784.340004</v>
      </c>
      <c r="I53" s="303">
        <f t="shared" si="12"/>
        <v>50321032035.93</v>
      </c>
      <c r="J53" s="303">
        <f t="shared" si="12"/>
        <v>62058054269.040001</v>
      </c>
      <c r="K53" s="303">
        <f t="shared" si="12"/>
        <v>47641914125.600006</v>
      </c>
      <c r="L53" s="303">
        <f t="shared" si="12"/>
        <v>53694512716.669998</v>
      </c>
      <c r="M53" s="303">
        <f t="shared" si="12"/>
        <v>48945315989.359993</v>
      </c>
      <c r="N53" s="303">
        <f t="shared" si="12"/>
        <v>48355181405.849998</v>
      </c>
      <c r="O53" s="303">
        <f t="shared" si="12"/>
        <v>56981207221.800003</v>
      </c>
      <c r="P53" s="303">
        <f t="shared" si="12"/>
        <v>119228317785.85001</v>
      </c>
      <c r="Q53" s="303">
        <f t="shared" si="1"/>
        <v>685335562042.15991</v>
      </c>
      <c r="Y53" s="37"/>
      <c r="Z53" s="37"/>
      <c r="AA53" s="161"/>
      <c r="AB53" s="161"/>
      <c r="AC53" s="161"/>
      <c r="AD53" s="161"/>
      <c r="AE53" s="161"/>
      <c r="AF53" s="161"/>
      <c r="AG53" s="161"/>
      <c r="AH53" s="161"/>
      <c r="AI53" s="161"/>
      <c r="AJ53" s="161"/>
      <c r="AK53" s="161"/>
      <c r="AL53" s="161"/>
      <c r="AM53" s="161"/>
      <c r="AN53" s="161"/>
      <c r="AO53" s="161"/>
      <c r="AP53" s="161"/>
      <c r="AQ53" s="161"/>
    </row>
    <row r="54" spans="2:43" x14ac:dyDescent="0.25">
      <c r="B54" s="27"/>
      <c r="C54" s="31"/>
      <c r="D54" s="31"/>
      <c r="E54" s="31"/>
      <c r="F54" s="31"/>
      <c r="G54" s="31"/>
      <c r="H54" s="31"/>
      <c r="I54" s="31"/>
      <c r="J54" s="31"/>
      <c r="K54" s="31"/>
      <c r="L54" s="31"/>
      <c r="M54" s="31"/>
      <c r="N54" s="31"/>
      <c r="O54" s="31"/>
      <c r="P54" s="31"/>
      <c r="Q54" s="31"/>
      <c r="AE54" s="161"/>
      <c r="AF54" s="161"/>
      <c r="AG54" s="161"/>
      <c r="AH54" s="161"/>
      <c r="AI54" s="161"/>
      <c r="AJ54" s="161"/>
      <c r="AK54" s="161"/>
      <c r="AL54" s="161"/>
      <c r="AM54" s="161"/>
      <c r="AN54" s="161"/>
      <c r="AO54" s="161"/>
      <c r="AP54" s="161"/>
      <c r="AQ54" s="161"/>
    </row>
    <row r="55" spans="2:43" x14ac:dyDescent="0.25">
      <c r="B55" s="211" t="s">
        <v>48</v>
      </c>
      <c r="C55" s="26"/>
      <c r="D55" s="26"/>
      <c r="E55" s="14" t="str">
        <f t="shared" ref="E55:P55" si="13">+E8</f>
        <v>ENERO</v>
      </c>
      <c r="F55" s="14" t="str">
        <f t="shared" si="13"/>
        <v>FEBRERO</v>
      </c>
      <c r="G55" s="14" t="str">
        <f t="shared" si="13"/>
        <v>MARZO</v>
      </c>
      <c r="H55" s="14" t="str">
        <f t="shared" si="13"/>
        <v>ABRIL</v>
      </c>
      <c r="I55" s="14" t="str">
        <f t="shared" si="13"/>
        <v>MAYO</v>
      </c>
      <c r="J55" s="14" t="str">
        <f t="shared" si="13"/>
        <v>JUNIO</v>
      </c>
      <c r="K55" s="14" t="str">
        <f t="shared" si="13"/>
        <v>JULIO</v>
      </c>
      <c r="L55" s="14" t="str">
        <f t="shared" si="13"/>
        <v>AGOSTO</v>
      </c>
      <c r="M55" s="14" t="str">
        <f t="shared" si="13"/>
        <v>SEPTIEMBRE</v>
      </c>
      <c r="N55" s="14" t="str">
        <f t="shared" si="13"/>
        <v>OCTUBRE</v>
      </c>
      <c r="O55" s="14" t="str">
        <f t="shared" si="13"/>
        <v>NOVIEMBRE</v>
      </c>
      <c r="P55" s="14" t="str">
        <f t="shared" si="13"/>
        <v>DICIEMBRE</v>
      </c>
      <c r="Q55" s="214" t="s">
        <v>22</v>
      </c>
      <c r="R55" s="37"/>
      <c r="S55" s="37"/>
      <c r="T55" s="37"/>
      <c r="U55" s="37"/>
      <c r="V55" s="37"/>
      <c r="W55" s="37"/>
      <c r="X55" s="37"/>
      <c r="Y55" s="37"/>
      <c r="Z55" s="37"/>
      <c r="AE55" s="161"/>
      <c r="AF55" s="161"/>
      <c r="AG55" s="161"/>
      <c r="AH55" s="161"/>
      <c r="AI55" s="161"/>
      <c r="AJ55" s="161"/>
      <c r="AK55" s="161"/>
      <c r="AL55" s="161"/>
      <c r="AM55" s="161"/>
      <c r="AN55" s="161"/>
      <c r="AO55" s="161"/>
      <c r="AP55" s="161"/>
      <c r="AQ55" s="161"/>
    </row>
    <row r="56" spans="2:43" x14ac:dyDescent="0.25">
      <c r="B56" s="29" t="s">
        <v>148</v>
      </c>
      <c r="C56" s="296">
        <f t="shared" ref="C56:P56" si="14">C57+C64+C69+C72+C76</f>
        <v>126679115690</v>
      </c>
      <c r="D56" s="296">
        <f t="shared" si="14"/>
        <v>126679115690</v>
      </c>
      <c r="E56" s="296">
        <f t="shared" si="14"/>
        <v>14263776039.68</v>
      </c>
      <c r="F56" s="296">
        <f t="shared" si="14"/>
        <v>7891156328.9300003</v>
      </c>
      <c r="G56" s="296">
        <f t="shared" si="14"/>
        <v>11989313063.59</v>
      </c>
      <c r="H56" s="296">
        <f t="shared" si="14"/>
        <v>12947075893.5</v>
      </c>
      <c r="I56" s="296">
        <f t="shared" si="14"/>
        <v>15421573250.549999</v>
      </c>
      <c r="J56" s="296">
        <f t="shared" si="14"/>
        <v>7600303533.5</v>
      </c>
      <c r="K56" s="296">
        <f t="shared" si="14"/>
        <v>5775785647.3899994</v>
      </c>
      <c r="L56" s="296">
        <f t="shared" si="14"/>
        <v>5043976859.0500002</v>
      </c>
      <c r="M56" s="296">
        <f t="shared" si="14"/>
        <v>7495081045.4799995</v>
      </c>
      <c r="N56" s="296">
        <f t="shared" si="14"/>
        <v>9232742166.8700008</v>
      </c>
      <c r="O56" s="296">
        <f t="shared" si="14"/>
        <v>6622431360.9699993</v>
      </c>
      <c r="P56" s="296">
        <f t="shared" si="14"/>
        <v>21123463162.209999</v>
      </c>
      <c r="Q56" s="296">
        <f t="shared" ref="Q56:Q78" si="15">E56+F56+G56+H56+I56+J56+K56+L56+M56+O56+N56+P56</f>
        <v>125406678351.72</v>
      </c>
      <c r="R56" s="142"/>
      <c r="S56" s="37"/>
      <c r="T56" s="37"/>
      <c r="U56" s="37"/>
      <c r="V56" s="37"/>
      <c r="W56" s="37"/>
      <c r="X56" s="37"/>
      <c r="Y56" s="37"/>
      <c r="Z56" s="37"/>
      <c r="AA56" s="37"/>
      <c r="AB56" s="37"/>
      <c r="AC56" s="37"/>
      <c r="AD56" s="37"/>
      <c r="AE56" s="161"/>
      <c r="AF56" s="161"/>
      <c r="AG56" s="161"/>
      <c r="AH56" s="161"/>
      <c r="AI56" s="161"/>
      <c r="AJ56" s="161"/>
      <c r="AK56" s="161"/>
      <c r="AL56" s="161"/>
      <c r="AM56" s="161"/>
      <c r="AN56" s="161"/>
      <c r="AO56" s="161"/>
      <c r="AP56" s="161"/>
      <c r="AQ56" s="161"/>
    </row>
    <row r="57" spans="2:43" x14ac:dyDescent="0.25">
      <c r="B57" s="30" t="s">
        <v>131</v>
      </c>
      <c r="C57" s="294">
        <f t="shared" ref="C57:P57" si="16">C58</f>
        <v>5334000000</v>
      </c>
      <c r="D57" s="294">
        <f t="shared" si="16"/>
        <v>5654049979</v>
      </c>
      <c r="E57" s="294">
        <f t="shared" si="16"/>
        <v>166666666</v>
      </c>
      <c r="F57" s="294">
        <f t="shared" si="16"/>
        <v>166666666</v>
      </c>
      <c r="G57" s="294">
        <f t="shared" si="16"/>
        <v>1380287389.4299998</v>
      </c>
      <c r="H57" s="294">
        <f t="shared" si="16"/>
        <v>166924041</v>
      </c>
      <c r="I57" s="294">
        <f t="shared" si="16"/>
        <v>166666666</v>
      </c>
      <c r="J57" s="294">
        <f t="shared" si="16"/>
        <v>166666666</v>
      </c>
      <c r="K57" s="294">
        <f t="shared" si="16"/>
        <v>366666666</v>
      </c>
      <c r="L57" s="294">
        <f t="shared" si="16"/>
        <v>166666666</v>
      </c>
      <c r="M57" s="294">
        <f t="shared" si="16"/>
        <v>166666666</v>
      </c>
      <c r="N57" s="294">
        <f t="shared" si="16"/>
        <v>1606845198.7299998</v>
      </c>
      <c r="O57" s="294">
        <f t="shared" si="16"/>
        <v>848670591.46000004</v>
      </c>
      <c r="P57" s="294">
        <f t="shared" si="16"/>
        <v>283333333</v>
      </c>
      <c r="Q57" s="294">
        <f t="shared" si="15"/>
        <v>5652727215.6199999</v>
      </c>
      <c r="R57" s="142"/>
      <c r="S57" s="37"/>
      <c r="T57" s="37"/>
      <c r="U57" s="37"/>
      <c r="V57" s="37"/>
      <c r="W57" s="37"/>
      <c r="X57" s="37"/>
      <c r="Y57" s="37"/>
      <c r="Z57" s="37"/>
      <c r="AA57" s="37"/>
      <c r="AB57" s="37"/>
      <c r="AC57" s="37"/>
      <c r="AD57" s="37"/>
      <c r="AE57" s="161"/>
      <c r="AF57" s="161"/>
      <c r="AG57" s="161"/>
      <c r="AH57" s="161"/>
      <c r="AI57" s="161"/>
      <c r="AJ57" s="161"/>
      <c r="AK57" s="161"/>
      <c r="AL57" s="161"/>
      <c r="AM57" s="161"/>
      <c r="AN57" s="161"/>
      <c r="AO57" s="161"/>
      <c r="AP57" s="161"/>
      <c r="AQ57" s="161"/>
    </row>
    <row r="58" spans="2:43" x14ac:dyDescent="0.25">
      <c r="B58" s="28" t="s">
        <v>149</v>
      </c>
      <c r="C58" s="293">
        <v>5334000000</v>
      </c>
      <c r="D58" s="293">
        <f t="shared" ref="D58:P58" si="17">D59</f>
        <v>5654049979</v>
      </c>
      <c r="E58" s="293">
        <f t="shared" si="17"/>
        <v>166666666</v>
      </c>
      <c r="F58" s="293">
        <f t="shared" si="17"/>
        <v>166666666</v>
      </c>
      <c r="G58" s="293">
        <f t="shared" si="17"/>
        <v>1380287389.4299998</v>
      </c>
      <c r="H58" s="293">
        <f t="shared" si="17"/>
        <v>166924041</v>
      </c>
      <c r="I58" s="293">
        <f t="shared" si="17"/>
        <v>166666666</v>
      </c>
      <c r="J58" s="293">
        <f t="shared" si="17"/>
        <v>166666666</v>
      </c>
      <c r="K58" s="293">
        <f t="shared" si="17"/>
        <v>366666666</v>
      </c>
      <c r="L58" s="293">
        <f t="shared" si="17"/>
        <v>166666666</v>
      </c>
      <c r="M58" s="293">
        <f t="shared" si="17"/>
        <v>166666666</v>
      </c>
      <c r="N58" s="293">
        <f t="shared" si="17"/>
        <v>1606845198.7299998</v>
      </c>
      <c r="O58" s="293">
        <f t="shared" si="17"/>
        <v>848670591.46000004</v>
      </c>
      <c r="P58" s="293">
        <f t="shared" si="17"/>
        <v>283333333</v>
      </c>
      <c r="Q58" s="301">
        <f t="shared" si="15"/>
        <v>5652727215.6199999</v>
      </c>
      <c r="R58" s="142"/>
      <c r="S58" s="37"/>
      <c r="T58" s="37"/>
      <c r="U58" s="37"/>
      <c r="V58" s="37"/>
      <c r="W58" s="37"/>
      <c r="X58" s="37"/>
      <c r="Y58" s="37"/>
      <c r="Z58" s="37"/>
      <c r="AA58" s="37"/>
      <c r="AB58" s="37"/>
      <c r="AC58" s="37"/>
      <c r="AD58" s="37"/>
      <c r="AE58" s="161"/>
      <c r="AF58" s="161"/>
      <c r="AG58" s="161"/>
      <c r="AH58" s="161"/>
      <c r="AI58" s="161"/>
      <c r="AJ58" s="161"/>
      <c r="AK58" s="161"/>
      <c r="AL58" s="161"/>
      <c r="AM58" s="161"/>
      <c r="AN58" s="161"/>
      <c r="AO58" s="161"/>
      <c r="AP58" s="161"/>
      <c r="AQ58" s="161"/>
    </row>
    <row r="59" spans="2:43" ht="30" x14ac:dyDescent="0.25">
      <c r="B59" s="28" t="s">
        <v>150</v>
      </c>
      <c r="C59" s="293">
        <v>5334000000</v>
      </c>
      <c r="D59" s="293">
        <f t="shared" ref="D59:P59" si="18">SUM(D60:D61)</f>
        <v>5654049979</v>
      </c>
      <c r="E59" s="293">
        <f t="shared" si="18"/>
        <v>166666666</v>
      </c>
      <c r="F59" s="293">
        <f t="shared" si="18"/>
        <v>166666666</v>
      </c>
      <c r="G59" s="293">
        <f t="shared" si="18"/>
        <v>1380287389.4299998</v>
      </c>
      <c r="H59" s="293">
        <f t="shared" si="18"/>
        <v>166924041</v>
      </c>
      <c r="I59" s="293">
        <f t="shared" si="18"/>
        <v>166666666</v>
      </c>
      <c r="J59" s="293">
        <f t="shared" si="18"/>
        <v>166666666</v>
      </c>
      <c r="K59" s="293">
        <f t="shared" si="18"/>
        <v>366666666</v>
      </c>
      <c r="L59" s="293">
        <f t="shared" si="18"/>
        <v>166666666</v>
      </c>
      <c r="M59" s="293">
        <f t="shared" si="18"/>
        <v>166666666</v>
      </c>
      <c r="N59" s="293">
        <f t="shared" si="18"/>
        <v>1606845198.7299998</v>
      </c>
      <c r="O59" s="293">
        <f t="shared" si="18"/>
        <v>848670591.46000004</v>
      </c>
      <c r="P59" s="293">
        <f t="shared" si="18"/>
        <v>283333333</v>
      </c>
      <c r="Q59" s="301">
        <f t="shared" si="15"/>
        <v>5652727215.6199999</v>
      </c>
      <c r="R59" s="142"/>
      <c r="S59" s="37"/>
      <c r="T59" s="37"/>
      <c r="U59" s="37"/>
      <c r="V59" s="37"/>
      <c r="W59" s="37"/>
      <c r="X59" s="37"/>
      <c r="Y59" s="37"/>
      <c r="Z59" s="37"/>
      <c r="AA59" s="37"/>
      <c r="AB59" s="37"/>
      <c r="AC59" s="37"/>
      <c r="AD59" s="37"/>
      <c r="AE59" s="161"/>
      <c r="AF59" s="161"/>
      <c r="AG59" s="161"/>
      <c r="AH59" s="161"/>
      <c r="AI59" s="161"/>
      <c r="AJ59" s="161"/>
      <c r="AK59" s="161"/>
      <c r="AL59" s="161"/>
      <c r="AM59" s="161"/>
      <c r="AN59" s="161"/>
      <c r="AO59" s="161"/>
      <c r="AP59" s="161"/>
      <c r="AQ59" s="161"/>
    </row>
    <row r="60" spans="2:43" ht="30" x14ac:dyDescent="0.25">
      <c r="B60" s="160" t="s">
        <v>151</v>
      </c>
      <c r="C60" s="293">
        <v>5334000000</v>
      </c>
      <c r="D60" s="293">
        <v>4150107000</v>
      </c>
      <c r="E60" s="293">
        <v>166666666</v>
      </c>
      <c r="F60" s="293">
        <v>166666666</v>
      </c>
      <c r="G60" s="293">
        <v>566666666</v>
      </c>
      <c r="H60" s="293">
        <v>166666666</v>
      </c>
      <c r="I60" s="293">
        <v>166666666</v>
      </c>
      <c r="J60" s="293">
        <v>166666666</v>
      </c>
      <c r="K60" s="293">
        <v>366666666</v>
      </c>
      <c r="L60" s="293">
        <v>166666666</v>
      </c>
      <c r="M60" s="293">
        <v>166666666</v>
      </c>
      <c r="N60" s="293">
        <v>1533440009.1199999</v>
      </c>
      <c r="O60" s="293">
        <v>233333333</v>
      </c>
      <c r="P60" s="293">
        <v>283333333</v>
      </c>
      <c r="Q60" s="301">
        <f t="shared" si="15"/>
        <v>4150106669.1199999</v>
      </c>
      <c r="R60" s="142"/>
      <c r="S60" s="37"/>
      <c r="T60" s="37"/>
      <c r="U60" s="37"/>
      <c r="V60" s="37"/>
      <c r="W60" s="37"/>
      <c r="X60" s="37"/>
      <c r="Y60" s="37"/>
      <c r="Z60" s="37"/>
      <c r="AA60" s="37"/>
      <c r="AB60" s="37"/>
      <c r="AC60" s="37"/>
      <c r="AD60" s="37"/>
      <c r="AE60" s="161"/>
      <c r="AF60" s="161"/>
      <c r="AG60" s="161"/>
      <c r="AH60" s="161"/>
      <c r="AI60" s="161"/>
      <c r="AJ60" s="161"/>
      <c r="AK60" s="161"/>
      <c r="AL60" s="161"/>
      <c r="AM60" s="161"/>
      <c r="AN60" s="161"/>
      <c r="AO60" s="161"/>
      <c r="AP60" s="161"/>
      <c r="AQ60" s="161"/>
    </row>
    <row r="61" spans="2:43" ht="31.5" customHeight="1" x14ac:dyDescent="0.25">
      <c r="B61" s="28" t="s">
        <v>152</v>
      </c>
      <c r="C61" s="35">
        <v>0</v>
      </c>
      <c r="D61" s="301">
        <v>1503942979</v>
      </c>
      <c r="E61" s="33">
        <v>0</v>
      </c>
      <c r="F61" s="33">
        <v>0</v>
      </c>
      <c r="G61" s="301">
        <v>813620723.42999995</v>
      </c>
      <c r="H61" s="301">
        <v>257375.00000000003</v>
      </c>
      <c r="I61" s="33">
        <v>0</v>
      </c>
      <c r="J61" s="33">
        <v>0</v>
      </c>
      <c r="K61" s="33">
        <v>0</v>
      </c>
      <c r="L61" s="33">
        <v>0</v>
      </c>
      <c r="M61" s="33">
        <v>0</v>
      </c>
      <c r="N61" s="301">
        <v>73405189.609999999</v>
      </c>
      <c r="O61" s="301">
        <v>615337258.46000004</v>
      </c>
      <c r="P61" s="33">
        <v>0</v>
      </c>
      <c r="Q61" s="301">
        <f t="shared" si="15"/>
        <v>1502620546.4999998</v>
      </c>
      <c r="R61" s="142"/>
      <c r="S61" s="37"/>
      <c r="T61" s="37"/>
      <c r="U61" s="37"/>
      <c r="V61" s="37"/>
      <c r="W61" s="37"/>
      <c r="X61" s="37"/>
      <c r="Y61" s="37"/>
      <c r="Z61" s="37"/>
      <c r="AA61" s="37"/>
      <c r="AB61" s="37"/>
      <c r="AC61" s="37"/>
      <c r="AD61" s="37"/>
      <c r="AE61" s="161"/>
      <c r="AF61" s="161"/>
      <c r="AG61" s="161"/>
      <c r="AH61" s="161"/>
      <c r="AI61" s="161"/>
      <c r="AJ61" s="161"/>
      <c r="AK61" s="161"/>
      <c r="AL61" s="161"/>
      <c r="AM61" s="161"/>
      <c r="AN61" s="161"/>
      <c r="AO61" s="161"/>
      <c r="AP61" s="161"/>
      <c r="AQ61" s="161"/>
    </row>
    <row r="62" spans="2:43" x14ac:dyDescent="0.25">
      <c r="B62" s="30" t="s">
        <v>132</v>
      </c>
      <c r="C62" s="294">
        <f t="shared" ref="C62:P62" si="19">C63+C75</f>
        <v>121345115690</v>
      </c>
      <c r="D62" s="294">
        <f t="shared" si="19"/>
        <v>121025065711</v>
      </c>
      <c r="E62" s="294">
        <f t="shared" si="19"/>
        <v>14097109373.68</v>
      </c>
      <c r="F62" s="294">
        <f t="shared" si="19"/>
        <v>7724489662.9300003</v>
      </c>
      <c r="G62" s="294">
        <f t="shared" si="19"/>
        <v>10609025674.16</v>
      </c>
      <c r="H62" s="294">
        <f t="shared" si="19"/>
        <v>12780151852.499998</v>
      </c>
      <c r="I62" s="294">
        <f t="shared" si="19"/>
        <v>15254906584.549999</v>
      </c>
      <c r="J62" s="294">
        <f t="shared" si="19"/>
        <v>7433636867.5</v>
      </c>
      <c r="K62" s="294">
        <f t="shared" si="19"/>
        <v>5409118981.3899994</v>
      </c>
      <c r="L62" s="294">
        <f t="shared" si="19"/>
        <v>4877310193.0500002</v>
      </c>
      <c r="M62" s="294">
        <f t="shared" si="19"/>
        <v>7328414379.4799995</v>
      </c>
      <c r="N62" s="294">
        <f t="shared" si="19"/>
        <v>7625896968.1399994</v>
      </c>
      <c r="O62" s="294">
        <f t="shared" si="19"/>
        <v>5773760769.5100002</v>
      </c>
      <c r="P62" s="294">
        <f t="shared" si="19"/>
        <v>20840129829.209999</v>
      </c>
      <c r="Q62" s="294">
        <f t="shared" si="15"/>
        <v>119753951136.09998</v>
      </c>
      <c r="R62" s="142"/>
      <c r="S62" s="37"/>
      <c r="T62" s="37"/>
      <c r="U62" s="37"/>
      <c r="V62" s="37"/>
      <c r="W62" s="37"/>
      <c r="X62" s="37"/>
      <c r="Y62" s="37"/>
      <c r="Z62" s="37"/>
      <c r="AA62" s="37"/>
      <c r="AB62" s="37"/>
      <c r="AC62" s="37"/>
      <c r="AD62" s="37"/>
      <c r="AE62" s="161"/>
      <c r="AF62" s="161"/>
      <c r="AG62" s="161"/>
      <c r="AH62" s="161"/>
      <c r="AI62" s="161"/>
      <c r="AJ62" s="161"/>
      <c r="AK62" s="161"/>
      <c r="AL62" s="161"/>
      <c r="AM62" s="161"/>
      <c r="AN62" s="161"/>
      <c r="AO62" s="161"/>
      <c r="AP62" s="161"/>
      <c r="AQ62" s="161"/>
    </row>
    <row r="63" spans="2:43" x14ac:dyDescent="0.25">
      <c r="B63" s="28" t="s">
        <v>155</v>
      </c>
      <c r="C63" s="301">
        <f>(C64+C69+C72)</f>
        <v>121337615690</v>
      </c>
      <c r="D63" s="301">
        <v>121025065711</v>
      </c>
      <c r="E63" s="301">
        <v>14097109373.68</v>
      </c>
      <c r="F63" s="301">
        <v>7724489662.9300003</v>
      </c>
      <c r="G63" s="301">
        <v>10609025674.16</v>
      </c>
      <c r="H63" s="301">
        <v>12780151852.499998</v>
      </c>
      <c r="I63" s="301">
        <v>15254906584.549999</v>
      </c>
      <c r="J63" s="301">
        <v>7433636867.5</v>
      </c>
      <c r="K63" s="301">
        <v>5409118981.3899994</v>
      </c>
      <c r="L63" s="301">
        <v>4877310193.0500002</v>
      </c>
      <c r="M63" s="301">
        <v>7328414379.4799995</v>
      </c>
      <c r="N63" s="301">
        <v>7625896968.1399994</v>
      </c>
      <c r="O63" s="301">
        <v>5773760769.5100002</v>
      </c>
      <c r="P63" s="301">
        <v>20840129829.209999</v>
      </c>
      <c r="Q63" s="301">
        <f t="shared" si="15"/>
        <v>119753951136.09998</v>
      </c>
      <c r="R63" s="142"/>
      <c r="S63" s="37"/>
      <c r="T63" s="37"/>
      <c r="U63" s="37"/>
      <c r="V63" s="37"/>
      <c r="W63" s="37"/>
      <c r="X63" s="37"/>
      <c r="Y63" s="37"/>
      <c r="Z63" s="37"/>
      <c r="AA63" s="37"/>
      <c r="AB63" s="37"/>
      <c r="AC63" s="37"/>
      <c r="AD63" s="37"/>
      <c r="AE63" s="161"/>
      <c r="AF63" s="161"/>
      <c r="AG63" s="161"/>
      <c r="AH63" s="161"/>
      <c r="AI63" s="161"/>
      <c r="AJ63" s="161"/>
      <c r="AK63" s="161"/>
      <c r="AL63" s="161"/>
      <c r="AM63" s="161"/>
      <c r="AN63" s="161"/>
      <c r="AO63" s="161"/>
      <c r="AP63" s="161"/>
      <c r="AQ63" s="161"/>
    </row>
    <row r="64" spans="2:43" s="11" customFormat="1" x14ac:dyDescent="0.25">
      <c r="B64" s="30" t="s">
        <v>133</v>
      </c>
      <c r="C64" s="294">
        <f t="shared" ref="C64:P64" si="20">SUM(C65:C68)</f>
        <v>102373221473</v>
      </c>
      <c r="D64" s="294">
        <f t="shared" si="20"/>
        <v>53446739600</v>
      </c>
      <c r="E64" s="294">
        <f t="shared" si="20"/>
        <v>83333333</v>
      </c>
      <c r="F64" s="294">
        <f t="shared" si="20"/>
        <v>2861903501.6500001</v>
      </c>
      <c r="G64" s="294">
        <f t="shared" si="20"/>
        <v>6786492930.8800001</v>
      </c>
      <c r="H64" s="306">
        <f t="shared" si="20"/>
        <v>9598774149.2900009</v>
      </c>
      <c r="I64" s="306">
        <f t="shared" si="20"/>
        <v>3125751703.4000001</v>
      </c>
      <c r="J64" s="306">
        <f t="shared" si="20"/>
        <v>3973759986.25</v>
      </c>
      <c r="K64" s="306">
        <f t="shared" si="20"/>
        <v>2043356354.6999998</v>
      </c>
      <c r="L64" s="306">
        <f t="shared" si="20"/>
        <v>1383035473.99</v>
      </c>
      <c r="M64" s="306">
        <f t="shared" si="20"/>
        <v>2348382465.9100003</v>
      </c>
      <c r="N64" s="306">
        <f t="shared" si="20"/>
        <v>4096513427.6900001</v>
      </c>
      <c r="O64" s="306">
        <f t="shared" si="20"/>
        <v>1061457735.78</v>
      </c>
      <c r="P64" s="306">
        <f t="shared" si="20"/>
        <v>15304429010.440001</v>
      </c>
      <c r="Q64" s="294">
        <f t="shared" si="15"/>
        <v>52667190072.980003</v>
      </c>
      <c r="R64" s="142"/>
      <c r="S64" s="37"/>
      <c r="T64" s="37"/>
      <c r="U64" s="37"/>
      <c r="V64" s="37"/>
      <c r="W64" s="37"/>
      <c r="X64" s="37"/>
      <c r="Y64" s="37"/>
      <c r="Z64" s="37"/>
      <c r="AA64" s="37"/>
      <c r="AB64" s="37"/>
      <c r="AC64" s="37"/>
      <c r="AD64" s="37"/>
      <c r="AE64" s="161"/>
      <c r="AF64" s="161"/>
      <c r="AG64" s="161"/>
      <c r="AH64" s="161"/>
      <c r="AI64" s="161"/>
      <c r="AJ64" s="161"/>
      <c r="AK64" s="161"/>
      <c r="AL64" s="161"/>
      <c r="AM64" s="161"/>
      <c r="AN64" s="161"/>
      <c r="AO64" s="161"/>
      <c r="AP64" s="161"/>
      <c r="AQ64" s="161"/>
    </row>
    <row r="65" spans="2:43" ht="30" customHeight="1" x14ac:dyDescent="0.25">
      <c r="B65" s="28" t="s">
        <v>197</v>
      </c>
      <c r="C65" s="301">
        <v>20435204174</v>
      </c>
      <c r="D65" s="301">
        <v>5814715954.1200027</v>
      </c>
      <c r="E65" s="20">
        <v>0</v>
      </c>
      <c r="F65" s="20">
        <v>0</v>
      </c>
      <c r="G65" s="293">
        <v>17147981.5</v>
      </c>
      <c r="H65" s="293">
        <v>2397171376.79</v>
      </c>
      <c r="I65" s="293">
        <v>109135000</v>
      </c>
      <c r="J65" s="293">
        <v>2144391923.9000001</v>
      </c>
      <c r="K65" s="293">
        <v>20193717.100000001</v>
      </c>
      <c r="L65" s="293">
        <v>200486162.58000001</v>
      </c>
      <c r="M65" s="293">
        <v>93979507.840000004</v>
      </c>
      <c r="N65" s="293">
        <v>53208201.310000002</v>
      </c>
      <c r="O65" s="293">
        <v>61947108.270000003</v>
      </c>
      <c r="P65" s="293">
        <v>397713440.28999996</v>
      </c>
      <c r="Q65" s="301">
        <f t="shared" si="15"/>
        <v>5495374419.5800018</v>
      </c>
      <c r="R65" s="142"/>
      <c r="S65" s="37"/>
      <c r="T65" s="37"/>
      <c r="U65" s="37"/>
      <c r="V65" s="37"/>
      <c r="W65" s="37"/>
      <c r="X65" s="37"/>
      <c r="Y65" s="37"/>
      <c r="Z65" s="37"/>
      <c r="AA65" s="37"/>
      <c r="AB65" s="37"/>
      <c r="AC65" s="37"/>
      <c r="AD65" s="37"/>
      <c r="AE65" s="161"/>
      <c r="AF65" s="161"/>
      <c r="AG65" s="161"/>
      <c r="AH65" s="161"/>
      <c r="AI65" s="161"/>
      <c r="AJ65" s="161"/>
      <c r="AK65" s="161"/>
      <c r="AL65" s="161"/>
      <c r="AM65" s="161"/>
      <c r="AN65" s="161"/>
      <c r="AO65" s="161"/>
      <c r="AP65" s="161"/>
      <c r="AQ65" s="161"/>
    </row>
    <row r="66" spans="2:43" ht="30" customHeight="1" x14ac:dyDescent="0.25">
      <c r="B66" s="28" t="s">
        <v>198</v>
      </c>
      <c r="C66" s="301">
        <v>44482668573</v>
      </c>
      <c r="D66" s="301">
        <v>14000000</v>
      </c>
      <c r="E66" s="20">
        <v>0</v>
      </c>
      <c r="F66" s="20">
        <v>0</v>
      </c>
      <c r="G66" s="20">
        <v>0</v>
      </c>
      <c r="H66" s="20">
        <v>0</v>
      </c>
      <c r="I66" s="20">
        <v>0</v>
      </c>
      <c r="J66" s="20">
        <v>0</v>
      </c>
      <c r="K66" s="20">
        <v>0</v>
      </c>
      <c r="L66" s="20">
        <v>0</v>
      </c>
      <c r="M66" s="20">
        <v>0</v>
      </c>
      <c r="N66" s="20">
        <v>0</v>
      </c>
      <c r="O66" s="20">
        <v>0</v>
      </c>
      <c r="P66" s="293">
        <v>13129954.720000001</v>
      </c>
      <c r="Q66" s="301">
        <f t="shared" si="15"/>
        <v>13129954.720000001</v>
      </c>
      <c r="R66" s="142"/>
      <c r="S66" s="37"/>
      <c r="T66" s="37"/>
      <c r="U66" s="37"/>
      <c r="V66" s="37"/>
      <c r="W66" s="37"/>
      <c r="X66" s="37"/>
      <c r="Y66" s="37"/>
      <c r="Z66" s="37"/>
      <c r="AA66" s="37"/>
      <c r="AB66" s="37"/>
      <c r="AC66" s="37"/>
      <c r="AD66" s="37"/>
      <c r="AE66" s="161"/>
      <c r="AF66" s="161"/>
      <c r="AG66" s="161"/>
      <c r="AH66" s="161"/>
      <c r="AI66" s="161"/>
      <c r="AJ66" s="161"/>
      <c r="AK66" s="161"/>
      <c r="AL66" s="161"/>
      <c r="AM66" s="161"/>
      <c r="AN66" s="161"/>
      <c r="AO66" s="161"/>
      <c r="AP66" s="161"/>
      <c r="AQ66" s="161"/>
    </row>
    <row r="67" spans="2:43" ht="28.5" customHeight="1" x14ac:dyDescent="0.25">
      <c r="B67" s="28" t="s">
        <v>157</v>
      </c>
      <c r="C67" s="301">
        <v>37455348726</v>
      </c>
      <c r="D67" s="301">
        <v>47618023645.879997</v>
      </c>
      <c r="E67" s="301">
        <v>83333333</v>
      </c>
      <c r="F67" s="301">
        <v>2861903501.6500001</v>
      </c>
      <c r="G67" s="301">
        <v>6769344949.3800001</v>
      </c>
      <c r="H67" s="301">
        <v>7201602772.5</v>
      </c>
      <c r="I67" s="301">
        <v>3016616703.4000001</v>
      </c>
      <c r="J67" s="301">
        <v>1829368062.3499999</v>
      </c>
      <c r="K67" s="301">
        <v>2023162637.5999999</v>
      </c>
      <c r="L67" s="301">
        <v>1182549311.4100001</v>
      </c>
      <c r="M67" s="301">
        <v>2254402958.0700002</v>
      </c>
      <c r="N67" s="301">
        <v>4043305226.3800001</v>
      </c>
      <c r="O67" s="301">
        <v>999510627.50999999</v>
      </c>
      <c r="P67" s="301">
        <v>14893585615.43</v>
      </c>
      <c r="Q67" s="301">
        <f t="shared" si="15"/>
        <v>47158685698.679993</v>
      </c>
      <c r="R67" s="142"/>
      <c r="S67" s="37"/>
      <c r="T67" s="37"/>
      <c r="U67" s="37"/>
      <c r="V67" s="37"/>
      <c r="W67" s="37"/>
      <c r="X67" s="37"/>
      <c r="Y67" s="37"/>
      <c r="Z67" s="37"/>
      <c r="AA67" s="37"/>
      <c r="AB67" s="37"/>
      <c r="AC67" s="37"/>
      <c r="AD67" s="37"/>
      <c r="AE67" s="161"/>
      <c r="AF67" s="161"/>
      <c r="AG67" s="161"/>
      <c r="AH67" s="161"/>
      <c r="AI67" s="161"/>
      <c r="AJ67" s="161"/>
      <c r="AK67" s="161"/>
      <c r="AL67" s="161"/>
      <c r="AM67" s="161"/>
      <c r="AN67" s="161"/>
      <c r="AO67" s="161"/>
      <c r="AP67" s="161"/>
      <c r="AQ67" s="161"/>
    </row>
    <row r="68" spans="2:43" ht="28.5" customHeight="1" x14ac:dyDescent="0.25">
      <c r="B68" s="28" t="s">
        <v>199</v>
      </c>
      <c r="C68" s="35">
        <v>0</v>
      </c>
      <c r="D68" s="35">
        <v>0</v>
      </c>
      <c r="E68" s="33">
        <v>0</v>
      </c>
      <c r="F68" s="33">
        <v>0</v>
      </c>
      <c r="G68" s="33">
        <v>0</v>
      </c>
      <c r="H68" s="33">
        <v>0</v>
      </c>
      <c r="I68" s="33">
        <v>0</v>
      </c>
      <c r="J68" s="33">
        <v>0</v>
      </c>
      <c r="K68" s="33">
        <v>0</v>
      </c>
      <c r="L68" s="33">
        <v>0</v>
      </c>
      <c r="M68" s="33">
        <v>0</v>
      </c>
      <c r="N68" s="33">
        <v>0</v>
      </c>
      <c r="O68" s="33">
        <v>0</v>
      </c>
      <c r="P68" s="33">
        <v>0</v>
      </c>
      <c r="Q68" s="35">
        <f t="shared" si="15"/>
        <v>0</v>
      </c>
      <c r="R68" s="142"/>
      <c r="AE68" s="161"/>
      <c r="AF68" s="161"/>
      <c r="AG68" s="161"/>
      <c r="AH68" s="161"/>
      <c r="AI68" s="161"/>
      <c r="AJ68" s="161"/>
      <c r="AK68" s="161"/>
      <c r="AL68" s="161"/>
      <c r="AM68" s="161"/>
      <c r="AN68" s="161"/>
      <c r="AO68" s="161"/>
      <c r="AP68" s="161"/>
      <c r="AQ68" s="161"/>
    </row>
    <row r="69" spans="2:43" s="11" customFormat="1" ht="30" x14ac:dyDescent="0.25">
      <c r="B69" s="30" t="s">
        <v>134</v>
      </c>
      <c r="C69" s="294">
        <f>C70</f>
        <v>18945317497</v>
      </c>
      <c r="D69" s="294">
        <f t="shared" ref="D69:P69" si="21">D70+D71</f>
        <v>18602025311.299999</v>
      </c>
      <c r="E69" s="294">
        <f t="shared" si="21"/>
        <v>10602025311.51</v>
      </c>
      <c r="F69" s="22">
        <f t="shared" si="21"/>
        <v>0</v>
      </c>
      <c r="G69" s="22">
        <f t="shared" si="21"/>
        <v>0</v>
      </c>
      <c r="H69" s="22">
        <f t="shared" si="21"/>
        <v>0</v>
      </c>
      <c r="I69" s="294">
        <f t="shared" si="21"/>
        <v>8000000000</v>
      </c>
      <c r="J69" s="22">
        <f t="shared" si="21"/>
        <v>0</v>
      </c>
      <c r="K69" s="22">
        <f t="shared" si="21"/>
        <v>0</v>
      </c>
      <c r="L69" s="22">
        <f t="shared" si="21"/>
        <v>0</v>
      </c>
      <c r="M69" s="22">
        <f t="shared" si="21"/>
        <v>0</v>
      </c>
      <c r="N69" s="22">
        <f t="shared" si="21"/>
        <v>0</v>
      </c>
      <c r="O69" s="22">
        <f t="shared" si="21"/>
        <v>0</v>
      </c>
      <c r="P69" s="22">
        <f t="shared" si="21"/>
        <v>0</v>
      </c>
      <c r="Q69" s="294">
        <f t="shared" si="15"/>
        <v>18602025311.510002</v>
      </c>
      <c r="R69" s="142"/>
      <c r="S69" s="37"/>
      <c r="T69"/>
      <c r="U69"/>
      <c r="V69"/>
      <c r="W69"/>
      <c r="X69"/>
      <c r="Y69"/>
      <c r="Z69" s="37"/>
      <c r="AA69" s="37"/>
      <c r="AB69" s="37"/>
      <c r="AC69" s="37"/>
      <c r="AD69" s="37"/>
      <c r="AE69" s="161"/>
      <c r="AF69" s="161"/>
      <c r="AG69" s="161"/>
      <c r="AH69" s="161"/>
      <c r="AI69" s="161"/>
      <c r="AJ69" s="161"/>
      <c r="AK69" s="161"/>
      <c r="AL69" s="161"/>
      <c r="AM69" s="161"/>
      <c r="AN69" s="161"/>
      <c r="AO69" s="161"/>
      <c r="AP69" s="161"/>
      <c r="AQ69" s="161"/>
    </row>
    <row r="70" spans="2:43" ht="30" x14ac:dyDescent="0.25">
      <c r="B70" s="28" t="s">
        <v>135</v>
      </c>
      <c r="C70" s="301">
        <v>18945317497</v>
      </c>
      <c r="D70" s="301">
        <v>15500000000</v>
      </c>
      <c r="E70" s="301">
        <v>7500000000</v>
      </c>
      <c r="F70" s="36">
        <v>0</v>
      </c>
      <c r="G70" s="36">
        <v>0</v>
      </c>
      <c r="H70" s="36">
        <v>0</v>
      </c>
      <c r="I70" s="301">
        <v>8000000000</v>
      </c>
      <c r="J70" s="36">
        <v>0</v>
      </c>
      <c r="K70" s="36">
        <v>0</v>
      </c>
      <c r="L70" s="36">
        <v>0</v>
      </c>
      <c r="M70" s="36">
        <v>0</v>
      </c>
      <c r="N70" s="36">
        <v>0</v>
      </c>
      <c r="O70" s="36">
        <v>0</v>
      </c>
      <c r="P70" s="36">
        <v>0</v>
      </c>
      <c r="Q70" s="301">
        <f t="shared" si="15"/>
        <v>15500000000</v>
      </c>
      <c r="R70" s="142"/>
      <c r="S70" s="37"/>
      <c r="T70" s="37"/>
      <c r="U70" s="37"/>
      <c r="V70" s="37"/>
      <c r="W70" s="37"/>
      <c r="X70" s="37"/>
      <c r="Y70" s="37"/>
      <c r="Z70" s="37"/>
      <c r="AA70" s="37"/>
      <c r="AB70" s="37"/>
      <c r="AC70" s="37"/>
      <c r="AD70" s="37"/>
      <c r="AE70" s="161"/>
      <c r="AF70" s="161"/>
      <c r="AG70" s="161"/>
      <c r="AH70" s="161"/>
      <c r="AI70" s="161"/>
      <c r="AJ70" s="161"/>
      <c r="AK70" s="161"/>
      <c r="AL70" s="161"/>
      <c r="AM70" s="161"/>
      <c r="AN70" s="161"/>
      <c r="AO70" s="161"/>
      <c r="AP70" s="161"/>
      <c r="AQ70" s="161"/>
    </row>
    <row r="71" spans="2:43" ht="30" x14ac:dyDescent="0.25">
      <c r="B71" s="28" t="s">
        <v>136</v>
      </c>
      <c r="C71" s="35">
        <v>0</v>
      </c>
      <c r="D71" s="301">
        <v>3102025311.3000002</v>
      </c>
      <c r="E71" s="301">
        <v>3102025311.5100002</v>
      </c>
      <c r="F71" s="36">
        <v>0</v>
      </c>
      <c r="G71" s="36">
        <v>0</v>
      </c>
      <c r="H71" s="36">
        <v>0</v>
      </c>
      <c r="I71" s="36">
        <v>0</v>
      </c>
      <c r="J71" s="36">
        <v>0</v>
      </c>
      <c r="K71" s="36">
        <v>0</v>
      </c>
      <c r="L71" s="36">
        <v>0</v>
      </c>
      <c r="M71" s="36">
        <v>0</v>
      </c>
      <c r="N71" s="36">
        <v>0</v>
      </c>
      <c r="O71" s="36">
        <v>0</v>
      </c>
      <c r="P71" s="36">
        <v>0</v>
      </c>
      <c r="Q71" s="301">
        <f t="shared" si="15"/>
        <v>3102025311.5100002</v>
      </c>
      <c r="R71" s="142"/>
      <c r="S71" s="37"/>
      <c r="T71" s="37"/>
      <c r="U71" s="37"/>
      <c r="V71" s="37"/>
      <c r="W71" s="37"/>
      <c r="X71" s="37"/>
      <c r="Y71" s="37"/>
      <c r="Z71" s="37"/>
      <c r="AA71" s="37"/>
      <c r="AB71" s="37"/>
      <c r="AC71" s="37"/>
      <c r="AD71" s="37"/>
      <c r="AE71" s="161"/>
      <c r="AF71" s="161"/>
      <c r="AG71" s="161"/>
      <c r="AH71" s="161"/>
      <c r="AI71" s="161"/>
      <c r="AJ71" s="161"/>
      <c r="AK71" s="161"/>
      <c r="AL71" s="161"/>
      <c r="AM71" s="161"/>
      <c r="AN71" s="161"/>
      <c r="AO71" s="161"/>
      <c r="AP71" s="161"/>
      <c r="AQ71" s="161"/>
    </row>
    <row r="72" spans="2:43" s="11" customFormat="1" ht="30" x14ac:dyDescent="0.25">
      <c r="B72" s="30" t="s">
        <v>137</v>
      </c>
      <c r="C72" s="294">
        <f>C73</f>
        <v>19076720</v>
      </c>
      <c r="D72" s="294">
        <f t="shared" ref="D72:P72" si="22">D73+D74</f>
        <v>48976300799.699997</v>
      </c>
      <c r="E72" s="294">
        <f t="shared" si="22"/>
        <v>3411750729.1700001</v>
      </c>
      <c r="F72" s="294">
        <f t="shared" si="22"/>
        <v>4862586161.2799997</v>
      </c>
      <c r="G72" s="294">
        <f t="shared" si="22"/>
        <v>3822532743.2799997</v>
      </c>
      <c r="H72" s="294">
        <f t="shared" si="22"/>
        <v>3181377703.21</v>
      </c>
      <c r="I72" s="294">
        <f t="shared" si="22"/>
        <v>4129154881.1500001</v>
      </c>
      <c r="J72" s="294">
        <f t="shared" si="22"/>
        <v>3459876881.25</v>
      </c>
      <c r="K72" s="294">
        <f t="shared" si="22"/>
        <v>3365762626.6900001</v>
      </c>
      <c r="L72" s="294">
        <f t="shared" si="22"/>
        <v>3494274719.0600004</v>
      </c>
      <c r="M72" s="294">
        <f t="shared" si="22"/>
        <v>4980031913.5699997</v>
      </c>
      <c r="N72" s="294">
        <f t="shared" si="22"/>
        <v>3529383540.4500003</v>
      </c>
      <c r="O72" s="294">
        <f t="shared" si="22"/>
        <v>4712303033.7299995</v>
      </c>
      <c r="P72" s="294">
        <f t="shared" si="22"/>
        <v>5535700818.7700005</v>
      </c>
      <c r="Q72" s="294">
        <f t="shared" si="15"/>
        <v>48484735751.610001</v>
      </c>
      <c r="R72" s="142"/>
      <c r="S72" s="37"/>
      <c r="T72" s="37"/>
      <c r="U72" s="37"/>
      <c r="V72" s="37"/>
      <c r="W72" s="37"/>
      <c r="X72" s="37"/>
      <c r="Y72" s="37"/>
      <c r="Z72" s="37"/>
      <c r="AA72" s="37"/>
      <c r="AB72" s="37"/>
      <c r="AC72" s="37"/>
      <c r="AD72" s="37"/>
      <c r="AE72" s="161"/>
      <c r="AF72" s="161"/>
      <c r="AG72" s="161"/>
      <c r="AH72" s="161"/>
      <c r="AI72" s="161"/>
      <c r="AJ72" s="161"/>
      <c r="AK72" s="161"/>
      <c r="AL72" s="161"/>
      <c r="AM72" s="161"/>
      <c r="AN72" s="161"/>
      <c r="AO72" s="161"/>
      <c r="AP72" s="161"/>
      <c r="AQ72" s="161"/>
    </row>
    <row r="73" spans="2:43" ht="30" x14ac:dyDescent="0.25">
      <c r="B73" s="28" t="s">
        <v>138</v>
      </c>
      <c r="C73" s="293">
        <v>19076720</v>
      </c>
      <c r="D73" s="293">
        <v>8115000159.1499996</v>
      </c>
      <c r="E73" s="301">
        <v>288484412.77999997</v>
      </c>
      <c r="F73" s="301">
        <v>636134238.53999996</v>
      </c>
      <c r="G73" s="301">
        <v>438554978.79000002</v>
      </c>
      <c r="H73" s="301">
        <v>460778742.35000002</v>
      </c>
      <c r="I73" s="301">
        <v>210898996.96000001</v>
      </c>
      <c r="J73" s="301">
        <v>892227744.28999996</v>
      </c>
      <c r="K73" s="301">
        <v>330308621.26999998</v>
      </c>
      <c r="L73" s="301">
        <v>892261029.68000007</v>
      </c>
      <c r="M73" s="301">
        <v>411462644.16999996</v>
      </c>
      <c r="N73" s="301">
        <v>619675813.86000001</v>
      </c>
      <c r="O73" s="301">
        <v>800653421.76999998</v>
      </c>
      <c r="P73" s="301">
        <v>2130742771.1300001</v>
      </c>
      <c r="Q73" s="301">
        <f t="shared" si="15"/>
        <v>8112183415.5900002</v>
      </c>
      <c r="R73" s="142"/>
      <c r="S73" s="37"/>
      <c r="T73" s="37"/>
      <c r="U73" s="37"/>
      <c r="V73" s="37"/>
      <c r="W73" s="37"/>
      <c r="X73" s="37"/>
      <c r="Y73" s="37"/>
      <c r="Z73" s="37"/>
      <c r="AA73" s="37"/>
      <c r="AB73" s="37"/>
      <c r="AC73" s="37"/>
      <c r="AD73" s="37"/>
      <c r="AE73" s="161"/>
      <c r="AF73" s="161"/>
      <c r="AG73" s="161"/>
      <c r="AH73" s="161"/>
      <c r="AI73" s="161"/>
      <c r="AJ73" s="161"/>
      <c r="AK73" s="161"/>
      <c r="AL73" s="161"/>
      <c r="AM73" s="161"/>
      <c r="AN73" s="161"/>
      <c r="AO73" s="161"/>
      <c r="AP73" s="161"/>
      <c r="AQ73" s="161"/>
    </row>
    <row r="74" spans="2:43" ht="30" x14ac:dyDescent="0.25">
      <c r="B74" s="28" t="s">
        <v>139</v>
      </c>
      <c r="C74" s="25">
        <v>0</v>
      </c>
      <c r="D74" s="293">
        <v>40861300640.549995</v>
      </c>
      <c r="E74" s="301">
        <v>3123266316.3899999</v>
      </c>
      <c r="F74" s="301">
        <v>4226451922.7399998</v>
      </c>
      <c r="G74" s="301">
        <v>3383977764.4899998</v>
      </c>
      <c r="H74" s="301">
        <v>2720598960.8600001</v>
      </c>
      <c r="I74" s="301">
        <v>3918255884.1900001</v>
      </c>
      <c r="J74" s="301">
        <v>2567649136.96</v>
      </c>
      <c r="K74" s="301">
        <v>3035454005.4200001</v>
      </c>
      <c r="L74" s="301">
        <v>2602013689.3800001</v>
      </c>
      <c r="M74" s="301">
        <v>4568569269.3999996</v>
      </c>
      <c r="N74" s="301">
        <v>2909707726.5900002</v>
      </c>
      <c r="O74" s="301">
        <v>3911649611.96</v>
      </c>
      <c r="P74" s="301">
        <v>3404958047.6400003</v>
      </c>
      <c r="Q74" s="301">
        <f t="shared" si="15"/>
        <v>40372552336.019989</v>
      </c>
      <c r="R74" s="142"/>
      <c r="S74" s="37"/>
      <c r="T74" s="37"/>
      <c r="U74" s="37"/>
      <c r="V74" s="37"/>
      <c r="W74" s="37"/>
      <c r="X74" s="37"/>
      <c r="Y74" s="37"/>
      <c r="Z74" s="37"/>
      <c r="AA74" s="37"/>
      <c r="AB74" s="37"/>
      <c r="AC74" s="37"/>
      <c r="AD74" s="37"/>
      <c r="AE74" s="161"/>
      <c r="AF74" s="161"/>
      <c r="AG74" s="161"/>
      <c r="AH74" s="161"/>
      <c r="AI74" s="161"/>
      <c r="AJ74" s="161"/>
      <c r="AK74" s="161"/>
      <c r="AL74" s="161"/>
      <c r="AM74" s="161"/>
      <c r="AN74" s="161"/>
      <c r="AO74" s="161"/>
      <c r="AP74" s="161"/>
      <c r="AQ74" s="161"/>
    </row>
    <row r="75" spans="2:43" x14ac:dyDescent="0.25">
      <c r="B75" s="28" t="s">
        <v>200</v>
      </c>
      <c r="C75" s="293">
        <f>(C76)</f>
        <v>7500000</v>
      </c>
      <c r="D75" s="25"/>
      <c r="E75" s="25">
        <f>((((E76))/1000000)/1000000)/1000000</f>
        <v>0</v>
      </c>
      <c r="F75" s="25">
        <v>0</v>
      </c>
      <c r="G75" s="25">
        <v>0</v>
      </c>
      <c r="H75" s="25">
        <v>0</v>
      </c>
      <c r="I75" s="25">
        <v>0</v>
      </c>
      <c r="J75" s="25">
        <v>0</v>
      </c>
      <c r="K75" s="25">
        <v>0</v>
      </c>
      <c r="L75" s="25">
        <v>0</v>
      </c>
      <c r="M75" s="25">
        <v>0</v>
      </c>
      <c r="N75" s="25">
        <v>0</v>
      </c>
      <c r="O75" s="25">
        <v>0</v>
      </c>
      <c r="P75" s="25">
        <v>0</v>
      </c>
      <c r="Q75" s="25">
        <f t="shared" si="15"/>
        <v>0</v>
      </c>
      <c r="R75" s="142"/>
      <c r="S75" s="37"/>
      <c r="T75" s="37"/>
      <c r="U75" s="37"/>
      <c r="V75" s="37"/>
      <c r="W75" s="37"/>
      <c r="X75" s="37"/>
      <c r="Y75" s="37"/>
      <c r="Z75" s="37"/>
      <c r="AA75" s="37"/>
      <c r="AB75" s="37"/>
      <c r="AC75" s="37"/>
      <c r="AD75" s="37"/>
      <c r="AE75" s="161"/>
      <c r="AF75" s="161"/>
      <c r="AG75" s="161"/>
      <c r="AH75" s="161"/>
      <c r="AI75" s="161"/>
      <c r="AJ75" s="161"/>
      <c r="AK75" s="161"/>
      <c r="AL75" s="161"/>
      <c r="AM75" s="161"/>
      <c r="AN75" s="161"/>
      <c r="AO75" s="161"/>
      <c r="AP75" s="161"/>
      <c r="AQ75" s="161"/>
    </row>
    <row r="76" spans="2:43" x14ac:dyDescent="0.25">
      <c r="B76" s="30" t="s">
        <v>201</v>
      </c>
      <c r="C76" s="294">
        <f>C77</f>
        <v>7500000</v>
      </c>
      <c r="D76" s="22"/>
      <c r="E76" s="22">
        <f>((E77)/1000000)/1000000</f>
        <v>0</v>
      </c>
      <c r="F76" s="22">
        <f>((F77)/1000000)/1000000</f>
        <v>0</v>
      </c>
      <c r="G76" s="22">
        <v>0</v>
      </c>
      <c r="H76" s="22">
        <v>0</v>
      </c>
      <c r="I76" s="22">
        <v>0</v>
      </c>
      <c r="J76" s="22">
        <v>0</v>
      </c>
      <c r="K76" s="22">
        <v>0</v>
      </c>
      <c r="L76" s="22">
        <v>0</v>
      </c>
      <c r="M76" s="22">
        <v>0</v>
      </c>
      <c r="N76" s="22">
        <v>0</v>
      </c>
      <c r="O76" s="22">
        <v>0</v>
      </c>
      <c r="P76" s="25">
        <v>0</v>
      </c>
      <c r="Q76" s="35">
        <f t="shared" si="15"/>
        <v>0</v>
      </c>
      <c r="R76" s="142"/>
      <c r="S76" s="37"/>
      <c r="T76" s="37"/>
      <c r="U76" s="37"/>
      <c r="V76" s="37"/>
      <c r="W76" s="37"/>
      <c r="X76" s="37"/>
      <c r="Y76" s="37"/>
      <c r="Z76" s="37"/>
      <c r="AA76" s="37"/>
      <c r="AB76" s="37"/>
      <c r="AC76" s="37"/>
      <c r="AD76" s="37"/>
      <c r="AE76" s="161"/>
      <c r="AF76" s="161"/>
      <c r="AG76" s="161"/>
      <c r="AH76" s="161"/>
      <c r="AI76" s="161"/>
      <c r="AJ76" s="161"/>
      <c r="AK76" s="161"/>
      <c r="AL76" s="161"/>
      <c r="AM76" s="161"/>
      <c r="AN76" s="161"/>
      <c r="AO76" s="161"/>
      <c r="AP76" s="161"/>
      <c r="AQ76" s="161"/>
    </row>
    <row r="77" spans="2:43" x14ac:dyDescent="0.25">
      <c r="B77" s="28" t="s">
        <v>202</v>
      </c>
      <c r="C77" s="293">
        <v>7500000</v>
      </c>
      <c r="D77" s="25"/>
      <c r="E77" s="147">
        <v>0</v>
      </c>
      <c r="F77" s="147">
        <v>0</v>
      </c>
      <c r="G77" s="147">
        <v>0</v>
      </c>
      <c r="H77" s="147">
        <v>0</v>
      </c>
      <c r="I77" s="147">
        <v>0</v>
      </c>
      <c r="J77" s="147">
        <v>0</v>
      </c>
      <c r="K77" s="147">
        <v>0</v>
      </c>
      <c r="L77" s="147">
        <v>0</v>
      </c>
      <c r="M77" s="147">
        <v>0</v>
      </c>
      <c r="N77" s="147">
        <v>0</v>
      </c>
      <c r="O77" s="147">
        <v>0</v>
      </c>
      <c r="P77" s="25">
        <v>0</v>
      </c>
      <c r="Q77" s="35">
        <f t="shared" si="15"/>
        <v>0</v>
      </c>
      <c r="R77" s="142"/>
      <c r="S77" s="37"/>
      <c r="T77" s="37"/>
      <c r="U77" s="37"/>
      <c r="V77" s="37"/>
      <c r="W77" s="37"/>
      <c r="X77" s="37"/>
      <c r="Y77" s="37"/>
      <c r="Z77" s="37"/>
      <c r="AA77" s="37"/>
      <c r="AB77" s="37"/>
      <c r="AC77" s="37"/>
      <c r="AD77" s="37"/>
      <c r="AE77" s="161"/>
      <c r="AF77" s="161"/>
      <c r="AG77" s="161"/>
      <c r="AH77" s="161"/>
      <c r="AI77" s="161"/>
      <c r="AJ77" s="161"/>
      <c r="AK77" s="161"/>
      <c r="AL77" s="161"/>
      <c r="AM77" s="161"/>
      <c r="AN77" s="161"/>
      <c r="AO77" s="161"/>
      <c r="AP77" s="161"/>
      <c r="AQ77" s="161"/>
    </row>
    <row r="78" spans="2:43" x14ac:dyDescent="0.25">
      <c r="B78" s="211" t="s">
        <v>161</v>
      </c>
      <c r="C78" s="297">
        <f t="shared" ref="C78:P78" si="23">C56</f>
        <v>126679115690</v>
      </c>
      <c r="D78" s="297">
        <f t="shared" si="23"/>
        <v>126679115690</v>
      </c>
      <c r="E78" s="303">
        <f t="shared" si="23"/>
        <v>14263776039.68</v>
      </c>
      <c r="F78" s="303">
        <f t="shared" si="23"/>
        <v>7891156328.9300003</v>
      </c>
      <c r="G78" s="303">
        <f t="shared" si="23"/>
        <v>11989313063.59</v>
      </c>
      <c r="H78" s="303">
        <f t="shared" si="23"/>
        <v>12947075893.5</v>
      </c>
      <c r="I78" s="303">
        <f t="shared" si="23"/>
        <v>15421573250.549999</v>
      </c>
      <c r="J78" s="303">
        <f t="shared" si="23"/>
        <v>7600303533.5</v>
      </c>
      <c r="K78" s="303">
        <f t="shared" si="23"/>
        <v>5775785647.3899994</v>
      </c>
      <c r="L78" s="303">
        <f t="shared" si="23"/>
        <v>5043976859.0500002</v>
      </c>
      <c r="M78" s="303">
        <f t="shared" si="23"/>
        <v>7495081045.4799995</v>
      </c>
      <c r="N78" s="303">
        <f t="shared" si="23"/>
        <v>9232742166.8700008</v>
      </c>
      <c r="O78" s="303">
        <f t="shared" si="23"/>
        <v>6622431360.9699993</v>
      </c>
      <c r="P78" s="303">
        <f t="shared" si="23"/>
        <v>21123463162.209999</v>
      </c>
      <c r="Q78" s="303">
        <f t="shared" si="15"/>
        <v>125406678351.72</v>
      </c>
      <c r="R78" s="142"/>
      <c r="S78" s="37"/>
      <c r="T78" s="37"/>
      <c r="U78" s="37"/>
      <c r="V78" s="37"/>
      <c r="W78" s="37"/>
      <c r="X78" s="37"/>
      <c r="Y78" s="37"/>
      <c r="Z78" s="37"/>
      <c r="AA78" s="37"/>
      <c r="AB78" s="37"/>
      <c r="AC78" s="37"/>
      <c r="AD78" s="37"/>
      <c r="AE78" s="161"/>
      <c r="AF78" s="161"/>
      <c r="AG78" s="161"/>
      <c r="AH78" s="161"/>
      <c r="AI78" s="161"/>
      <c r="AJ78" s="161"/>
      <c r="AK78" s="161"/>
      <c r="AL78" s="161"/>
      <c r="AM78" s="161"/>
      <c r="AN78" s="161"/>
      <c r="AO78" s="161"/>
      <c r="AP78" s="161"/>
      <c r="AQ78" s="161"/>
    </row>
    <row r="79" spans="2:43" x14ac:dyDescent="0.25">
      <c r="B79" s="27"/>
      <c r="C79" s="25"/>
      <c r="D79" s="25"/>
      <c r="E79" s="31"/>
      <c r="F79" s="31"/>
      <c r="G79" s="31"/>
      <c r="H79" s="31"/>
      <c r="I79" s="31"/>
      <c r="J79" s="31"/>
      <c r="K79" s="31"/>
      <c r="L79" s="31"/>
      <c r="M79" s="31"/>
      <c r="N79" s="31"/>
      <c r="O79" s="31"/>
      <c r="P79" s="31"/>
      <c r="Q79" s="31"/>
      <c r="S79" s="37"/>
      <c r="T79" s="37"/>
      <c r="U79" s="37"/>
      <c r="V79" s="37"/>
      <c r="W79" s="37"/>
      <c r="X79" s="37"/>
      <c r="Y79" s="37"/>
      <c r="Z79" s="37"/>
      <c r="AE79" s="161"/>
      <c r="AF79" s="161"/>
      <c r="AG79" s="161"/>
      <c r="AH79" s="161"/>
      <c r="AI79" s="161"/>
      <c r="AJ79" s="161"/>
      <c r="AK79" s="161"/>
      <c r="AL79" s="161"/>
      <c r="AM79" s="161"/>
      <c r="AN79" s="161"/>
      <c r="AO79" s="161"/>
      <c r="AP79" s="161"/>
      <c r="AQ79" s="161"/>
    </row>
    <row r="80" spans="2:43" x14ac:dyDescent="0.25">
      <c r="B80" s="211" t="s">
        <v>162</v>
      </c>
      <c r="C80" s="297">
        <f t="shared" ref="C80:Q80" si="24">C53+C78</f>
        <v>816565340417</v>
      </c>
      <c r="D80" s="297">
        <f t="shared" si="24"/>
        <v>833756755694.78003</v>
      </c>
      <c r="E80" s="298">
        <f t="shared" si="24"/>
        <v>59115097906.010002</v>
      </c>
      <c r="F80" s="298">
        <f t="shared" si="24"/>
        <v>60203284653.43</v>
      </c>
      <c r="G80" s="298">
        <f t="shared" si="24"/>
        <v>61652097580.480011</v>
      </c>
      <c r="H80" s="298">
        <f t="shared" si="24"/>
        <v>64230867677.840004</v>
      </c>
      <c r="I80" s="298">
        <f t="shared" si="24"/>
        <v>65742605286.479996</v>
      </c>
      <c r="J80" s="298">
        <f t="shared" si="24"/>
        <v>69658357802.540009</v>
      </c>
      <c r="K80" s="298">
        <f t="shared" si="24"/>
        <v>53417699772.990005</v>
      </c>
      <c r="L80" s="298">
        <f t="shared" si="24"/>
        <v>58738489575.720001</v>
      </c>
      <c r="M80" s="298">
        <f t="shared" si="24"/>
        <v>56440397034.839996</v>
      </c>
      <c r="N80" s="298">
        <f t="shared" si="24"/>
        <v>57587923572.720001</v>
      </c>
      <c r="O80" s="298">
        <f t="shared" si="24"/>
        <v>63603638582.770004</v>
      </c>
      <c r="P80" s="298">
        <f t="shared" si="24"/>
        <v>140351780948.06</v>
      </c>
      <c r="Q80" s="298">
        <f t="shared" si="24"/>
        <v>810742240393.87988</v>
      </c>
      <c r="R80" s="37"/>
    </row>
    <row r="81" spans="2:27" ht="14.25" customHeight="1" x14ac:dyDescent="0.25">
      <c r="B81" s="34" t="s">
        <v>168</v>
      </c>
      <c r="C81" s="24"/>
      <c r="D81" s="17"/>
      <c r="E81" s="13"/>
      <c r="F81" s="13"/>
      <c r="G81" s="13"/>
      <c r="H81" s="13"/>
      <c r="I81" s="13"/>
      <c r="J81" s="13"/>
      <c r="K81" s="13"/>
      <c r="L81" s="13"/>
      <c r="M81" s="13"/>
      <c r="N81" s="13"/>
      <c r="O81" s="13"/>
      <c r="P81" s="13"/>
      <c r="Q81" s="17"/>
      <c r="R81" s="163"/>
      <c r="S81" s="163"/>
      <c r="T81" s="163"/>
      <c r="U81" s="163"/>
      <c r="V81" s="163"/>
      <c r="W81" s="163"/>
      <c r="X81" s="163"/>
      <c r="Y81" s="163"/>
      <c r="Z81" s="163"/>
      <c r="AA81" s="163"/>
    </row>
    <row r="82" spans="2:27" x14ac:dyDescent="0.25">
      <c r="B82" s="13" t="s">
        <v>203</v>
      </c>
      <c r="C82" s="12"/>
      <c r="D82" s="12"/>
      <c r="E82" s="7"/>
      <c r="F82" s="7"/>
      <c r="G82" s="7"/>
      <c r="H82" s="7"/>
      <c r="I82" s="7"/>
      <c r="J82" s="7"/>
      <c r="K82" s="7"/>
      <c r="L82" s="7"/>
      <c r="M82" s="7"/>
      <c r="N82" s="7"/>
      <c r="O82" s="7"/>
      <c r="P82" s="7"/>
      <c r="Q82" s="12"/>
    </row>
    <row r="83" spans="2:27" x14ac:dyDescent="0.25">
      <c r="B83" s="13" t="s">
        <v>172</v>
      </c>
      <c r="C83" s="12"/>
      <c r="D83" s="12"/>
      <c r="E83" s="162"/>
      <c r="F83" s="162"/>
      <c r="G83" s="162"/>
      <c r="H83" s="162"/>
      <c r="I83" s="162"/>
      <c r="J83" s="162"/>
      <c r="K83" s="162"/>
      <c r="L83" s="162"/>
      <c r="M83" s="162"/>
      <c r="N83" s="162"/>
      <c r="O83" s="162"/>
      <c r="P83" s="162"/>
      <c r="Q83" s="162"/>
      <c r="R83" s="162"/>
    </row>
    <row r="84" spans="2:27" x14ac:dyDescent="0.25">
      <c r="B84" s="6"/>
      <c r="C84" s="12"/>
      <c r="D84" s="12"/>
      <c r="E84" s="6"/>
      <c r="F84" s="6"/>
      <c r="G84" s="6"/>
      <c r="H84" s="6"/>
      <c r="I84" s="6"/>
      <c r="J84" s="6"/>
      <c r="K84" s="6"/>
      <c r="L84" s="6"/>
      <c r="M84" s="6"/>
      <c r="N84" s="6"/>
      <c r="O84" s="6"/>
      <c r="P84" s="6"/>
    </row>
    <row r="86" spans="2:27" x14ac:dyDescent="0.25">
      <c r="E86" s="161"/>
      <c r="F86" s="161"/>
      <c r="G86" s="161"/>
      <c r="H86" s="161"/>
      <c r="I86" s="161"/>
      <c r="J86" s="161"/>
      <c r="K86" s="161"/>
      <c r="L86" s="161"/>
      <c r="M86" s="161"/>
      <c r="N86" s="161"/>
      <c r="O86" s="161"/>
      <c r="P86" s="161"/>
      <c r="Q86" s="161"/>
    </row>
    <row r="88" spans="2:27" x14ac:dyDescent="0.25">
      <c r="B88" s="37"/>
      <c r="C88" s="37"/>
      <c r="D88" s="37"/>
      <c r="E88" s="37"/>
      <c r="F88" s="37"/>
      <c r="G88" s="37"/>
    </row>
    <row r="95" spans="2:27" x14ac:dyDescent="0.25">
      <c r="E95" s="3"/>
      <c r="F95" s="3"/>
      <c r="G95" s="3"/>
      <c r="H95" s="3"/>
      <c r="I95" s="3"/>
      <c r="J95" s="3"/>
      <c r="K95" s="3"/>
      <c r="L95" s="3"/>
      <c r="M95" s="3"/>
      <c r="N95" s="3"/>
      <c r="O95" s="3"/>
      <c r="P95" s="3"/>
    </row>
    <row r="97" spans="5:16" x14ac:dyDescent="0.25">
      <c r="E97" s="3"/>
      <c r="F97" s="3"/>
      <c r="G97" s="3"/>
      <c r="H97" s="3"/>
      <c r="I97" s="3"/>
      <c r="J97" s="3"/>
      <c r="K97" s="3"/>
      <c r="L97" s="3"/>
      <c r="M97" s="3"/>
      <c r="N97" s="3"/>
      <c r="O97" s="3"/>
      <c r="P97" s="3"/>
    </row>
    <row r="101" spans="5:16" x14ac:dyDescent="0.25">
      <c r="E101" s="3"/>
      <c r="F101" s="3"/>
      <c r="G101" s="3"/>
      <c r="H101" s="3"/>
      <c r="I101" s="3"/>
      <c r="J101" s="3"/>
      <c r="K101" s="3"/>
      <c r="L101" s="3"/>
      <c r="M101" s="3"/>
      <c r="N101" s="3"/>
      <c r="O101" s="3"/>
      <c r="P101" s="3"/>
    </row>
    <row r="105" spans="5:16" x14ac:dyDescent="0.25">
      <c r="E105" s="3"/>
      <c r="F105" s="3"/>
      <c r="G105" s="3"/>
      <c r="H105" s="3"/>
      <c r="I105" s="3"/>
      <c r="J105" s="3"/>
      <c r="K105" s="3"/>
      <c r="L105" s="3"/>
      <c r="M105" s="3"/>
      <c r="N105" s="3"/>
      <c r="O105" s="3"/>
      <c r="P105" s="3"/>
    </row>
    <row r="106" spans="5:16" x14ac:dyDescent="0.25">
      <c r="E106" s="3"/>
      <c r="F106" s="3"/>
      <c r="G106" s="3"/>
      <c r="H106" s="3"/>
      <c r="I106" s="3"/>
      <c r="J106" s="3"/>
      <c r="K106" s="3"/>
      <c r="L106" s="3"/>
      <c r="M106" s="3"/>
      <c r="N106" s="3"/>
      <c r="O106" s="3"/>
      <c r="P106" s="3"/>
    </row>
    <row r="107" spans="5:16" x14ac:dyDescent="0.25">
      <c r="E107" s="3"/>
      <c r="F107" s="3"/>
      <c r="G107" s="3"/>
      <c r="H107" s="3"/>
      <c r="I107" s="3"/>
      <c r="J107" s="3"/>
      <c r="K107" s="3"/>
      <c r="L107" s="3"/>
      <c r="M107" s="3"/>
      <c r="N107" s="3"/>
      <c r="O107" s="3"/>
      <c r="P107" s="3"/>
    </row>
  </sheetData>
  <mergeCells count="8">
    <mergeCell ref="B2:Q2"/>
    <mergeCell ref="B3:Q3"/>
    <mergeCell ref="B4:Q4"/>
    <mergeCell ref="B5:Q5"/>
    <mergeCell ref="B7:B8"/>
    <mergeCell ref="C7:C8"/>
    <mergeCell ref="E7:Q7"/>
    <mergeCell ref="D7:D8"/>
  </mergeCells>
  <pageMargins left="0.7" right="0.7" top="0.75" bottom="0.75" header="0.3" footer="0.3"/>
  <pageSetup orientation="portrait" horizontalDpi="4294967295" verticalDpi="4294967295" r:id="rId1"/>
  <ignoredErrors>
    <ignoredError sqref="C10:P16 C22:P22 C19:C21 F45:P45 C18 C17 E17:P17 E18:P18" formulaRange="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2:AK112"/>
  <sheetViews>
    <sheetView showGridLines="0" topLeftCell="E30" zoomScale="85" zoomScaleNormal="85" workbookViewId="0">
      <selection activeCell="R54" sqref="R54"/>
    </sheetView>
  </sheetViews>
  <sheetFormatPr defaultColWidth="11.42578125" defaultRowHeight="15" x14ac:dyDescent="0.25"/>
  <cols>
    <col min="1" max="1" width="7.7109375" customWidth="1"/>
    <col min="2" max="2" width="60.42578125" customWidth="1"/>
    <col min="3" max="4" width="20.7109375" style="3" customWidth="1"/>
    <col min="5" max="5" width="14.42578125" customWidth="1"/>
    <col min="6" max="6" width="15" customWidth="1"/>
    <col min="7" max="7" width="15.140625" customWidth="1"/>
    <col min="8" max="9" width="14.140625" customWidth="1"/>
    <col min="10" max="10" width="14.28515625" customWidth="1"/>
    <col min="11" max="11" width="14.85546875" customWidth="1"/>
    <col min="12" max="16" width="14.42578125" customWidth="1"/>
    <col min="17" max="17" width="15.42578125" style="3" customWidth="1"/>
    <col min="18" max="18" width="19.7109375" bestFit="1" customWidth="1"/>
    <col min="19" max="19" width="17.85546875" bestFit="1" customWidth="1"/>
    <col min="20" max="20" width="18.140625" bestFit="1" customWidth="1"/>
    <col min="21" max="22" width="18" bestFit="1" customWidth="1"/>
    <col min="23" max="23" width="17.85546875" bestFit="1" customWidth="1"/>
    <col min="24" max="25" width="18.85546875" bestFit="1" customWidth="1"/>
    <col min="26" max="26" width="17.85546875" bestFit="1" customWidth="1"/>
  </cols>
  <sheetData>
    <row r="2" spans="1:37" ht="28.5" x14ac:dyDescent="0.25">
      <c r="B2" s="364" t="s">
        <v>0</v>
      </c>
      <c r="C2" s="365"/>
      <c r="D2" s="365"/>
      <c r="E2" s="365"/>
      <c r="F2" s="365"/>
      <c r="G2" s="365"/>
      <c r="H2" s="365"/>
      <c r="I2" s="365"/>
      <c r="J2" s="365"/>
      <c r="K2" s="365"/>
      <c r="L2" s="365"/>
      <c r="M2" s="365"/>
      <c r="N2" s="365"/>
      <c r="O2" s="365"/>
      <c r="P2" s="365"/>
      <c r="Q2" s="365"/>
    </row>
    <row r="3" spans="1:37" ht="21" x14ac:dyDescent="0.25">
      <c r="A3" s="1"/>
      <c r="B3" s="366" t="s">
        <v>1</v>
      </c>
      <c r="C3" s="367"/>
      <c r="D3" s="367"/>
      <c r="E3" s="367"/>
      <c r="F3" s="367"/>
      <c r="G3" s="367"/>
      <c r="H3" s="367"/>
      <c r="I3" s="367"/>
      <c r="J3" s="367"/>
      <c r="K3" s="367"/>
      <c r="L3" s="367"/>
      <c r="M3" s="367"/>
      <c r="N3" s="367"/>
      <c r="O3" s="367"/>
      <c r="P3" s="367"/>
      <c r="Q3" s="367"/>
    </row>
    <row r="4" spans="1:37" ht="15.75" x14ac:dyDescent="0.25">
      <c r="A4" s="1"/>
      <c r="B4" s="370" t="s">
        <v>173</v>
      </c>
      <c r="C4" s="371"/>
      <c r="D4" s="371"/>
      <c r="E4" s="371"/>
      <c r="F4" s="371"/>
      <c r="G4" s="371"/>
      <c r="H4" s="371"/>
      <c r="I4" s="371"/>
      <c r="J4" s="371"/>
      <c r="K4" s="371"/>
      <c r="L4" s="371"/>
      <c r="M4" s="371"/>
      <c r="N4" s="371"/>
      <c r="O4" s="371"/>
      <c r="P4" s="371"/>
      <c r="Q4" s="371"/>
    </row>
    <row r="5" spans="1:37" x14ac:dyDescent="0.25">
      <c r="A5" s="1"/>
      <c r="B5" s="372"/>
      <c r="C5" s="373"/>
      <c r="D5" s="373"/>
      <c r="E5" s="373"/>
      <c r="F5" s="373"/>
      <c r="G5" s="373"/>
      <c r="H5" s="373"/>
      <c r="I5" s="373"/>
      <c r="J5" s="373"/>
      <c r="K5" s="373"/>
      <c r="L5" s="373"/>
      <c r="M5" s="373"/>
      <c r="N5" s="373"/>
      <c r="O5" s="373"/>
      <c r="P5" s="373"/>
      <c r="Q5" s="373"/>
    </row>
    <row r="6" spans="1:37" x14ac:dyDescent="0.25">
      <c r="A6" s="1"/>
      <c r="B6" s="2" t="s">
        <v>204</v>
      </c>
      <c r="C6" s="5"/>
      <c r="D6" s="5"/>
      <c r="Q6" s="32" t="s">
        <v>5</v>
      </c>
    </row>
    <row r="7" spans="1:37" s="8" customFormat="1" ht="19.5" customHeight="1" x14ac:dyDescent="0.25">
      <c r="B7" s="360" t="s">
        <v>6</v>
      </c>
      <c r="C7" s="408" t="s">
        <v>167</v>
      </c>
      <c r="D7" s="408" t="s">
        <v>175</v>
      </c>
      <c r="E7" s="399" t="s">
        <v>9</v>
      </c>
      <c r="F7" s="399"/>
      <c r="G7" s="399"/>
      <c r="H7" s="399"/>
      <c r="I7" s="399"/>
      <c r="J7" s="399"/>
      <c r="K7" s="399"/>
      <c r="L7" s="399"/>
      <c r="M7" s="399"/>
      <c r="N7" s="399"/>
      <c r="O7" s="399"/>
      <c r="P7" s="399"/>
      <c r="Q7" s="382"/>
      <c r="R7"/>
    </row>
    <row r="8" spans="1:37" s="8" customFormat="1" ht="19.5" customHeight="1" x14ac:dyDescent="0.25">
      <c r="B8" s="360"/>
      <c r="C8" s="409"/>
      <c r="D8" s="409"/>
      <c r="E8" s="214" t="s">
        <v>10</v>
      </c>
      <c r="F8" s="214" t="s">
        <v>11</v>
      </c>
      <c r="G8" s="214" t="s">
        <v>12</v>
      </c>
      <c r="H8" s="214" t="s">
        <v>13</v>
      </c>
      <c r="I8" s="214" t="s">
        <v>14</v>
      </c>
      <c r="J8" s="214" t="s">
        <v>15</v>
      </c>
      <c r="K8" s="214" t="s">
        <v>16</v>
      </c>
      <c r="L8" s="214" t="s">
        <v>17</v>
      </c>
      <c r="M8" s="214" t="s">
        <v>18</v>
      </c>
      <c r="N8" s="214" t="s">
        <v>19</v>
      </c>
      <c r="O8" s="214" t="s">
        <v>20</v>
      </c>
      <c r="P8" s="214" t="s">
        <v>21</v>
      </c>
      <c r="Q8" s="214" t="s">
        <v>22</v>
      </c>
      <c r="R8"/>
      <c r="S8" s="9"/>
    </row>
    <row r="9" spans="1:37" x14ac:dyDescent="0.25">
      <c r="B9" s="29" t="s">
        <v>89</v>
      </c>
      <c r="C9" s="296">
        <f>C10+C16+C17+C23+C28</f>
        <v>643906763177</v>
      </c>
      <c r="D9" s="296">
        <f>D10+D16+D17+D23+D28+D22</f>
        <v>655666642465.67969</v>
      </c>
      <c r="E9" s="296">
        <f t="shared" ref="E9:O9" si="0">E10+E16+E17+E23+E28</f>
        <v>44402421572.87999</v>
      </c>
      <c r="F9" s="296">
        <f t="shared" si="0"/>
        <v>46354217615.910004</v>
      </c>
      <c r="G9" s="296">
        <f t="shared" si="0"/>
        <v>56267202349.860008</v>
      </c>
      <c r="H9" s="296">
        <f t="shared" si="0"/>
        <v>45127135135.399994</v>
      </c>
      <c r="I9" s="296">
        <f t="shared" si="0"/>
        <v>46573567199.429993</v>
      </c>
      <c r="J9" s="296">
        <f t="shared" si="0"/>
        <v>65984051799.970001</v>
      </c>
      <c r="K9" s="296">
        <f t="shared" si="0"/>
        <v>47319296689.479996</v>
      </c>
      <c r="L9" s="296">
        <f t="shared" si="0"/>
        <v>51876640074.220009</v>
      </c>
      <c r="M9" s="296">
        <f t="shared" si="0"/>
        <v>46157220472.330002</v>
      </c>
      <c r="N9" s="296">
        <f t="shared" si="0"/>
        <v>51034245056.070007</v>
      </c>
      <c r="O9" s="296">
        <f t="shared" si="0"/>
        <v>61298907805.709999</v>
      </c>
      <c r="P9" s="296">
        <f>P10+P16+P17+P23+P28+P22</f>
        <v>78873590377.249985</v>
      </c>
      <c r="Q9" s="296">
        <f t="shared" ref="Q9:Q34" si="1">E9+F9+G9+H9+I9+J9+K9+L9+M9+O9+N9+P9</f>
        <v>641268496148.51001</v>
      </c>
      <c r="R9" s="153"/>
      <c r="S9" s="148"/>
      <c r="T9" s="148"/>
      <c r="U9" s="148"/>
      <c r="V9" s="148"/>
      <c r="W9" s="148"/>
      <c r="X9" s="148"/>
      <c r="Y9" s="142"/>
      <c r="Z9" s="142"/>
      <c r="AA9" s="142"/>
      <c r="AB9" s="142"/>
      <c r="AC9" s="142"/>
      <c r="AD9" s="142"/>
      <c r="AE9" s="142"/>
      <c r="AF9" s="142"/>
      <c r="AG9" s="161"/>
      <c r="AH9" s="161"/>
      <c r="AI9" s="161"/>
      <c r="AJ9" s="37"/>
      <c r="AK9" s="161"/>
    </row>
    <row r="10" spans="1:37" x14ac:dyDescent="0.25">
      <c r="B10" s="30" t="s">
        <v>90</v>
      </c>
      <c r="C10" s="294">
        <f>SUM(C11:C15)</f>
        <v>284605468149</v>
      </c>
      <c r="D10" s="294">
        <f>SUM(D11:D15)</f>
        <v>295627380966.8598</v>
      </c>
      <c r="E10" s="294">
        <f>SUM(E11:E15)</f>
        <v>16279585214.559992</v>
      </c>
      <c r="F10" s="294">
        <f t="shared" ref="F10:P10" si="2">SUM(F11:F15)</f>
        <v>22397031902.380001</v>
      </c>
      <c r="G10" s="294">
        <f>SUM(G11:G15)</f>
        <v>24559345273.150002</v>
      </c>
      <c r="H10" s="294">
        <f>SUM(H11:H15)</f>
        <v>20822452393.649998</v>
      </c>
      <c r="I10" s="294">
        <f t="shared" si="2"/>
        <v>24830973299.739994</v>
      </c>
      <c r="J10" s="294">
        <f t="shared" si="2"/>
        <v>24605030141.869995</v>
      </c>
      <c r="K10" s="294">
        <f t="shared" si="2"/>
        <v>21424134005.649994</v>
      </c>
      <c r="L10" s="294">
        <f t="shared" si="2"/>
        <v>22449296663.350006</v>
      </c>
      <c r="M10" s="294">
        <f t="shared" si="2"/>
        <v>21484475413.910004</v>
      </c>
      <c r="N10" s="294">
        <f>SUM(N11:N15)</f>
        <v>24029300288.420006</v>
      </c>
      <c r="O10" s="294">
        <f t="shared" si="2"/>
        <v>31584288337.999996</v>
      </c>
      <c r="P10" s="294">
        <f t="shared" si="2"/>
        <v>33042807142.909988</v>
      </c>
      <c r="Q10" s="294">
        <f t="shared" si="1"/>
        <v>287508720077.58997</v>
      </c>
      <c r="R10" s="153"/>
      <c r="S10" s="148"/>
      <c r="T10" s="148"/>
      <c r="U10" s="148"/>
      <c r="V10" s="148"/>
      <c r="W10" s="148"/>
      <c r="X10" s="148"/>
      <c r="Y10" s="142"/>
      <c r="Z10" s="142"/>
      <c r="AA10" s="142"/>
      <c r="AB10" s="142"/>
      <c r="AC10" s="142"/>
      <c r="AD10" s="142"/>
      <c r="AE10" s="142"/>
      <c r="AF10" s="161"/>
      <c r="AG10" s="161"/>
      <c r="AH10" s="161"/>
      <c r="AI10" s="161"/>
      <c r="AJ10" s="161"/>
      <c r="AK10" s="161"/>
    </row>
    <row r="11" spans="1:37" x14ac:dyDescent="0.25">
      <c r="B11" s="28" t="s">
        <v>91</v>
      </c>
      <c r="C11" s="293">
        <v>186407299329</v>
      </c>
      <c r="D11" s="293">
        <v>205187647708.45993</v>
      </c>
      <c r="E11" s="293">
        <v>14619951727.239992</v>
      </c>
      <c r="F11" s="293">
        <v>16184306432.069998</v>
      </c>
      <c r="G11" s="293">
        <v>15427982128.860003</v>
      </c>
      <c r="H11" s="293">
        <v>15352999476.329998</v>
      </c>
      <c r="I11" s="293">
        <v>15860514283.719999</v>
      </c>
      <c r="J11" s="293">
        <v>15674573064.519997</v>
      </c>
      <c r="K11" s="293">
        <v>15551551526.529997</v>
      </c>
      <c r="L11" s="293">
        <v>15848891392.150002</v>
      </c>
      <c r="M11" s="293">
        <v>15718064896.179998</v>
      </c>
      <c r="N11" s="293">
        <v>16326987868.42</v>
      </c>
      <c r="O11" s="293">
        <v>25312828900.299995</v>
      </c>
      <c r="P11" s="293">
        <v>21766765923.149994</v>
      </c>
      <c r="Q11" s="293">
        <f t="shared" si="1"/>
        <v>203645417619.46997</v>
      </c>
      <c r="R11" s="153"/>
      <c r="S11" s="148"/>
      <c r="T11" s="148"/>
      <c r="U11" s="148"/>
      <c r="V11" s="148"/>
      <c r="W11" s="148"/>
      <c r="X11" s="148"/>
      <c r="Y11" s="142"/>
      <c r="Z11" s="142"/>
      <c r="AA11" s="142"/>
      <c r="AB11" s="142"/>
      <c r="AC11" s="142"/>
      <c r="AD11" s="142"/>
      <c r="AE11" s="142"/>
      <c r="AF11" s="161"/>
      <c r="AG11" s="161"/>
      <c r="AH11" s="161"/>
      <c r="AI11" s="161"/>
      <c r="AJ11" s="161"/>
      <c r="AK11" s="161"/>
    </row>
    <row r="12" spans="1:37" x14ac:dyDescent="0.25">
      <c r="B12" s="28" t="s">
        <v>92</v>
      </c>
      <c r="C12" s="293">
        <v>94328270220</v>
      </c>
      <c r="D12" s="293">
        <v>89935549620.559906</v>
      </c>
      <c r="E12" s="293">
        <v>1658954685.4899998</v>
      </c>
      <c r="F12" s="293">
        <v>6211674615.4000025</v>
      </c>
      <c r="G12" s="293">
        <v>9130508349.9899998</v>
      </c>
      <c r="H12" s="293">
        <v>5467541915.5200024</v>
      </c>
      <c r="I12" s="293">
        <v>8963081697.0399952</v>
      </c>
      <c r="J12" s="293">
        <v>8913449378.2799969</v>
      </c>
      <c r="K12" s="293">
        <v>5870245862.1799974</v>
      </c>
      <c r="L12" s="293">
        <v>6597099125.2100029</v>
      </c>
      <c r="M12" s="293">
        <v>5757271185.6900034</v>
      </c>
      <c r="N12" s="293">
        <v>7695985478.8900032</v>
      </c>
      <c r="O12" s="293">
        <v>6267598068.3300018</v>
      </c>
      <c r="P12" s="293">
        <v>11205800086.159996</v>
      </c>
      <c r="Q12" s="293">
        <f t="shared" si="1"/>
        <v>83739210448.179993</v>
      </c>
      <c r="R12" s="153"/>
      <c r="S12" s="148"/>
      <c r="T12" s="148"/>
      <c r="U12" s="148"/>
      <c r="V12" s="148"/>
      <c r="W12" s="148"/>
      <c r="X12" s="148"/>
      <c r="Y12" s="142"/>
      <c r="Z12" s="142"/>
      <c r="AA12" s="142"/>
      <c r="AB12" s="142"/>
      <c r="AC12" s="142"/>
      <c r="AD12" s="142"/>
      <c r="AE12" s="142"/>
      <c r="AF12" s="161"/>
      <c r="AG12" s="161"/>
      <c r="AH12" s="161"/>
      <c r="AI12" s="161"/>
      <c r="AJ12" s="161"/>
      <c r="AK12" s="161"/>
    </row>
    <row r="13" spans="1:37" ht="30" x14ac:dyDescent="0.25">
      <c r="B13" s="28" t="s">
        <v>93</v>
      </c>
      <c r="C13" s="293">
        <v>73401582</v>
      </c>
      <c r="D13" s="293">
        <v>136572040.61000001</v>
      </c>
      <c r="E13" s="293">
        <v>678801.83</v>
      </c>
      <c r="F13" s="293">
        <v>1050854.9100000001</v>
      </c>
      <c r="G13" s="293">
        <v>854794.29999999993</v>
      </c>
      <c r="H13" s="293">
        <v>1911001.7999999998</v>
      </c>
      <c r="I13" s="293">
        <v>7377318.9800000004</v>
      </c>
      <c r="J13" s="293">
        <v>17007699.07</v>
      </c>
      <c r="K13" s="293">
        <v>2336616.94</v>
      </c>
      <c r="L13" s="293">
        <v>3306145.9899999998</v>
      </c>
      <c r="M13" s="293">
        <v>9139332.0399999991</v>
      </c>
      <c r="N13" s="293">
        <v>6326941.1099999994</v>
      </c>
      <c r="O13" s="293">
        <v>3861369.37</v>
      </c>
      <c r="P13" s="293">
        <v>70241133.600000009</v>
      </c>
      <c r="Q13" s="293">
        <f t="shared" si="1"/>
        <v>124092009.94</v>
      </c>
      <c r="R13" s="153"/>
      <c r="S13" s="148"/>
      <c r="T13" s="148"/>
      <c r="U13" s="148"/>
      <c r="V13" s="148"/>
      <c r="W13" s="148"/>
      <c r="X13" s="148"/>
      <c r="Y13" s="142"/>
      <c r="Z13" s="142"/>
      <c r="AA13" s="142"/>
      <c r="AB13" s="142"/>
      <c r="AC13" s="142"/>
      <c r="AD13" s="142"/>
      <c r="AE13" s="142"/>
      <c r="AF13" s="161"/>
      <c r="AG13" s="161"/>
      <c r="AH13" s="161"/>
      <c r="AI13" s="161"/>
      <c r="AJ13" s="161"/>
      <c r="AK13" s="161"/>
    </row>
    <row r="14" spans="1:37" ht="30" x14ac:dyDescent="0.25">
      <c r="B14" s="28" t="s">
        <v>94</v>
      </c>
      <c r="C14" s="293">
        <v>3380145672</v>
      </c>
      <c r="D14" s="293">
        <v>1260251.2299995422</v>
      </c>
      <c r="E14" s="20">
        <v>0</v>
      </c>
      <c r="F14" s="20">
        <v>0</v>
      </c>
      <c r="G14" s="20">
        <v>0</v>
      </c>
      <c r="H14" s="20">
        <v>0</v>
      </c>
      <c r="I14" s="20">
        <v>0</v>
      </c>
      <c r="J14" s="20">
        <v>0</v>
      </c>
      <c r="K14" s="20">
        <v>0</v>
      </c>
      <c r="L14" s="20">
        <v>0</v>
      </c>
      <c r="M14" s="20">
        <v>0</v>
      </c>
      <c r="N14" s="20">
        <v>0</v>
      </c>
      <c r="O14" s="20">
        <v>0</v>
      </c>
      <c r="P14" s="20">
        <v>0</v>
      </c>
      <c r="Q14" s="20">
        <f t="shared" si="1"/>
        <v>0</v>
      </c>
      <c r="R14" s="153"/>
      <c r="S14" s="148"/>
      <c r="T14" s="148"/>
      <c r="U14" s="148"/>
      <c r="V14" s="148"/>
      <c r="W14" s="148"/>
      <c r="X14" s="148"/>
      <c r="Y14" s="142"/>
      <c r="Z14" s="142"/>
      <c r="AA14" s="142"/>
      <c r="AB14" s="142"/>
      <c r="AC14" s="142"/>
      <c r="AD14" s="142"/>
      <c r="AE14" s="142"/>
      <c r="AF14" s="161"/>
      <c r="AG14" s="161"/>
      <c r="AH14" s="161"/>
      <c r="AI14" s="161"/>
      <c r="AJ14" s="161"/>
      <c r="AK14" s="161"/>
    </row>
    <row r="15" spans="1:37" ht="30" x14ac:dyDescent="0.25">
      <c r="B15" s="28" t="s">
        <v>179</v>
      </c>
      <c r="C15" s="293">
        <v>416351346</v>
      </c>
      <c r="D15" s="293">
        <v>366351346</v>
      </c>
      <c r="E15" s="20">
        <v>0</v>
      </c>
      <c r="F15" s="20">
        <v>0</v>
      </c>
      <c r="G15" s="20">
        <v>0</v>
      </c>
      <c r="H15" s="20">
        <v>0</v>
      </c>
      <c r="I15" s="20">
        <v>0</v>
      </c>
      <c r="J15" s="20">
        <v>0</v>
      </c>
      <c r="K15" s="20">
        <v>0</v>
      </c>
      <c r="L15" s="20">
        <v>0</v>
      </c>
      <c r="M15" s="20">
        <v>0</v>
      </c>
      <c r="N15" s="20">
        <v>0</v>
      </c>
      <c r="O15" s="20">
        <v>0</v>
      </c>
      <c r="P15" s="20">
        <v>0</v>
      </c>
      <c r="Q15" s="20">
        <f t="shared" si="1"/>
        <v>0</v>
      </c>
      <c r="R15" s="153"/>
      <c r="S15" s="148"/>
      <c r="T15" s="148"/>
      <c r="U15" s="148"/>
      <c r="V15" s="148"/>
      <c r="W15" s="148"/>
      <c r="X15" s="148"/>
      <c r="Y15" s="142"/>
      <c r="Z15" s="142"/>
      <c r="AA15" s="142"/>
      <c r="AB15" s="142"/>
      <c r="AC15" s="142"/>
      <c r="AD15" s="142"/>
      <c r="AE15" s="142"/>
      <c r="AF15" s="161"/>
      <c r="AG15" s="161"/>
      <c r="AH15" s="161"/>
      <c r="AI15" s="161"/>
      <c r="AJ15" s="161"/>
      <c r="AK15" s="161"/>
    </row>
    <row r="16" spans="1:37" ht="30" x14ac:dyDescent="0.25">
      <c r="B16" s="30" t="s">
        <v>96</v>
      </c>
      <c r="C16" s="294">
        <v>36969992188</v>
      </c>
      <c r="D16" s="294">
        <v>41449179637.379997</v>
      </c>
      <c r="E16" s="306">
        <v>2787167011.3799996</v>
      </c>
      <c r="F16" s="306">
        <v>2885001243.1100001</v>
      </c>
      <c r="G16" s="306">
        <v>2872915852.5</v>
      </c>
      <c r="H16" s="306">
        <v>3138090458.6599998</v>
      </c>
      <c r="I16" s="306">
        <v>3288293951.9499998</v>
      </c>
      <c r="J16" s="306">
        <v>3211089306.0900002</v>
      </c>
      <c r="K16" s="306">
        <v>3220387912.5600004</v>
      </c>
      <c r="L16" s="306">
        <v>3223887692.7600007</v>
      </c>
      <c r="M16" s="306">
        <v>3244160105.3600001</v>
      </c>
      <c r="N16" s="306">
        <v>3260508116.2200003</v>
      </c>
      <c r="O16" s="306">
        <v>3758016828.8499999</v>
      </c>
      <c r="P16" s="306">
        <v>5860154131.8899994</v>
      </c>
      <c r="Q16" s="294">
        <f t="shared" si="1"/>
        <v>40749672611.330002</v>
      </c>
      <c r="R16" s="153"/>
      <c r="S16" s="142"/>
      <c r="T16" s="142"/>
      <c r="U16" s="142"/>
      <c r="V16" s="142"/>
      <c r="W16" s="142"/>
      <c r="X16" s="142"/>
      <c r="Y16" s="142"/>
      <c r="Z16" s="142"/>
      <c r="AA16" s="142"/>
      <c r="AB16" s="142"/>
      <c r="AC16" s="142"/>
      <c r="AD16" s="142"/>
      <c r="AE16" s="142"/>
      <c r="AF16" s="161"/>
      <c r="AG16" s="161"/>
      <c r="AH16" s="161"/>
      <c r="AI16" s="161"/>
      <c r="AJ16" s="161"/>
      <c r="AK16" s="161"/>
    </row>
    <row r="17" spans="2:37" x14ac:dyDescent="0.25">
      <c r="B17" s="30" t="s">
        <v>180</v>
      </c>
      <c r="C17" s="294">
        <f t="shared" ref="C17" si="3">C18</f>
        <v>147886952782</v>
      </c>
      <c r="D17" s="294">
        <f>D18</f>
        <v>137550166232.16</v>
      </c>
      <c r="E17" s="294">
        <f>E18</f>
        <v>13710133591.77</v>
      </c>
      <c r="F17" s="294">
        <f t="shared" ref="F17:O17" si="4">F18</f>
        <v>8282265359.4599991</v>
      </c>
      <c r="G17" s="294">
        <f t="shared" si="4"/>
        <v>10423014490.34</v>
      </c>
      <c r="H17" s="294">
        <f t="shared" si="4"/>
        <v>7939145791.4399996</v>
      </c>
      <c r="I17" s="294">
        <f t="shared" si="4"/>
        <v>4620969373.0200005</v>
      </c>
      <c r="J17" s="294">
        <f t="shared" si="4"/>
        <v>24391714828.960003</v>
      </c>
      <c r="K17" s="294">
        <f t="shared" si="4"/>
        <v>8296834311.5700006</v>
      </c>
      <c r="L17" s="294">
        <f t="shared" si="4"/>
        <v>8855741976.4400024</v>
      </c>
      <c r="M17" s="294">
        <f t="shared" si="4"/>
        <v>7723905902.4699993</v>
      </c>
      <c r="N17" s="294">
        <f t="shared" si="4"/>
        <v>10031882111.809999</v>
      </c>
      <c r="O17" s="294">
        <f t="shared" si="4"/>
        <v>6102055051.4699993</v>
      </c>
      <c r="P17" s="294">
        <f>P18</f>
        <v>24190006940.189999</v>
      </c>
      <c r="Q17" s="294">
        <f t="shared" si="1"/>
        <v>134567669728.94002</v>
      </c>
      <c r="R17" s="153"/>
      <c r="S17" s="153"/>
      <c r="T17" s="153"/>
      <c r="U17" s="153"/>
      <c r="V17" s="153"/>
      <c r="W17" s="153"/>
      <c r="X17" s="153"/>
      <c r="Y17" s="142"/>
      <c r="Z17" s="142"/>
      <c r="AA17" s="142"/>
      <c r="AB17" s="142"/>
      <c r="AC17" s="142"/>
      <c r="AD17" s="142"/>
      <c r="AE17" s="142"/>
      <c r="AF17" s="161"/>
      <c r="AG17" s="161"/>
      <c r="AH17" s="161"/>
      <c r="AI17" s="161"/>
      <c r="AJ17" s="37"/>
      <c r="AK17" s="161"/>
    </row>
    <row r="18" spans="2:37" x14ac:dyDescent="0.25">
      <c r="B18" s="28" t="s">
        <v>98</v>
      </c>
      <c r="C18" s="293">
        <f>+C19+C20+C21</f>
        <v>147886952782</v>
      </c>
      <c r="D18" s="293">
        <f>+D19+D20+D21</f>
        <v>137550166232.16</v>
      </c>
      <c r="E18" s="293">
        <f>SUM(E19:E21)</f>
        <v>13710133591.77</v>
      </c>
      <c r="F18" s="293">
        <f>SUM(F19:F21)</f>
        <v>8282265359.4599991</v>
      </c>
      <c r="G18" s="293">
        <f t="shared" ref="G18:P18" si="5">SUM(G19:G21)</f>
        <v>10423014490.34</v>
      </c>
      <c r="H18" s="293">
        <f t="shared" si="5"/>
        <v>7939145791.4399996</v>
      </c>
      <c r="I18" s="293">
        <f t="shared" si="5"/>
        <v>4620969373.0200005</v>
      </c>
      <c r="J18" s="293">
        <f t="shared" si="5"/>
        <v>24391714828.960003</v>
      </c>
      <c r="K18" s="293">
        <f t="shared" si="5"/>
        <v>8296834311.5700006</v>
      </c>
      <c r="L18" s="293">
        <f t="shared" si="5"/>
        <v>8855741976.4400024</v>
      </c>
      <c r="M18" s="293">
        <f t="shared" si="5"/>
        <v>7723905902.4699993</v>
      </c>
      <c r="N18" s="293">
        <f t="shared" si="5"/>
        <v>10031882111.809999</v>
      </c>
      <c r="O18" s="293">
        <f t="shared" si="5"/>
        <v>6102055051.4699993</v>
      </c>
      <c r="P18" s="293">
        <f t="shared" si="5"/>
        <v>24190006940.189999</v>
      </c>
      <c r="Q18" s="293">
        <f t="shared" si="1"/>
        <v>134567669728.94002</v>
      </c>
      <c r="R18" s="153"/>
      <c r="S18" s="153"/>
      <c r="T18" s="153"/>
      <c r="U18" s="153"/>
      <c r="V18" s="153"/>
      <c r="W18" s="153"/>
      <c r="X18" s="153"/>
      <c r="Y18" s="142"/>
      <c r="Z18" s="142"/>
      <c r="AA18" s="142"/>
      <c r="AB18" s="142"/>
      <c r="AC18" s="142"/>
      <c r="AD18" s="142"/>
      <c r="AE18" s="142"/>
      <c r="AF18" s="161"/>
      <c r="AG18" s="161"/>
      <c r="AH18" s="161"/>
      <c r="AI18" s="161"/>
    </row>
    <row r="19" spans="2:37" x14ac:dyDescent="0.25">
      <c r="B19" s="28" t="s">
        <v>193</v>
      </c>
      <c r="C19" s="293">
        <v>77752907554</v>
      </c>
      <c r="D19" s="293">
        <v>61916121004.159996</v>
      </c>
      <c r="E19" s="293">
        <v>4759203523.9900007</v>
      </c>
      <c r="F19" s="293">
        <v>5778254723.749999</v>
      </c>
      <c r="G19" s="293">
        <v>4322959558.3099995</v>
      </c>
      <c r="H19" s="293">
        <v>2978679810.4200001</v>
      </c>
      <c r="I19" s="293">
        <v>3220371784.1900001</v>
      </c>
      <c r="J19" s="293">
        <v>10054753246.18</v>
      </c>
      <c r="K19" s="293">
        <v>5909211919.8000011</v>
      </c>
      <c r="L19" s="293">
        <v>6240603695.1600008</v>
      </c>
      <c r="M19" s="293">
        <v>1686077803.3099999</v>
      </c>
      <c r="N19" s="293">
        <v>5982474949.4799995</v>
      </c>
      <c r="O19" s="293">
        <v>2401487685.2799997</v>
      </c>
      <c r="P19" s="293">
        <v>7115932834.6200008</v>
      </c>
      <c r="Q19" s="293">
        <f t="shared" si="1"/>
        <v>60450011534.489998</v>
      </c>
      <c r="R19" s="153"/>
      <c r="S19" s="153"/>
      <c r="T19" s="153"/>
      <c r="U19" s="153"/>
      <c r="V19" s="153"/>
      <c r="W19" s="153"/>
      <c r="X19" s="153"/>
      <c r="Y19" s="142"/>
      <c r="Z19" s="142"/>
      <c r="AA19" s="142"/>
      <c r="AB19" s="142"/>
      <c r="AC19" s="142"/>
      <c r="AD19" s="142"/>
      <c r="AE19" s="142"/>
      <c r="AF19" s="161"/>
      <c r="AG19" s="161"/>
      <c r="AH19" s="161"/>
      <c r="AI19" s="161"/>
    </row>
    <row r="20" spans="2:37" x14ac:dyDescent="0.25">
      <c r="B20" s="28" t="s">
        <v>194</v>
      </c>
      <c r="C20" s="293">
        <v>69739994251</v>
      </c>
      <c r="D20" s="293">
        <v>74209889251</v>
      </c>
      <c r="E20" s="293">
        <v>8926069254.4899998</v>
      </c>
      <c r="F20" s="293">
        <v>2491165079.0500002</v>
      </c>
      <c r="G20" s="293">
        <v>6085477211.25</v>
      </c>
      <c r="H20" s="293">
        <v>4868380202.6499996</v>
      </c>
      <c r="I20" s="293">
        <v>1382197294.95</v>
      </c>
      <c r="J20" s="293">
        <v>14111337285.980001</v>
      </c>
      <c r="K20" s="293">
        <v>2382819676.04</v>
      </c>
      <c r="L20" s="293">
        <v>2540935336.9900002</v>
      </c>
      <c r="M20" s="293">
        <v>6026246367.4299994</v>
      </c>
      <c r="N20" s="293">
        <v>4045077305.71</v>
      </c>
      <c r="O20" s="293">
        <v>3682945508.6699996</v>
      </c>
      <c r="P20" s="293">
        <v>17050721905.23</v>
      </c>
      <c r="Q20" s="293">
        <f t="shared" si="1"/>
        <v>73593372428.440002</v>
      </c>
      <c r="R20" s="153"/>
      <c r="S20" s="153"/>
      <c r="T20" s="153"/>
      <c r="U20" s="153"/>
      <c r="V20" s="153"/>
      <c r="W20" s="153"/>
      <c r="X20" s="153"/>
      <c r="Y20" s="142"/>
      <c r="Z20" s="142"/>
      <c r="AA20" s="142"/>
      <c r="AB20" s="142"/>
      <c r="AC20" s="142"/>
      <c r="AD20" s="142"/>
      <c r="AE20" s="142"/>
      <c r="AF20" s="161"/>
      <c r="AG20" s="161"/>
      <c r="AH20" s="161"/>
      <c r="AI20" s="161"/>
    </row>
    <row r="21" spans="2:37" x14ac:dyDescent="0.25">
      <c r="B21" s="28" t="s">
        <v>195</v>
      </c>
      <c r="C21" s="293">
        <v>394050977</v>
      </c>
      <c r="D21" s="293">
        <v>1424155977</v>
      </c>
      <c r="E21" s="293">
        <v>24860813.289999999</v>
      </c>
      <c r="F21" s="293">
        <v>12845556.66</v>
      </c>
      <c r="G21" s="293">
        <v>14577720.780000001</v>
      </c>
      <c r="H21" s="293">
        <v>92085778.370000005</v>
      </c>
      <c r="I21" s="293">
        <v>18400293.880000003</v>
      </c>
      <c r="J21" s="293">
        <v>225624296.79999989</v>
      </c>
      <c r="K21" s="293">
        <v>4802715.7299999995</v>
      </c>
      <c r="L21" s="293">
        <v>74202944.289999992</v>
      </c>
      <c r="M21" s="293">
        <v>11581731.73</v>
      </c>
      <c r="N21" s="293">
        <v>4329856.62</v>
      </c>
      <c r="O21" s="293">
        <v>17621857.52</v>
      </c>
      <c r="P21" s="293">
        <v>23352200.34</v>
      </c>
      <c r="Q21" s="293">
        <f t="shared" si="1"/>
        <v>524285766.00999993</v>
      </c>
      <c r="R21" s="153"/>
      <c r="S21" s="153"/>
      <c r="T21" s="153"/>
      <c r="U21" s="153"/>
      <c r="V21" s="153"/>
      <c r="W21" s="153"/>
      <c r="X21" s="153"/>
      <c r="Y21" s="142"/>
      <c r="Z21" s="142"/>
      <c r="AA21" s="142"/>
      <c r="AB21" s="142"/>
      <c r="AC21" s="142"/>
      <c r="AD21" s="142"/>
      <c r="AE21" s="142"/>
      <c r="AF21" s="161"/>
      <c r="AG21" s="161"/>
      <c r="AH21" s="161"/>
      <c r="AI21" s="161"/>
    </row>
    <row r="22" spans="2:37" x14ac:dyDescent="0.25">
      <c r="B22" s="30" t="s">
        <v>99</v>
      </c>
      <c r="C22" s="22">
        <v>0</v>
      </c>
      <c r="D22" s="294">
        <v>214000001</v>
      </c>
      <c r="E22" s="22">
        <v>0</v>
      </c>
      <c r="F22" s="22">
        <v>0</v>
      </c>
      <c r="G22" s="22">
        <v>0</v>
      </c>
      <c r="H22" s="22">
        <v>0</v>
      </c>
      <c r="I22" s="22">
        <v>0</v>
      </c>
      <c r="J22" s="22">
        <v>0</v>
      </c>
      <c r="K22" s="22">
        <v>0</v>
      </c>
      <c r="L22" s="22">
        <v>0</v>
      </c>
      <c r="M22" s="22">
        <v>0</v>
      </c>
      <c r="N22" s="22">
        <v>0</v>
      </c>
      <c r="O22" s="22">
        <v>0</v>
      </c>
      <c r="P22" s="294">
        <v>214000000.00999999</v>
      </c>
      <c r="Q22" s="294">
        <f t="shared" si="1"/>
        <v>214000000.00999999</v>
      </c>
      <c r="R22" s="153"/>
      <c r="S22" s="153"/>
      <c r="T22" s="153"/>
      <c r="U22" s="153"/>
      <c r="V22" s="153"/>
      <c r="W22" s="153"/>
      <c r="X22" s="153"/>
      <c r="Y22" s="142"/>
      <c r="Z22" s="142"/>
      <c r="AA22" s="142"/>
      <c r="AB22" s="142"/>
      <c r="AC22" s="142"/>
      <c r="AD22" s="142"/>
      <c r="AE22" s="142"/>
      <c r="AF22" s="161"/>
      <c r="AG22" s="161"/>
      <c r="AH22" s="161"/>
      <c r="AI22" s="161"/>
    </row>
    <row r="23" spans="2:37" x14ac:dyDescent="0.25">
      <c r="B23" s="30" t="s">
        <v>101</v>
      </c>
      <c r="C23" s="294">
        <f t="shared" ref="C23:H23" si="6">SUM(C24:C27)</f>
        <v>174407022311</v>
      </c>
      <c r="D23" s="294">
        <f t="shared" si="6"/>
        <v>180757760939.51996</v>
      </c>
      <c r="E23" s="294">
        <f t="shared" si="6"/>
        <v>11625534921.839998</v>
      </c>
      <c r="F23" s="294">
        <f t="shared" si="6"/>
        <v>12782659574.629999</v>
      </c>
      <c r="G23" s="294">
        <f t="shared" si="6"/>
        <v>18411701295.540001</v>
      </c>
      <c r="H23" s="294">
        <f t="shared" si="6"/>
        <v>13223554473.400002</v>
      </c>
      <c r="I23" s="294">
        <f t="shared" ref="I23:P23" si="7">SUM(I24:I27)</f>
        <v>13829301037.769997</v>
      </c>
      <c r="J23" s="294">
        <f t="shared" si="7"/>
        <v>13774972889.719999</v>
      </c>
      <c r="K23" s="294">
        <f>SUM(K24:K27)</f>
        <v>14373545318.15</v>
      </c>
      <c r="L23" s="294">
        <f>SUM(L24:L27)</f>
        <v>17344528302.990002</v>
      </c>
      <c r="M23" s="294">
        <f t="shared" si="7"/>
        <v>13701232029.259998</v>
      </c>
      <c r="N23" s="294">
        <f t="shared" si="7"/>
        <v>13711002706.289997</v>
      </c>
      <c r="O23" s="294">
        <f t="shared" si="7"/>
        <v>19853216232.389999</v>
      </c>
      <c r="P23" s="294">
        <f t="shared" si="7"/>
        <v>15460873368.450001</v>
      </c>
      <c r="Q23" s="294">
        <f t="shared" si="1"/>
        <v>178092122150.43002</v>
      </c>
      <c r="R23" s="153"/>
      <c r="S23" s="37"/>
      <c r="T23" s="37"/>
      <c r="U23" s="37"/>
      <c r="V23" s="37"/>
      <c r="W23" s="37"/>
      <c r="X23" s="37"/>
      <c r="Y23" s="142"/>
      <c r="Z23" s="142"/>
      <c r="AA23" s="142"/>
      <c r="AB23" s="142"/>
      <c r="AC23" s="142"/>
      <c r="AD23" s="142"/>
      <c r="AE23" s="142"/>
      <c r="AF23" s="161"/>
      <c r="AG23" s="161"/>
      <c r="AH23" s="161"/>
      <c r="AI23" s="161"/>
    </row>
    <row r="24" spans="2:37" x14ac:dyDescent="0.25">
      <c r="B24" s="28" t="s">
        <v>102</v>
      </c>
      <c r="C24" s="293">
        <v>32315550000</v>
      </c>
      <c r="D24" s="293">
        <v>30485676972.019997</v>
      </c>
      <c r="E24" s="293">
        <v>1647371622.71</v>
      </c>
      <c r="F24" s="293">
        <v>2146861298.1500001</v>
      </c>
      <c r="G24" s="293">
        <v>2241712768.2899995</v>
      </c>
      <c r="H24" s="293">
        <v>2150351761.0899997</v>
      </c>
      <c r="I24" s="293">
        <v>2425203971.4299994</v>
      </c>
      <c r="J24" s="293">
        <v>2808530969.4400005</v>
      </c>
      <c r="K24" s="293">
        <v>2659934272.5300002</v>
      </c>
      <c r="L24" s="293">
        <v>2193468636.1300001</v>
      </c>
      <c r="M24" s="293">
        <v>2690426087.3600001</v>
      </c>
      <c r="N24" s="293">
        <v>2557032542.4200006</v>
      </c>
      <c r="O24" s="293">
        <v>2848104666.8099999</v>
      </c>
      <c r="P24" s="293">
        <v>3203494939.7199998</v>
      </c>
      <c r="Q24" s="293">
        <f t="shared" si="1"/>
        <v>29572493536.080006</v>
      </c>
      <c r="R24" s="153"/>
      <c r="S24" s="37"/>
      <c r="T24" s="37"/>
      <c r="U24" s="37"/>
      <c r="V24" s="37"/>
      <c r="W24" s="37"/>
      <c r="X24" s="37"/>
      <c r="Y24" s="142"/>
      <c r="Z24" s="142"/>
      <c r="AA24" s="142"/>
      <c r="AB24" s="142"/>
      <c r="AC24" s="142"/>
      <c r="AD24" s="142"/>
      <c r="AE24" s="142"/>
      <c r="AF24" s="161"/>
      <c r="AG24" s="161"/>
      <c r="AH24" s="161"/>
      <c r="AI24" s="161"/>
    </row>
    <row r="25" spans="2:37" x14ac:dyDescent="0.25">
      <c r="B25" s="28" t="s">
        <v>103</v>
      </c>
      <c r="C25" s="293">
        <v>129436801471</v>
      </c>
      <c r="D25" s="293">
        <v>136835002176.65997</v>
      </c>
      <c r="E25" s="293">
        <v>9422980866.0999985</v>
      </c>
      <c r="F25" s="293">
        <v>9706812571.3499985</v>
      </c>
      <c r="G25" s="293">
        <v>14781783863.77</v>
      </c>
      <c r="H25" s="293">
        <v>10062035198.790001</v>
      </c>
      <c r="I25" s="293">
        <v>10094237966.219999</v>
      </c>
      <c r="J25" s="293">
        <v>10137240966.9</v>
      </c>
      <c r="K25" s="293">
        <v>10129638685.48</v>
      </c>
      <c r="L25" s="293">
        <v>14152606762.119999</v>
      </c>
      <c r="M25" s="293">
        <v>9887343420.2999992</v>
      </c>
      <c r="N25" s="293">
        <v>10208142962.669998</v>
      </c>
      <c r="O25" s="293">
        <v>15541381931.359997</v>
      </c>
      <c r="P25" s="293">
        <v>11146654377.690001</v>
      </c>
      <c r="Q25" s="293">
        <f t="shared" si="1"/>
        <v>135270859572.75</v>
      </c>
      <c r="R25" s="153"/>
      <c r="S25" s="37"/>
      <c r="T25" s="37"/>
      <c r="U25" s="37"/>
      <c r="V25" s="37"/>
      <c r="W25" s="37"/>
      <c r="X25" s="37"/>
      <c r="Y25" s="142"/>
      <c r="Z25" s="142"/>
      <c r="AA25" s="142"/>
      <c r="AB25" s="142"/>
      <c r="AC25" s="142"/>
      <c r="AD25" s="142"/>
      <c r="AE25" s="142"/>
      <c r="AF25" s="161"/>
      <c r="AG25" s="161"/>
      <c r="AH25" s="161"/>
      <c r="AI25" s="161"/>
    </row>
    <row r="26" spans="2:37" x14ac:dyDescent="0.25">
      <c r="B26" s="28" t="s">
        <v>104</v>
      </c>
      <c r="C26" s="293">
        <v>956498001</v>
      </c>
      <c r="D26" s="293">
        <v>763023306.89999998</v>
      </c>
      <c r="E26" s="293">
        <v>10413855.25</v>
      </c>
      <c r="F26" s="293">
        <v>47359762.259999998</v>
      </c>
      <c r="G26" s="293">
        <v>27290238.77</v>
      </c>
      <c r="H26" s="293">
        <v>48799720.170000002</v>
      </c>
      <c r="I26" s="293">
        <v>40643399.579999998</v>
      </c>
      <c r="J26" s="293">
        <v>23884468.25</v>
      </c>
      <c r="K26" s="293">
        <v>58819116.990000002</v>
      </c>
      <c r="L26" s="293">
        <v>38590366.329999998</v>
      </c>
      <c r="M26" s="293">
        <v>236422887.04999998</v>
      </c>
      <c r="N26" s="293">
        <v>11405880.220000001</v>
      </c>
      <c r="O26" s="293">
        <v>91907812.310000002</v>
      </c>
      <c r="P26" s="293">
        <v>77187342.609999999</v>
      </c>
      <c r="Q26" s="293">
        <f t="shared" si="1"/>
        <v>712724849.79000008</v>
      </c>
      <c r="R26" s="153"/>
      <c r="S26" s="37"/>
      <c r="T26" s="37"/>
      <c r="U26" s="37"/>
      <c r="V26" s="37"/>
      <c r="W26" s="37"/>
      <c r="X26" s="37"/>
      <c r="Y26" s="142"/>
      <c r="Z26" s="142"/>
      <c r="AA26" s="142"/>
      <c r="AB26" s="142"/>
      <c r="AC26" s="142"/>
      <c r="AD26" s="142"/>
      <c r="AE26" s="142"/>
      <c r="AF26" s="161"/>
      <c r="AG26" s="161"/>
      <c r="AH26" s="161"/>
      <c r="AI26" s="161"/>
    </row>
    <row r="27" spans="2:37" x14ac:dyDescent="0.25">
      <c r="B27" s="28" t="s">
        <v>105</v>
      </c>
      <c r="C27" s="293">
        <v>11698172839</v>
      </c>
      <c r="D27" s="293">
        <v>12674058483.939997</v>
      </c>
      <c r="E27" s="293">
        <v>544768577.78000009</v>
      </c>
      <c r="F27" s="293">
        <v>881625942.87</v>
      </c>
      <c r="G27" s="293">
        <v>1360914424.7099998</v>
      </c>
      <c r="H27" s="293">
        <v>962367793.3499999</v>
      </c>
      <c r="I27" s="293">
        <v>1269215700.54</v>
      </c>
      <c r="J27" s="293">
        <v>805316485.13</v>
      </c>
      <c r="K27" s="293">
        <v>1525153243.1500001</v>
      </c>
      <c r="L27" s="293">
        <v>959862538.40999997</v>
      </c>
      <c r="M27" s="293">
        <v>887039634.54999995</v>
      </c>
      <c r="N27" s="293">
        <v>934421320.9799999</v>
      </c>
      <c r="O27" s="293">
        <v>1371821821.9100001</v>
      </c>
      <c r="P27" s="293">
        <v>1033536708.4300001</v>
      </c>
      <c r="Q27" s="293">
        <f t="shared" si="1"/>
        <v>12536044191.809999</v>
      </c>
      <c r="R27" s="153"/>
      <c r="S27" s="37"/>
      <c r="T27" s="37"/>
      <c r="U27" s="37"/>
      <c r="V27" s="37"/>
      <c r="W27" s="37"/>
      <c r="X27" s="37"/>
      <c r="Y27" s="142"/>
      <c r="Z27" s="142"/>
      <c r="AA27" s="142"/>
      <c r="AB27" s="142"/>
      <c r="AC27" s="142"/>
      <c r="AD27" s="142"/>
      <c r="AE27" s="142"/>
      <c r="AF27" s="161"/>
      <c r="AG27" s="161"/>
      <c r="AH27" s="161"/>
      <c r="AI27" s="161"/>
    </row>
    <row r="28" spans="2:37" x14ac:dyDescent="0.25">
      <c r="B28" s="30" t="s">
        <v>106</v>
      </c>
      <c r="C28" s="294">
        <v>37327747</v>
      </c>
      <c r="D28" s="294">
        <v>68154688.75999999</v>
      </c>
      <c r="E28" s="294">
        <v>833.33</v>
      </c>
      <c r="F28" s="294">
        <v>7259536.3300000001</v>
      </c>
      <c r="G28" s="294">
        <v>225438.33000000002</v>
      </c>
      <c r="H28" s="294">
        <v>3892018.25</v>
      </c>
      <c r="I28" s="294">
        <v>4029536.95</v>
      </c>
      <c r="J28" s="294">
        <v>1244633.33</v>
      </c>
      <c r="K28" s="294">
        <v>4395141.55</v>
      </c>
      <c r="L28" s="294">
        <v>3185438.68</v>
      </c>
      <c r="M28" s="294">
        <v>3447021.33</v>
      </c>
      <c r="N28" s="294">
        <v>1551833.33</v>
      </c>
      <c r="O28" s="294">
        <v>1331355</v>
      </c>
      <c r="P28" s="294">
        <v>105748793.80000001</v>
      </c>
      <c r="Q28" s="294">
        <f t="shared" si="1"/>
        <v>136311580.21000001</v>
      </c>
      <c r="R28" s="153"/>
      <c r="S28" s="37"/>
      <c r="T28" s="37"/>
      <c r="U28" s="37"/>
      <c r="V28" s="37"/>
      <c r="W28" s="37"/>
      <c r="X28" s="37"/>
      <c r="Y28" s="142"/>
      <c r="Z28" s="142"/>
      <c r="AA28" s="142"/>
      <c r="AB28" s="142"/>
      <c r="AC28" s="142"/>
      <c r="AD28" s="142"/>
      <c r="AE28" s="142"/>
      <c r="AF28" s="161"/>
      <c r="AG28" s="161"/>
      <c r="AH28" s="161"/>
      <c r="AI28" s="161"/>
    </row>
    <row r="29" spans="2:37" x14ac:dyDescent="0.25">
      <c r="B29" s="29" t="s">
        <v>107</v>
      </c>
      <c r="C29" s="296">
        <f>C30+C33+C39+C43+C46+C51</f>
        <v>121549097376</v>
      </c>
      <c r="D29" s="296">
        <f>D30+D33+D39+D43+D46+D51</f>
        <v>121774165763.99997</v>
      </c>
      <c r="E29" s="296">
        <f t="shared" ref="E29:O29" si="8">E30+E33+E39+E43+E46+E51</f>
        <v>3649343901.1199999</v>
      </c>
      <c r="F29" s="296">
        <f t="shared" si="8"/>
        <v>12277408304.869999</v>
      </c>
      <c r="G29" s="296">
        <f t="shared" si="8"/>
        <v>7168173435.7399998</v>
      </c>
      <c r="H29" s="296">
        <f t="shared" si="8"/>
        <v>8287687133.4800005</v>
      </c>
      <c r="I29" s="296">
        <f>I30+I33+I39+I43+I46+I51</f>
        <v>10101867033.120001</v>
      </c>
      <c r="J29" s="296">
        <f t="shared" si="8"/>
        <v>6977724388.6000004</v>
      </c>
      <c r="K29" s="296">
        <f t="shared" si="8"/>
        <v>8666513463.8899994</v>
      </c>
      <c r="L29" s="296">
        <f t="shared" si="8"/>
        <v>9375821213.6599998</v>
      </c>
      <c r="M29" s="296">
        <f>M30+M33+M39+M43+M46+M51</f>
        <v>4369063585.3299999</v>
      </c>
      <c r="N29" s="296">
        <f t="shared" si="8"/>
        <v>5650708614.2399998</v>
      </c>
      <c r="O29" s="296">
        <f t="shared" si="8"/>
        <v>4940175778.5299988</v>
      </c>
      <c r="P29" s="296">
        <f>P30+P33+P39+P43+P46+P51</f>
        <v>21534125768.039997</v>
      </c>
      <c r="Q29" s="296">
        <f t="shared" si="1"/>
        <v>102998612620.62</v>
      </c>
      <c r="R29" s="153"/>
      <c r="S29" s="37"/>
      <c r="T29" s="37"/>
      <c r="U29" s="37"/>
      <c r="V29" s="37"/>
      <c r="W29" s="37"/>
      <c r="X29" s="37"/>
      <c r="Y29" s="142"/>
      <c r="Z29" s="142"/>
      <c r="AA29" s="142"/>
      <c r="AB29" s="142"/>
      <c r="AC29" s="142"/>
      <c r="AD29" s="142"/>
      <c r="AE29" s="142"/>
      <c r="AF29" s="161"/>
      <c r="AG29" s="161"/>
      <c r="AH29" s="161"/>
      <c r="AI29" s="161"/>
    </row>
    <row r="30" spans="2:37" x14ac:dyDescent="0.25">
      <c r="B30" s="30" t="s">
        <v>108</v>
      </c>
      <c r="C30" s="294">
        <f t="shared" ref="C30:P30" si="9">SUM(C31:C32)</f>
        <v>34896934982</v>
      </c>
      <c r="D30" s="294">
        <f t="shared" si="9"/>
        <v>30104992149.009995</v>
      </c>
      <c r="E30" s="294">
        <f t="shared" si="9"/>
        <v>307858932.90000004</v>
      </c>
      <c r="F30" s="294">
        <f t="shared" si="9"/>
        <v>2313233800.2199998</v>
      </c>
      <c r="G30" s="294">
        <f t="shared" si="9"/>
        <v>1178926529.24</v>
      </c>
      <c r="H30" s="294">
        <f t="shared" si="9"/>
        <v>2545048146.7800002</v>
      </c>
      <c r="I30" s="294">
        <f t="shared" si="9"/>
        <v>2201282845.1799998</v>
      </c>
      <c r="J30" s="294">
        <f t="shared" si="9"/>
        <v>2044981825.4099996</v>
      </c>
      <c r="K30" s="294">
        <f t="shared" si="9"/>
        <v>1890873242.6000001</v>
      </c>
      <c r="L30" s="294">
        <f t="shared" si="9"/>
        <v>3212013095.0099998</v>
      </c>
      <c r="M30" s="294">
        <f t="shared" si="9"/>
        <v>936941396.24000001</v>
      </c>
      <c r="N30" s="294">
        <f t="shared" si="9"/>
        <v>1206441210.1199999</v>
      </c>
      <c r="O30" s="294">
        <f t="shared" si="9"/>
        <v>703282945.56999993</v>
      </c>
      <c r="P30" s="294">
        <f t="shared" si="9"/>
        <v>4645798405.7799988</v>
      </c>
      <c r="Q30" s="294">
        <f t="shared" si="1"/>
        <v>23186682375.049999</v>
      </c>
      <c r="R30" s="153"/>
      <c r="S30" s="37"/>
      <c r="T30" s="37"/>
      <c r="U30" s="37"/>
      <c r="V30" s="37"/>
      <c r="W30" s="37"/>
      <c r="X30" s="37"/>
      <c r="Y30" s="142"/>
      <c r="Z30" s="142"/>
      <c r="AA30" s="142"/>
      <c r="AB30" s="142"/>
      <c r="AC30" s="142"/>
      <c r="AD30" s="142"/>
      <c r="AE30" s="142"/>
      <c r="AF30" s="161"/>
      <c r="AG30" s="161"/>
      <c r="AH30" s="161"/>
      <c r="AI30" s="161"/>
    </row>
    <row r="31" spans="2:37" x14ac:dyDescent="0.25">
      <c r="B31" s="28" t="s">
        <v>109</v>
      </c>
      <c r="C31" s="293">
        <v>26005945330</v>
      </c>
      <c r="D31" s="293">
        <v>22486888170.059994</v>
      </c>
      <c r="E31" s="293">
        <v>302571187.96000004</v>
      </c>
      <c r="F31" s="293">
        <v>2161383190.0799999</v>
      </c>
      <c r="G31" s="293">
        <v>999079026.93000007</v>
      </c>
      <c r="H31" s="293">
        <v>2423667708.6400003</v>
      </c>
      <c r="I31" s="293">
        <v>1974778393.6199999</v>
      </c>
      <c r="J31" s="293">
        <v>1839664742.1399996</v>
      </c>
      <c r="K31" s="293">
        <v>1468586292.1500001</v>
      </c>
      <c r="L31" s="293">
        <v>2998877005.5099998</v>
      </c>
      <c r="M31" s="293">
        <v>207587848.98999998</v>
      </c>
      <c r="N31" s="293">
        <v>742187227.10000002</v>
      </c>
      <c r="O31" s="293">
        <v>489439789.87</v>
      </c>
      <c r="P31" s="293">
        <v>3000290995.7799993</v>
      </c>
      <c r="Q31" s="293">
        <f t="shared" si="1"/>
        <v>18608113408.77</v>
      </c>
      <c r="R31" s="153"/>
      <c r="S31" s="37"/>
      <c r="T31" s="37"/>
      <c r="U31" s="37"/>
      <c r="V31" s="37"/>
      <c r="W31" s="37"/>
      <c r="X31" s="37"/>
      <c r="Y31" s="142"/>
      <c r="Z31" s="142"/>
      <c r="AA31" s="142"/>
      <c r="AB31" s="142"/>
      <c r="AC31" s="142"/>
      <c r="AD31" s="142"/>
      <c r="AE31" s="142"/>
      <c r="AF31" s="161"/>
      <c r="AG31" s="161"/>
      <c r="AH31" s="161"/>
      <c r="AI31" s="161"/>
    </row>
    <row r="32" spans="2:37" x14ac:dyDescent="0.25">
      <c r="B32" s="28" t="s">
        <v>110</v>
      </c>
      <c r="C32" s="293">
        <v>8890989652</v>
      </c>
      <c r="D32" s="293">
        <v>7618103978.9499998</v>
      </c>
      <c r="E32" s="293">
        <v>5287744.9399999995</v>
      </c>
      <c r="F32" s="293">
        <v>151850610.13999999</v>
      </c>
      <c r="G32" s="293">
        <v>179847502.31000003</v>
      </c>
      <c r="H32" s="293">
        <v>121380438.14</v>
      </c>
      <c r="I32" s="293">
        <v>226504451.55999997</v>
      </c>
      <c r="J32" s="293">
        <v>205317083.26999998</v>
      </c>
      <c r="K32" s="293">
        <v>422286950.45000005</v>
      </c>
      <c r="L32" s="293">
        <v>213136089.5</v>
      </c>
      <c r="M32" s="293">
        <v>729353547.25</v>
      </c>
      <c r="N32" s="293">
        <v>464253983.01999998</v>
      </c>
      <c r="O32" s="293">
        <v>213843155.69999999</v>
      </c>
      <c r="P32" s="293">
        <v>1645507409.9999998</v>
      </c>
      <c r="Q32" s="293">
        <f t="shared" si="1"/>
        <v>4578568966.2799997</v>
      </c>
      <c r="R32" s="153"/>
      <c r="S32" s="37"/>
      <c r="T32" s="37"/>
      <c r="U32" s="37"/>
      <c r="V32" s="37"/>
      <c r="W32" s="37"/>
      <c r="X32" s="37"/>
      <c r="Y32" s="142"/>
      <c r="Z32" s="142"/>
      <c r="AA32" s="142"/>
      <c r="AB32" s="142"/>
      <c r="AC32" s="142"/>
      <c r="AD32" s="142"/>
      <c r="AE32" s="142"/>
      <c r="AF32" s="161"/>
      <c r="AG32" s="161"/>
      <c r="AH32" s="161"/>
      <c r="AI32" s="161"/>
    </row>
    <row r="33" spans="1:35" x14ac:dyDescent="0.25">
      <c r="B33" s="30" t="s">
        <v>111</v>
      </c>
      <c r="C33" s="294">
        <f t="shared" ref="C33:P33" si="10">SUM(C34:C38)</f>
        <v>51765802891</v>
      </c>
      <c r="D33" s="294">
        <f t="shared" si="10"/>
        <v>47483509108.239983</v>
      </c>
      <c r="E33" s="294">
        <f t="shared" si="10"/>
        <v>1563490787.6500001</v>
      </c>
      <c r="F33" s="294">
        <f t="shared" si="10"/>
        <v>4780920056.8099995</v>
      </c>
      <c r="G33" s="294">
        <f t="shared" si="10"/>
        <v>2854652153.8500004</v>
      </c>
      <c r="H33" s="294">
        <f t="shared" si="10"/>
        <v>3521462593.9099998</v>
      </c>
      <c r="I33" s="294">
        <f t="shared" si="10"/>
        <v>4311034832.6800003</v>
      </c>
      <c r="J33" s="294">
        <f t="shared" si="10"/>
        <v>2778935691.9000001</v>
      </c>
      <c r="K33" s="294">
        <f t="shared" si="10"/>
        <v>3482823177.6800008</v>
      </c>
      <c r="L33" s="294">
        <f t="shared" si="10"/>
        <v>3089296524.71</v>
      </c>
      <c r="M33" s="294">
        <f t="shared" si="10"/>
        <v>1376664202.21</v>
      </c>
      <c r="N33" s="294">
        <f t="shared" si="10"/>
        <v>1837319775.77</v>
      </c>
      <c r="O33" s="294">
        <f t="shared" si="10"/>
        <v>2383111225.0199995</v>
      </c>
      <c r="P33" s="294">
        <f t="shared" si="10"/>
        <v>8045822546.2699986</v>
      </c>
      <c r="Q33" s="294">
        <f t="shared" si="1"/>
        <v>40025533568.459999</v>
      </c>
      <c r="R33" s="153"/>
      <c r="S33" s="37"/>
      <c r="T33" s="37"/>
      <c r="U33" s="37"/>
      <c r="V33" s="37"/>
      <c r="W33" s="37"/>
      <c r="X33" s="37"/>
      <c r="Y33" s="142"/>
      <c r="Z33" s="142"/>
      <c r="AA33" s="142"/>
      <c r="AB33" s="142"/>
      <c r="AC33" s="142"/>
      <c r="AD33" s="142"/>
      <c r="AE33" s="142"/>
      <c r="AF33" s="161"/>
      <c r="AG33" s="161"/>
      <c r="AH33" s="161"/>
      <c r="AI33" s="161"/>
    </row>
    <row r="34" spans="1:35" x14ac:dyDescent="0.25">
      <c r="B34" s="28" t="s">
        <v>112</v>
      </c>
      <c r="C34" s="293">
        <v>35483625124</v>
      </c>
      <c r="D34" s="293">
        <v>27372014316.789989</v>
      </c>
      <c r="E34" s="293">
        <v>174298367.00999999</v>
      </c>
      <c r="F34" s="293">
        <v>3818121433.7999997</v>
      </c>
      <c r="G34" s="293">
        <v>1801302144.2899997</v>
      </c>
      <c r="H34" s="293">
        <v>2795747627.1199999</v>
      </c>
      <c r="I34" s="293">
        <v>3370365258.8500004</v>
      </c>
      <c r="J34" s="293">
        <v>1093594199.1800001</v>
      </c>
      <c r="K34" s="293">
        <v>1990858134.4800003</v>
      </c>
      <c r="L34" s="293">
        <v>1451626195.4500003</v>
      </c>
      <c r="M34" s="293">
        <v>579962152.27999997</v>
      </c>
      <c r="N34" s="293">
        <v>993440711.23999989</v>
      </c>
      <c r="O34" s="293">
        <v>1558718712.4499998</v>
      </c>
      <c r="P34" s="293">
        <v>3412138859.8199997</v>
      </c>
      <c r="Q34" s="293">
        <f t="shared" si="1"/>
        <v>23040173795.970001</v>
      </c>
      <c r="R34" s="153"/>
      <c r="S34" s="37"/>
      <c r="T34" s="37"/>
      <c r="U34" s="37"/>
      <c r="V34" s="37"/>
      <c r="W34" s="37"/>
      <c r="X34" s="37"/>
      <c r="Y34" s="142"/>
      <c r="Z34" s="142"/>
      <c r="AA34" s="142"/>
      <c r="AB34" s="142"/>
      <c r="AC34" s="142"/>
      <c r="AD34" s="142"/>
      <c r="AE34" s="142"/>
      <c r="AF34" s="161"/>
      <c r="AG34" s="161"/>
      <c r="AH34" s="161"/>
      <c r="AI34" s="161"/>
    </row>
    <row r="35" spans="1:35" x14ac:dyDescent="0.25">
      <c r="B35" s="28" t="s">
        <v>113</v>
      </c>
      <c r="C35" s="293">
        <v>15524988208</v>
      </c>
      <c r="D35" s="293">
        <v>18555201700.840004</v>
      </c>
      <c r="E35" s="293">
        <v>1385057148.1200001</v>
      </c>
      <c r="F35" s="293">
        <v>956725544.64999998</v>
      </c>
      <c r="G35" s="293">
        <v>1030496314.5300003</v>
      </c>
      <c r="H35" s="293">
        <v>666547992.71000004</v>
      </c>
      <c r="I35" s="293">
        <v>741737046.12999988</v>
      </c>
      <c r="J35" s="293">
        <v>1588707064.3199999</v>
      </c>
      <c r="K35" s="293">
        <v>1457479099.0900002</v>
      </c>
      <c r="L35" s="293">
        <v>1540563942.6299999</v>
      </c>
      <c r="M35" s="293">
        <v>757776717</v>
      </c>
      <c r="N35" s="293">
        <v>753606938.35000002</v>
      </c>
      <c r="O35" s="293">
        <v>657488970.19999969</v>
      </c>
      <c r="P35" s="293">
        <v>4288430224.8699994</v>
      </c>
      <c r="Q35" s="293">
        <f t="shared" ref="Q35:Q42" si="11">E35+F35+G35+H35+I35+J35+K35+L35+M35+O35+N35+P35</f>
        <v>15824617002.599998</v>
      </c>
      <c r="R35" s="153"/>
      <c r="S35" s="37"/>
      <c r="T35" s="37"/>
      <c r="U35" s="37"/>
      <c r="V35" s="37"/>
      <c r="W35" s="37"/>
      <c r="X35" s="37"/>
      <c r="Y35" s="142"/>
      <c r="Z35" s="142"/>
      <c r="AA35" s="142"/>
      <c r="AB35" s="142"/>
      <c r="AC35" s="142"/>
      <c r="AD35" s="142"/>
      <c r="AE35" s="142"/>
      <c r="AF35" s="161"/>
      <c r="AG35" s="161"/>
      <c r="AH35" s="161"/>
      <c r="AI35" s="161"/>
    </row>
    <row r="36" spans="1:35" x14ac:dyDescent="0.25">
      <c r="B36" s="28" t="s">
        <v>114</v>
      </c>
      <c r="C36" s="293">
        <v>198005550</v>
      </c>
      <c r="D36" s="293">
        <v>435071252.52999991</v>
      </c>
      <c r="E36" s="293">
        <v>348296.5</v>
      </c>
      <c r="F36" s="293">
        <v>397679.5</v>
      </c>
      <c r="G36" s="293">
        <v>348296.5</v>
      </c>
      <c r="H36" s="293">
        <v>552529.12999999523</v>
      </c>
      <c r="I36" s="293">
        <v>105410435.16</v>
      </c>
      <c r="J36" s="293">
        <v>13640996.859999999</v>
      </c>
      <c r="K36" s="293">
        <v>6144492.5800000001</v>
      </c>
      <c r="L36" s="293">
        <v>18567442.620000001</v>
      </c>
      <c r="M36" s="293">
        <v>11056527.51</v>
      </c>
      <c r="N36" s="293">
        <v>3051778.89</v>
      </c>
      <c r="O36" s="293">
        <v>45875440.32</v>
      </c>
      <c r="P36" s="293">
        <v>186262693.11999997</v>
      </c>
      <c r="Q36" s="293">
        <f t="shared" si="11"/>
        <v>391656608.68999994</v>
      </c>
      <c r="R36" s="153"/>
      <c r="S36" s="37"/>
      <c r="T36" s="37"/>
      <c r="U36" s="37"/>
      <c r="V36" s="37"/>
      <c r="W36" s="37"/>
      <c r="X36" s="37"/>
      <c r="Y36" s="142"/>
      <c r="Z36" s="142"/>
      <c r="AA36" s="142"/>
      <c r="AB36" s="142"/>
      <c r="AC36" s="142"/>
      <c r="AD36" s="142"/>
      <c r="AE36" s="142"/>
      <c r="AF36" s="161"/>
      <c r="AG36" s="161"/>
      <c r="AH36" s="161"/>
      <c r="AI36" s="161"/>
    </row>
    <row r="37" spans="1:35" x14ac:dyDescent="0.25">
      <c r="B37" s="28" t="s">
        <v>115</v>
      </c>
      <c r="C37" s="293">
        <v>17771460</v>
      </c>
      <c r="D37" s="293">
        <v>360170996.69999999</v>
      </c>
      <c r="E37" s="20">
        <v>0</v>
      </c>
      <c r="F37" s="20">
        <v>0</v>
      </c>
      <c r="G37" s="293">
        <v>1237225</v>
      </c>
      <c r="H37" s="293">
        <v>15388329.98</v>
      </c>
      <c r="I37" s="293">
        <v>7310514.0300000003</v>
      </c>
      <c r="J37" s="293">
        <v>6884111.0800000001</v>
      </c>
      <c r="K37" s="293">
        <v>12301000.5</v>
      </c>
      <c r="L37" s="293">
        <v>28935464.030000001</v>
      </c>
      <c r="M37" s="293">
        <v>2178996</v>
      </c>
      <c r="N37" s="293">
        <v>72013858.269999996</v>
      </c>
      <c r="O37" s="293">
        <v>64035067.350000009</v>
      </c>
      <c r="P37" s="293">
        <v>70742712.659999996</v>
      </c>
      <c r="Q37" s="293">
        <f t="shared" si="11"/>
        <v>281027278.89999998</v>
      </c>
      <c r="R37" s="153"/>
      <c r="S37" s="37"/>
      <c r="T37" s="37"/>
      <c r="U37" s="37"/>
      <c r="V37" s="37"/>
      <c r="W37" s="37"/>
      <c r="X37" s="37"/>
      <c r="Y37" s="142"/>
      <c r="Z37" s="142"/>
      <c r="AA37" s="142"/>
      <c r="AB37" s="142"/>
      <c r="AC37" s="142"/>
      <c r="AD37" s="142"/>
      <c r="AE37" s="142"/>
      <c r="AF37" s="161"/>
      <c r="AG37" s="161"/>
      <c r="AH37" s="161"/>
      <c r="AI37" s="161"/>
    </row>
    <row r="38" spans="1:35" x14ac:dyDescent="0.25">
      <c r="B38" s="28" t="s">
        <v>116</v>
      </c>
      <c r="C38" s="293">
        <v>541412549</v>
      </c>
      <c r="D38" s="293">
        <v>761050841.38</v>
      </c>
      <c r="E38" s="293">
        <v>3786976.02</v>
      </c>
      <c r="F38" s="293">
        <v>5675398.8599999994</v>
      </c>
      <c r="G38" s="293">
        <v>21268173.529999997</v>
      </c>
      <c r="H38" s="293">
        <v>43226114.969999999</v>
      </c>
      <c r="I38" s="293">
        <v>86211578.510000005</v>
      </c>
      <c r="J38" s="293">
        <v>76109320.460000008</v>
      </c>
      <c r="K38" s="293">
        <v>16040451.029999999</v>
      </c>
      <c r="L38" s="293">
        <v>49603479.979999997</v>
      </c>
      <c r="M38" s="293">
        <v>25689809.420000002</v>
      </c>
      <c r="N38" s="293">
        <v>15206489.02</v>
      </c>
      <c r="O38" s="293">
        <v>56993034.700000003</v>
      </c>
      <c r="P38" s="293">
        <v>88248055.799999997</v>
      </c>
      <c r="Q38" s="293">
        <f t="shared" si="11"/>
        <v>488058882.30000001</v>
      </c>
      <c r="R38" s="153"/>
      <c r="S38" s="37"/>
      <c r="T38" s="37"/>
      <c r="U38" s="37"/>
      <c r="V38" s="37"/>
      <c r="W38" s="37"/>
      <c r="X38" s="37"/>
      <c r="Y38" s="142"/>
      <c r="Z38" s="142"/>
      <c r="AA38" s="142"/>
      <c r="AB38" s="142"/>
      <c r="AC38" s="142"/>
      <c r="AD38" s="142"/>
      <c r="AE38" s="142"/>
      <c r="AF38" s="161"/>
      <c r="AG38" s="161"/>
      <c r="AH38" s="161"/>
      <c r="AI38" s="161"/>
    </row>
    <row r="39" spans="1:35" x14ac:dyDescent="0.25">
      <c r="B39" s="30" t="s">
        <v>117</v>
      </c>
      <c r="C39" s="294">
        <f>SUM(C40:C42)</f>
        <v>57098790</v>
      </c>
      <c r="D39" s="294">
        <f>SUM(D40:D42)</f>
        <v>5293737.9000000004</v>
      </c>
      <c r="E39" s="22">
        <f t="shared" ref="E39:P39" si="12">SUM(E40:E42)</f>
        <v>0</v>
      </c>
      <c r="F39" s="22">
        <f t="shared" si="12"/>
        <v>0</v>
      </c>
      <c r="G39" s="294">
        <f t="shared" si="12"/>
        <v>75520</v>
      </c>
      <c r="H39" s="22">
        <f t="shared" si="12"/>
        <v>0</v>
      </c>
      <c r="I39" s="294">
        <f t="shared" si="12"/>
        <v>855500</v>
      </c>
      <c r="J39" s="22">
        <f t="shared" si="12"/>
        <v>0</v>
      </c>
      <c r="K39" s="294">
        <f t="shared" si="12"/>
        <v>291600.42</v>
      </c>
      <c r="L39" s="294">
        <f t="shared" si="12"/>
        <v>855500</v>
      </c>
      <c r="M39" s="22">
        <f>SUM(M40:M42)</f>
        <v>0</v>
      </c>
      <c r="N39" s="22">
        <f t="shared" si="12"/>
        <v>0</v>
      </c>
      <c r="O39" s="294">
        <f t="shared" si="12"/>
        <v>254826.9</v>
      </c>
      <c r="P39" s="294">
        <f t="shared" si="12"/>
        <v>2340530</v>
      </c>
      <c r="Q39" s="293">
        <f t="shared" si="11"/>
        <v>4673477.32</v>
      </c>
      <c r="R39" s="153"/>
      <c r="S39" s="37"/>
      <c r="T39" s="37"/>
      <c r="U39" s="37"/>
      <c r="V39" s="37"/>
      <c r="W39" s="37"/>
      <c r="X39" s="37"/>
      <c r="Y39" s="142"/>
      <c r="Z39" s="142"/>
      <c r="AA39" s="142"/>
      <c r="AB39" s="142"/>
      <c r="AC39" s="142"/>
      <c r="AD39" s="142"/>
      <c r="AE39" s="142"/>
      <c r="AF39" s="161"/>
      <c r="AG39" s="161"/>
      <c r="AH39" s="161"/>
      <c r="AI39" s="161"/>
    </row>
    <row r="40" spans="1:35" x14ac:dyDescent="0.25">
      <c r="B40" s="28" t="s">
        <v>118</v>
      </c>
      <c r="C40" s="293">
        <v>148790</v>
      </c>
      <c r="D40" s="293">
        <v>120816.9</v>
      </c>
      <c r="E40" s="20">
        <v>0</v>
      </c>
      <c r="F40" s="20">
        <v>0</v>
      </c>
      <c r="G40" s="20">
        <v>0</v>
      </c>
      <c r="H40" s="20">
        <v>0</v>
      </c>
      <c r="I40" s="20">
        <v>0</v>
      </c>
      <c r="J40" s="20">
        <v>0</v>
      </c>
      <c r="K40" s="20">
        <v>0</v>
      </c>
      <c r="L40" s="20">
        <v>0</v>
      </c>
      <c r="M40" s="20">
        <v>0</v>
      </c>
      <c r="N40" s="20">
        <v>0</v>
      </c>
      <c r="O40" s="293">
        <v>7026.9</v>
      </c>
      <c r="P40" s="293">
        <v>104430</v>
      </c>
      <c r="Q40" s="293">
        <f t="shared" si="11"/>
        <v>111456.9</v>
      </c>
      <c r="R40" s="153"/>
      <c r="S40" s="37"/>
      <c r="T40" s="37"/>
      <c r="U40" s="37"/>
      <c r="V40" s="37"/>
      <c r="W40" s="37"/>
      <c r="X40" s="37"/>
      <c r="Y40" s="142"/>
      <c r="Z40" s="142"/>
      <c r="AA40" s="142"/>
      <c r="AB40" s="142"/>
      <c r="AC40" s="142"/>
      <c r="AD40" s="142"/>
      <c r="AE40" s="142"/>
      <c r="AF40" s="161"/>
      <c r="AG40" s="161"/>
      <c r="AH40" s="161"/>
      <c r="AI40" s="161"/>
    </row>
    <row r="41" spans="1:35" s="10" customFormat="1" x14ac:dyDescent="0.25">
      <c r="A41"/>
      <c r="B41" s="28" t="s">
        <v>119</v>
      </c>
      <c r="C41" s="293">
        <v>650000</v>
      </c>
      <c r="D41" s="293">
        <v>2121320</v>
      </c>
      <c r="E41" s="20">
        <v>0</v>
      </c>
      <c r="F41" s="20">
        <v>0</v>
      </c>
      <c r="G41" s="293">
        <v>75520</v>
      </c>
      <c r="H41" s="20">
        <v>0</v>
      </c>
      <c r="I41" s="20">
        <v>0</v>
      </c>
      <c r="J41" s="20">
        <v>0</v>
      </c>
      <c r="K41" s="20">
        <v>0</v>
      </c>
      <c r="L41" s="20">
        <v>0</v>
      </c>
      <c r="M41" s="20">
        <v>0</v>
      </c>
      <c r="N41" s="20">
        <v>0</v>
      </c>
      <c r="O41" s="293">
        <v>247800</v>
      </c>
      <c r="P41" s="293">
        <v>1587100</v>
      </c>
      <c r="Q41" s="293">
        <f t="shared" si="11"/>
        <v>1910420</v>
      </c>
      <c r="R41" s="153"/>
      <c r="S41" s="37"/>
      <c r="T41" s="37"/>
      <c r="U41" s="37"/>
      <c r="V41" s="37"/>
      <c r="W41" s="37"/>
      <c r="X41" s="37"/>
      <c r="Y41" s="142"/>
      <c r="Z41" s="142"/>
      <c r="AA41" s="142"/>
      <c r="AB41" s="142"/>
      <c r="AC41" s="142"/>
      <c r="AD41" s="142"/>
      <c r="AE41" s="142"/>
      <c r="AF41" s="161"/>
      <c r="AG41" s="161"/>
      <c r="AH41" s="161"/>
      <c r="AI41" s="161"/>
    </row>
    <row r="42" spans="1:35" x14ac:dyDescent="0.25">
      <c r="B42" s="28" t="s">
        <v>120</v>
      </c>
      <c r="C42" s="293">
        <v>56300000</v>
      </c>
      <c r="D42" s="293">
        <v>3051601</v>
      </c>
      <c r="E42" s="20">
        <v>0</v>
      </c>
      <c r="F42" s="20">
        <v>0</v>
      </c>
      <c r="G42" s="20">
        <v>0</v>
      </c>
      <c r="H42" s="20">
        <v>0</v>
      </c>
      <c r="I42" s="293">
        <v>855500</v>
      </c>
      <c r="J42" s="20">
        <v>0</v>
      </c>
      <c r="K42" s="293">
        <v>291600.42</v>
      </c>
      <c r="L42" s="293">
        <v>855500</v>
      </c>
      <c r="M42" s="20">
        <v>0</v>
      </c>
      <c r="N42" s="20">
        <v>0</v>
      </c>
      <c r="O42" s="20">
        <v>0</v>
      </c>
      <c r="P42" s="293">
        <v>649000</v>
      </c>
      <c r="Q42" s="293">
        <f t="shared" si="11"/>
        <v>2651600.42</v>
      </c>
      <c r="R42" s="153"/>
      <c r="S42" s="37"/>
      <c r="T42" s="37"/>
      <c r="U42" s="37"/>
      <c r="V42" s="37"/>
      <c r="W42" s="37"/>
      <c r="X42" s="37"/>
      <c r="Y42" s="142"/>
      <c r="Z42" s="142"/>
      <c r="AA42" s="142"/>
      <c r="AB42" s="142"/>
      <c r="AC42" s="142"/>
      <c r="AD42" s="142"/>
      <c r="AE42" s="142"/>
      <c r="AF42" s="161"/>
      <c r="AG42" s="161"/>
      <c r="AH42" s="161"/>
      <c r="AI42" s="161"/>
    </row>
    <row r="43" spans="1:35" x14ac:dyDescent="0.25">
      <c r="B43" s="30" t="s">
        <v>121</v>
      </c>
      <c r="C43" s="294">
        <f t="shared" ref="C43:P43" si="13">SUM(C44:C45)</f>
        <v>1014328614</v>
      </c>
      <c r="D43" s="294">
        <f t="shared" si="13"/>
        <v>2554250049.6300001</v>
      </c>
      <c r="E43" s="294">
        <f t="shared" si="13"/>
        <v>11037494.34</v>
      </c>
      <c r="F43" s="294">
        <f t="shared" si="13"/>
        <v>389929847.42999995</v>
      </c>
      <c r="G43" s="294">
        <f t="shared" si="13"/>
        <v>151053959.88999999</v>
      </c>
      <c r="H43" s="294">
        <f t="shared" si="13"/>
        <v>112692088.83</v>
      </c>
      <c r="I43" s="294">
        <f t="shared" si="13"/>
        <v>204886845.41999999</v>
      </c>
      <c r="J43" s="294">
        <f t="shared" si="13"/>
        <v>108322685.85000001</v>
      </c>
      <c r="K43" s="294">
        <f t="shared" si="13"/>
        <v>449981496.94999999</v>
      </c>
      <c r="L43" s="294">
        <f t="shared" si="13"/>
        <v>194664800.43000001</v>
      </c>
      <c r="M43" s="294">
        <f t="shared" si="13"/>
        <v>43923113.490000002</v>
      </c>
      <c r="N43" s="294">
        <f t="shared" si="13"/>
        <v>130625740.93000001</v>
      </c>
      <c r="O43" s="294">
        <f t="shared" si="13"/>
        <v>172817764.13999999</v>
      </c>
      <c r="P43" s="294">
        <f t="shared" si="13"/>
        <v>110007841.09</v>
      </c>
      <c r="Q43" s="294">
        <f t="shared" ref="Q43:Q53" si="14">E43+F43+G43+H43+I43+J43+K43+L43+M43+O43+N43+P43</f>
        <v>2079943678.79</v>
      </c>
      <c r="R43" s="153"/>
      <c r="S43" s="37"/>
      <c r="T43" s="37"/>
      <c r="U43" s="37"/>
      <c r="V43" s="37"/>
      <c r="W43" s="37"/>
      <c r="X43" s="37"/>
      <c r="Y43" s="142"/>
      <c r="Z43" s="142"/>
      <c r="AA43" s="142"/>
      <c r="AB43" s="142"/>
      <c r="AC43" s="142"/>
      <c r="AD43" s="142"/>
      <c r="AE43" s="142"/>
      <c r="AF43" s="161"/>
      <c r="AG43" s="161"/>
      <c r="AH43" s="161"/>
      <c r="AI43" s="161"/>
    </row>
    <row r="44" spans="1:35" x14ac:dyDescent="0.25">
      <c r="B44" s="28" t="s">
        <v>122</v>
      </c>
      <c r="C44" s="293">
        <v>610476345</v>
      </c>
      <c r="D44" s="293">
        <v>1715468225.8999999</v>
      </c>
      <c r="E44" s="293">
        <v>4409740</v>
      </c>
      <c r="F44" s="293">
        <v>369754719.91999996</v>
      </c>
      <c r="G44" s="293">
        <v>134945151.75</v>
      </c>
      <c r="H44" s="293">
        <v>88033139.140000001</v>
      </c>
      <c r="I44" s="293">
        <v>180756560.44999999</v>
      </c>
      <c r="J44" s="293">
        <v>85703612.400000006</v>
      </c>
      <c r="K44" s="293">
        <v>134024305</v>
      </c>
      <c r="L44" s="293">
        <v>141340553.98000002</v>
      </c>
      <c r="M44" s="293">
        <v>0</v>
      </c>
      <c r="N44" s="293">
        <v>107432395.23</v>
      </c>
      <c r="O44" s="293">
        <v>89699300</v>
      </c>
      <c r="P44" s="293">
        <v>4989516.5999999996</v>
      </c>
      <c r="Q44" s="293">
        <f t="shared" si="14"/>
        <v>1341088994.4699998</v>
      </c>
      <c r="R44" s="153"/>
      <c r="S44" s="37"/>
      <c r="T44" s="37"/>
      <c r="U44" s="37"/>
      <c r="V44" s="37"/>
      <c r="W44" s="37"/>
      <c r="X44" s="37"/>
      <c r="Y44" s="142"/>
      <c r="Z44" s="142"/>
      <c r="AA44" s="142"/>
      <c r="AB44" s="142"/>
      <c r="AC44" s="142"/>
      <c r="AD44" s="142"/>
      <c r="AE44" s="142"/>
      <c r="AF44" s="161"/>
      <c r="AG44" s="161"/>
      <c r="AH44" s="161"/>
      <c r="AI44" s="161"/>
    </row>
    <row r="45" spans="1:35" x14ac:dyDescent="0.25">
      <c r="B45" s="28" t="s">
        <v>123</v>
      </c>
      <c r="C45" s="293">
        <v>403852269</v>
      </c>
      <c r="D45" s="293">
        <v>838781823.73000002</v>
      </c>
      <c r="E45" s="293">
        <v>6627754.3399999999</v>
      </c>
      <c r="F45" s="293">
        <v>20175127.510000002</v>
      </c>
      <c r="G45" s="293">
        <v>16108808.140000001</v>
      </c>
      <c r="H45" s="293">
        <v>24658949.690000001</v>
      </c>
      <c r="I45" s="293">
        <v>24130284.969999999</v>
      </c>
      <c r="J45" s="293">
        <v>22619073.450000003</v>
      </c>
      <c r="K45" s="293">
        <v>315957191.94999999</v>
      </c>
      <c r="L45" s="293">
        <v>53324246.449999996</v>
      </c>
      <c r="M45" s="293">
        <v>43923113.490000002</v>
      </c>
      <c r="N45" s="293">
        <v>23193345.699999999</v>
      </c>
      <c r="O45" s="293">
        <v>83118464.140000001</v>
      </c>
      <c r="P45" s="293">
        <v>105018324.49000001</v>
      </c>
      <c r="Q45" s="293">
        <f t="shared" si="14"/>
        <v>738854684.32000005</v>
      </c>
      <c r="R45" s="153"/>
      <c r="S45" s="37"/>
      <c r="T45" s="37"/>
      <c r="U45" s="37"/>
      <c r="V45" s="37"/>
      <c r="W45" s="37"/>
      <c r="X45" s="37"/>
      <c r="Y45" s="142"/>
      <c r="Z45" s="142"/>
      <c r="AA45" s="142"/>
      <c r="AB45" s="142"/>
      <c r="AC45" s="142"/>
      <c r="AD45" s="142"/>
      <c r="AE45" s="142"/>
      <c r="AF45" s="161"/>
      <c r="AG45" s="161"/>
      <c r="AH45" s="161"/>
      <c r="AI45" s="161"/>
    </row>
    <row r="46" spans="1:35" x14ac:dyDescent="0.25">
      <c r="B46" s="30" t="s">
        <v>124</v>
      </c>
      <c r="C46" s="294">
        <f t="shared" ref="C46:P46" si="15">SUM(C47:C50)</f>
        <v>32368647824</v>
      </c>
      <c r="D46" s="294">
        <f>SUM(D47:D50)</f>
        <v>41447263104.410004</v>
      </c>
      <c r="E46" s="294">
        <f t="shared" si="15"/>
        <v>1766956686.23</v>
      </c>
      <c r="F46" s="294">
        <f t="shared" si="15"/>
        <v>4793324600.4099998</v>
      </c>
      <c r="G46" s="294">
        <f t="shared" si="15"/>
        <v>2983465272.7599998</v>
      </c>
      <c r="H46" s="294">
        <f t="shared" si="15"/>
        <v>2108484303.96</v>
      </c>
      <c r="I46" s="294">
        <f t="shared" si="15"/>
        <v>3383807009.8400002</v>
      </c>
      <c r="J46" s="294">
        <f t="shared" si="15"/>
        <v>2045484185.4400001</v>
      </c>
      <c r="K46" s="294">
        <f t="shared" si="15"/>
        <v>2842543946.2399993</v>
      </c>
      <c r="L46" s="294">
        <f t="shared" si="15"/>
        <v>2878991293.5100002</v>
      </c>
      <c r="M46" s="294">
        <f t="shared" si="15"/>
        <v>2011534873.3900001</v>
      </c>
      <c r="N46" s="294">
        <f t="shared" si="15"/>
        <v>2476321887.4200001</v>
      </c>
      <c r="O46" s="294">
        <f t="shared" si="15"/>
        <v>1680709016.9000001</v>
      </c>
      <c r="P46" s="294">
        <f t="shared" si="15"/>
        <v>8730156444.8999996</v>
      </c>
      <c r="Q46" s="294">
        <f t="shared" si="14"/>
        <v>37701779521</v>
      </c>
      <c r="R46" s="153"/>
      <c r="S46" s="37"/>
      <c r="T46" s="37"/>
      <c r="U46" s="37"/>
      <c r="V46" s="37"/>
      <c r="W46" s="37"/>
      <c r="X46" s="37"/>
      <c r="Y46" s="142"/>
      <c r="Z46" s="142"/>
      <c r="AA46" s="142"/>
      <c r="AB46" s="142"/>
      <c r="AC46" s="142"/>
      <c r="AD46" s="142"/>
      <c r="AE46" s="142"/>
      <c r="AF46" s="161"/>
      <c r="AG46" s="161"/>
      <c r="AH46" s="161"/>
      <c r="AI46" s="161"/>
    </row>
    <row r="47" spans="1:35" x14ac:dyDescent="0.25">
      <c r="B47" s="28" t="s">
        <v>125</v>
      </c>
      <c r="C47" s="293">
        <v>115269145</v>
      </c>
      <c r="D47" s="293">
        <v>890930802.26000011</v>
      </c>
      <c r="E47" s="241">
        <v>8333333.3300000001</v>
      </c>
      <c r="F47" s="305">
        <v>51358850.82</v>
      </c>
      <c r="G47" s="305">
        <v>58123404.310000002</v>
      </c>
      <c r="H47" s="305">
        <v>61692221.200000003</v>
      </c>
      <c r="I47" s="305">
        <v>39349248.859999999</v>
      </c>
      <c r="J47" s="305">
        <v>46087305.579999998</v>
      </c>
      <c r="K47" s="305">
        <v>153764026.72</v>
      </c>
      <c r="L47" s="241">
        <v>62883566.859999999</v>
      </c>
      <c r="M47" s="241">
        <v>53553995.729999997</v>
      </c>
      <c r="N47" s="241">
        <v>38916809.729999997</v>
      </c>
      <c r="O47" s="241">
        <v>74180651.530000001</v>
      </c>
      <c r="P47" s="241">
        <v>233075983.32999998</v>
      </c>
      <c r="Q47" s="293">
        <f t="shared" si="14"/>
        <v>881319398</v>
      </c>
      <c r="R47" s="153"/>
      <c r="S47" s="37"/>
      <c r="T47" s="37"/>
      <c r="U47" s="37"/>
      <c r="V47" s="37"/>
      <c r="W47" s="37"/>
      <c r="X47" s="37"/>
      <c r="Y47" s="142"/>
      <c r="Z47" s="142"/>
      <c r="AA47" s="142"/>
      <c r="AB47" s="142"/>
      <c r="AC47" s="142"/>
      <c r="AD47" s="142"/>
      <c r="AE47" s="142"/>
      <c r="AF47" s="161"/>
      <c r="AG47" s="161"/>
      <c r="AH47" s="161"/>
      <c r="AI47" s="161"/>
    </row>
    <row r="48" spans="1:35" x14ac:dyDescent="0.25">
      <c r="B48" s="28" t="s">
        <v>126</v>
      </c>
      <c r="C48" s="293">
        <v>31304253807</v>
      </c>
      <c r="D48" s="293">
        <v>39786071596.029999</v>
      </c>
      <c r="E48" s="241">
        <v>1758623352.9000001</v>
      </c>
      <c r="F48" s="305">
        <v>4738251705.5900002</v>
      </c>
      <c r="G48" s="305">
        <v>2800883105.0699997</v>
      </c>
      <c r="H48" s="305">
        <v>2028931701.76</v>
      </c>
      <c r="I48" s="305">
        <v>3325329672.98</v>
      </c>
      <c r="J48" s="305">
        <v>1994796879.8600001</v>
      </c>
      <c r="K48" s="305">
        <v>2618923333.7799997</v>
      </c>
      <c r="L48" s="241">
        <v>2674107762.6500001</v>
      </c>
      <c r="M48" s="241">
        <v>1904296368.6600001</v>
      </c>
      <c r="N48" s="241">
        <v>2402380315.6900001</v>
      </c>
      <c r="O48" s="241">
        <v>1588816990.3700001</v>
      </c>
      <c r="P48" s="241">
        <v>8382642692.5699997</v>
      </c>
      <c r="Q48" s="293">
        <f t="shared" si="14"/>
        <v>36217983881.879997</v>
      </c>
      <c r="R48" s="153"/>
      <c r="S48" s="37"/>
      <c r="T48" s="37"/>
      <c r="U48" s="37"/>
      <c r="V48" s="37"/>
      <c r="W48" s="37"/>
      <c r="X48" s="37"/>
      <c r="Y48" s="142"/>
      <c r="Z48" s="142"/>
      <c r="AA48" s="142"/>
      <c r="AB48" s="142"/>
      <c r="AC48" s="142"/>
      <c r="AD48" s="142"/>
      <c r="AE48" s="142"/>
      <c r="AF48" s="161"/>
      <c r="AG48" s="161"/>
      <c r="AH48" s="161"/>
      <c r="AI48" s="161"/>
    </row>
    <row r="49" spans="2:35" x14ac:dyDescent="0.25">
      <c r="B49" s="28" t="s">
        <v>196</v>
      </c>
      <c r="C49" s="25">
        <v>0</v>
      </c>
      <c r="D49" s="293">
        <v>3816000</v>
      </c>
      <c r="E49" s="46">
        <v>0</v>
      </c>
      <c r="F49" s="164">
        <v>0</v>
      </c>
      <c r="G49" s="164">
        <v>0</v>
      </c>
      <c r="H49" s="164">
        <v>0</v>
      </c>
      <c r="I49" s="164">
        <v>0</v>
      </c>
      <c r="J49" s="164">
        <v>0</v>
      </c>
      <c r="K49" s="164">
        <v>0</v>
      </c>
      <c r="L49" s="46">
        <v>0</v>
      </c>
      <c r="M49" s="46">
        <v>0</v>
      </c>
      <c r="N49" s="46">
        <v>0</v>
      </c>
      <c r="O49" s="46">
        <v>0</v>
      </c>
      <c r="P49" s="46">
        <v>0</v>
      </c>
      <c r="Q49" s="20">
        <f t="shared" si="14"/>
        <v>0</v>
      </c>
      <c r="R49" s="153"/>
      <c r="S49" s="37"/>
      <c r="T49" s="37"/>
      <c r="U49" s="37"/>
      <c r="V49" s="37"/>
      <c r="W49" s="37"/>
      <c r="X49" s="37"/>
      <c r="Y49" s="142"/>
      <c r="Z49" s="142"/>
      <c r="AA49" s="142"/>
      <c r="AB49" s="142"/>
      <c r="AC49" s="142"/>
      <c r="AD49" s="142"/>
      <c r="AE49" s="142"/>
      <c r="AF49" s="161"/>
      <c r="AG49" s="161"/>
      <c r="AH49" s="161"/>
      <c r="AI49" s="161"/>
    </row>
    <row r="50" spans="2:35" x14ac:dyDescent="0.25">
      <c r="B50" s="28" t="s">
        <v>127</v>
      </c>
      <c r="C50" s="293">
        <v>949124872</v>
      </c>
      <c r="D50" s="293">
        <v>766444706.11999989</v>
      </c>
      <c r="E50" s="46">
        <v>0</v>
      </c>
      <c r="F50" s="305">
        <v>3714044</v>
      </c>
      <c r="G50" s="305">
        <v>124458763.38</v>
      </c>
      <c r="H50" s="305">
        <v>17860381</v>
      </c>
      <c r="I50" s="305">
        <v>19128088</v>
      </c>
      <c r="J50" s="305">
        <v>4600000</v>
      </c>
      <c r="K50" s="305">
        <v>69856585.739999995</v>
      </c>
      <c r="L50" s="241">
        <v>141999964</v>
      </c>
      <c r="M50" s="241">
        <v>53684509</v>
      </c>
      <c r="N50" s="241">
        <v>35024762</v>
      </c>
      <c r="O50" s="241">
        <v>17711375</v>
      </c>
      <c r="P50" s="241">
        <v>114437769</v>
      </c>
      <c r="Q50" s="293">
        <f t="shared" si="14"/>
        <v>602476241.12</v>
      </c>
      <c r="R50" s="153"/>
      <c r="S50" s="37"/>
      <c r="T50" s="37"/>
      <c r="U50" s="37"/>
      <c r="V50" s="37"/>
      <c r="W50" s="37"/>
      <c r="X50" s="37"/>
      <c r="Y50" s="142"/>
      <c r="Z50" s="142"/>
      <c r="AA50" s="142"/>
      <c r="AB50" s="142"/>
      <c r="AC50" s="142"/>
      <c r="AD50" s="142"/>
      <c r="AE50" s="142"/>
      <c r="AF50" s="161"/>
      <c r="AG50" s="161"/>
      <c r="AH50" s="161"/>
      <c r="AI50" s="161"/>
    </row>
    <row r="51" spans="2:35" x14ac:dyDescent="0.25">
      <c r="B51" s="30" t="s">
        <v>128</v>
      </c>
      <c r="C51" s="294">
        <f>SUM(C52:C53)</f>
        <v>1446284275</v>
      </c>
      <c r="D51" s="294">
        <f>SUM(D52:D53)</f>
        <v>178857614.80999994</v>
      </c>
      <c r="E51" s="22">
        <f>SUM(E52:E53)</f>
        <v>0</v>
      </c>
      <c r="F51" s="22">
        <f t="shared" ref="F51:P51" si="16">SUM(F52:F53)</f>
        <v>0</v>
      </c>
      <c r="G51" s="22">
        <f t="shared" si="16"/>
        <v>0</v>
      </c>
      <c r="H51" s="22">
        <f t="shared" si="16"/>
        <v>0</v>
      </c>
      <c r="I51" s="22">
        <f t="shared" si="16"/>
        <v>0</v>
      </c>
      <c r="J51" s="22">
        <f t="shared" si="16"/>
        <v>0</v>
      </c>
      <c r="K51" s="22">
        <f t="shared" si="16"/>
        <v>0</v>
      </c>
      <c r="L51" s="22">
        <f t="shared" si="16"/>
        <v>0</v>
      </c>
      <c r="M51" s="22">
        <f t="shared" si="16"/>
        <v>0</v>
      </c>
      <c r="N51" s="22">
        <f t="shared" si="16"/>
        <v>0</v>
      </c>
      <c r="O51" s="22">
        <f t="shared" si="16"/>
        <v>0</v>
      </c>
      <c r="P51" s="22">
        <f t="shared" si="16"/>
        <v>0</v>
      </c>
      <c r="Q51" s="19">
        <f t="shared" si="14"/>
        <v>0</v>
      </c>
      <c r="R51" s="153"/>
      <c r="S51" s="37"/>
      <c r="T51" s="37"/>
      <c r="U51" s="37"/>
      <c r="V51" s="37"/>
      <c r="W51" s="37"/>
      <c r="X51" s="37"/>
      <c r="Y51" s="142"/>
      <c r="Z51" s="142"/>
      <c r="AA51" s="142"/>
      <c r="AB51" s="142"/>
      <c r="AC51" s="142"/>
      <c r="AD51" s="142"/>
      <c r="AE51" s="142"/>
      <c r="AF51" s="161"/>
      <c r="AG51" s="161"/>
      <c r="AH51" s="161"/>
      <c r="AI51" s="161"/>
    </row>
    <row r="52" spans="2:35" x14ac:dyDescent="0.25">
      <c r="B52" s="28" t="s">
        <v>129</v>
      </c>
      <c r="C52" s="293">
        <v>1267847984</v>
      </c>
      <c r="D52" s="293">
        <v>421323.80999994278</v>
      </c>
      <c r="E52" s="20">
        <v>0</v>
      </c>
      <c r="F52" s="20">
        <v>0</v>
      </c>
      <c r="G52" s="20">
        <v>0</v>
      </c>
      <c r="H52" s="20">
        <v>0</v>
      </c>
      <c r="I52" s="20">
        <v>0</v>
      </c>
      <c r="J52" s="20">
        <v>0</v>
      </c>
      <c r="K52" s="20">
        <v>0</v>
      </c>
      <c r="L52" s="20">
        <v>0</v>
      </c>
      <c r="M52" s="20">
        <v>0</v>
      </c>
      <c r="N52" s="20">
        <v>0</v>
      </c>
      <c r="O52" s="20">
        <v>0</v>
      </c>
      <c r="P52" s="20">
        <v>0</v>
      </c>
      <c r="Q52" s="20">
        <f t="shared" si="14"/>
        <v>0</v>
      </c>
      <c r="R52" s="153"/>
      <c r="S52" s="37"/>
      <c r="T52" s="37"/>
      <c r="U52" s="37"/>
      <c r="V52" s="37"/>
      <c r="W52" s="37"/>
      <c r="X52" s="37"/>
      <c r="Y52" s="142"/>
      <c r="Z52" s="142"/>
      <c r="AA52" s="142"/>
      <c r="AB52" s="142"/>
      <c r="AC52" s="142"/>
      <c r="AD52" s="142"/>
      <c r="AE52" s="142"/>
      <c r="AF52" s="161"/>
      <c r="AG52" s="161"/>
      <c r="AH52" s="161"/>
      <c r="AI52" s="161"/>
    </row>
    <row r="53" spans="2:35" ht="30" x14ac:dyDescent="0.25">
      <c r="B53" s="28" t="s">
        <v>130</v>
      </c>
      <c r="C53" s="293">
        <v>178436291</v>
      </c>
      <c r="D53" s="293">
        <v>178436291</v>
      </c>
      <c r="E53" s="20">
        <v>0</v>
      </c>
      <c r="F53" s="20">
        <v>0</v>
      </c>
      <c r="G53" s="20">
        <v>0</v>
      </c>
      <c r="H53" s="20">
        <v>0</v>
      </c>
      <c r="I53" s="20">
        <v>0</v>
      </c>
      <c r="J53" s="20">
        <v>0</v>
      </c>
      <c r="K53" s="20">
        <v>0</v>
      </c>
      <c r="L53" s="20">
        <v>0</v>
      </c>
      <c r="M53" s="20">
        <v>0</v>
      </c>
      <c r="N53" s="20">
        <v>0</v>
      </c>
      <c r="O53" s="20">
        <v>0</v>
      </c>
      <c r="P53" s="20">
        <v>0</v>
      </c>
      <c r="Q53" s="20">
        <f t="shared" si="14"/>
        <v>0</v>
      </c>
      <c r="R53" s="153"/>
      <c r="Y53" s="142"/>
      <c r="Z53" s="142"/>
      <c r="AA53" s="142"/>
      <c r="AB53" s="142"/>
      <c r="AC53" s="142"/>
      <c r="AD53" s="142"/>
      <c r="AE53" s="142"/>
      <c r="AF53" s="161"/>
      <c r="AG53" s="161"/>
      <c r="AH53" s="161"/>
      <c r="AI53" s="161"/>
    </row>
    <row r="54" spans="2:35" x14ac:dyDescent="0.25">
      <c r="B54" s="211" t="s">
        <v>47</v>
      </c>
      <c r="C54" s="297">
        <f t="shared" ref="C54:Q54" si="17">C9+C29</f>
        <v>765455860553</v>
      </c>
      <c r="D54" s="297">
        <f t="shared" si="17"/>
        <v>777440808229.67969</v>
      </c>
      <c r="E54" s="298">
        <f t="shared" si="17"/>
        <v>48051765473.999992</v>
      </c>
      <c r="F54" s="298">
        <f t="shared" si="17"/>
        <v>58631625920.779999</v>
      </c>
      <c r="G54" s="298">
        <f t="shared" si="17"/>
        <v>63435375785.600006</v>
      </c>
      <c r="H54" s="298">
        <f t="shared" si="17"/>
        <v>53414822268.879997</v>
      </c>
      <c r="I54" s="298">
        <f t="shared" si="17"/>
        <v>56675434232.549995</v>
      </c>
      <c r="J54" s="298">
        <f t="shared" si="17"/>
        <v>72961776188.570007</v>
      </c>
      <c r="K54" s="298">
        <f t="shared" si="17"/>
        <v>55985810153.369995</v>
      </c>
      <c r="L54" s="298">
        <f t="shared" si="17"/>
        <v>61252461287.880005</v>
      </c>
      <c r="M54" s="298">
        <f t="shared" si="17"/>
        <v>50526284057.660004</v>
      </c>
      <c r="N54" s="298">
        <f t="shared" si="17"/>
        <v>56684953670.310005</v>
      </c>
      <c r="O54" s="298">
        <f t="shared" si="17"/>
        <v>66239083584.239998</v>
      </c>
      <c r="P54" s="298">
        <f t="shared" si="17"/>
        <v>100407716145.28998</v>
      </c>
      <c r="Q54" s="298">
        <f t="shared" si="17"/>
        <v>744267108769.13</v>
      </c>
      <c r="Y54" s="142"/>
      <c r="Z54" s="142"/>
      <c r="AA54" s="142"/>
      <c r="AB54" s="142"/>
      <c r="AC54" s="142"/>
      <c r="AD54" s="142"/>
      <c r="AE54" s="142"/>
      <c r="AF54" s="161"/>
      <c r="AG54" s="161"/>
      <c r="AH54" s="161"/>
      <c r="AI54" s="161"/>
    </row>
    <row r="55" spans="2:35" x14ac:dyDescent="0.25">
      <c r="B55" s="27"/>
      <c r="C55" s="31"/>
      <c r="D55" s="31"/>
      <c r="E55" s="31"/>
      <c r="F55" s="31"/>
      <c r="G55" s="31"/>
      <c r="H55" s="31"/>
      <c r="I55" s="31"/>
      <c r="J55" s="31"/>
      <c r="K55" s="31"/>
      <c r="L55" s="31"/>
      <c r="M55" s="31"/>
      <c r="N55" s="31"/>
      <c r="O55" s="31"/>
      <c r="P55" s="31"/>
      <c r="Q55" s="31"/>
      <c r="Y55" s="142"/>
      <c r="Z55" s="142"/>
      <c r="AA55" s="142"/>
      <c r="AB55" s="142"/>
      <c r="AC55" s="142"/>
      <c r="AD55" s="142"/>
      <c r="AE55" s="142"/>
    </row>
    <row r="56" spans="2:35" x14ac:dyDescent="0.25">
      <c r="B56" s="211" t="s">
        <v>48</v>
      </c>
      <c r="C56" s="26"/>
      <c r="D56" s="26"/>
      <c r="E56" s="14" t="str">
        <f>+E8</f>
        <v>ENERO</v>
      </c>
      <c r="F56" s="14" t="str">
        <f t="shared" ref="F56:O56" si="18">+F8</f>
        <v>FEBRERO</v>
      </c>
      <c r="G56" s="14" t="str">
        <f t="shared" si="18"/>
        <v>MARZO</v>
      </c>
      <c r="H56" s="14" t="str">
        <f t="shared" si="18"/>
        <v>ABRIL</v>
      </c>
      <c r="I56" s="14" t="str">
        <f t="shared" si="18"/>
        <v>MAYO</v>
      </c>
      <c r="J56" s="14" t="str">
        <f t="shared" si="18"/>
        <v>JUNIO</v>
      </c>
      <c r="K56" s="14" t="str">
        <f t="shared" si="18"/>
        <v>JULIO</v>
      </c>
      <c r="L56" s="14" t="str">
        <f t="shared" si="18"/>
        <v>AGOSTO</v>
      </c>
      <c r="M56" s="14" t="str">
        <f t="shared" si="18"/>
        <v>SEPTIEMBRE</v>
      </c>
      <c r="N56" s="14" t="str">
        <f t="shared" si="18"/>
        <v>OCTUBRE</v>
      </c>
      <c r="O56" s="14" t="str">
        <f t="shared" si="18"/>
        <v>NOVIEMBRE</v>
      </c>
      <c r="P56" s="14" t="s">
        <v>21</v>
      </c>
      <c r="Q56" s="214" t="s">
        <v>22</v>
      </c>
      <c r="R56" s="37"/>
      <c r="S56" s="37"/>
      <c r="T56" s="37"/>
      <c r="U56" s="37"/>
      <c r="V56" s="37"/>
      <c r="W56" s="37"/>
      <c r="X56" s="37"/>
      <c r="Z56" s="142"/>
      <c r="AA56" s="142"/>
      <c r="AB56" s="142"/>
      <c r="AC56" s="142"/>
      <c r="AD56" s="142"/>
      <c r="AE56" s="142"/>
    </row>
    <row r="57" spans="2:35" x14ac:dyDescent="0.25">
      <c r="B57" s="29" t="s">
        <v>148</v>
      </c>
      <c r="C57" s="296">
        <f t="shared" ref="C57:L57" si="19">C58+C65+C72+C75+C81</f>
        <v>156354685798</v>
      </c>
      <c r="D57" s="296">
        <f>D58+D65+D72+D75+D81+D70+D78</f>
        <v>156354685798</v>
      </c>
      <c r="E57" s="296">
        <f t="shared" si="19"/>
        <v>5863404136.3000002</v>
      </c>
      <c r="F57" s="296">
        <f t="shared" si="19"/>
        <v>9232534887.0900002</v>
      </c>
      <c r="G57" s="296">
        <f t="shared" si="19"/>
        <v>18155284587.049999</v>
      </c>
      <c r="H57" s="296">
        <f t="shared" si="19"/>
        <v>45424636216.470001</v>
      </c>
      <c r="I57" s="296">
        <f t="shared" si="19"/>
        <v>8514031530.3099995</v>
      </c>
      <c r="J57" s="296">
        <f t="shared" si="19"/>
        <v>4966178609.8999996</v>
      </c>
      <c r="K57" s="296">
        <f t="shared" si="19"/>
        <v>6696401436.6800003</v>
      </c>
      <c r="L57" s="296">
        <f t="shared" si="19"/>
        <v>4158555302.8799996</v>
      </c>
      <c r="M57" s="296">
        <f>M58+M65+M72+M75+M81</f>
        <v>6255664392.3999996</v>
      </c>
      <c r="N57" s="296">
        <f>N58+N65+N72+N75+N81</f>
        <v>6311008883.3900003</v>
      </c>
      <c r="O57" s="296">
        <f>O58+O65+O72+O75+O81</f>
        <v>7727434278.4500008</v>
      </c>
      <c r="P57" s="296">
        <f>P58+P65+P72+P75+P81+P70+P78</f>
        <v>18370120133.489998</v>
      </c>
      <c r="Q57" s="296">
        <f t="shared" ref="Q57:Q82" si="20">E57+F57+G57+H57+I57+J57+K57+L57+M57+O57+N57+P57</f>
        <v>141675254394.40997</v>
      </c>
      <c r="R57" s="142"/>
      <c r="S57" s="37"/>
      <c r="T57" s="37"/>
      <c r="U57" s="37"/>
      <c r="V57" s="37"/>
      <c r="W57" s="37"/>
      <c r="X57" s="37"/>
      <c r="Y57" s="142"/>
      <c r="Z57" s="142"/>
      <c r="AA57" s="142"/>
      <c r="AB57" s="142"/>
      <c r="AC57" s="142"/>
      <c r="AD57" s="142"/>
      <c r="AE57" s="142"/>
      <c r="AF57" s="37"/>
      <c r="AG57" s="37"/>
      <c r="AH57" s="37"/>
      <c r="AI57" s="37"/>
    </row>
    <row r="58" spans="2:35" x14ac:dyDescent="0.25">
      <c r="B58" s="30" t="s">
        <v>131</v>
      </c>
      <c r="C58" s="294">
        <f t="shared" ref="C58:P59" si="21">C59</f>
        <v>3480000000</v>
      </c>
      <c r="D58" s="294">
        <f t="shared" si="21"/>
        <v>3480000000</v>
      </c>
      <c r="E58" s="294">
        <f>E59</f>
        <v>166666666</v>
      </c>
      <c r="F58" s="294">
        <f t="shared" ref="F58:O58" si="22">F59</f>
        <v>166666666</v>
      </c>
      <c r="G58" s="294">
        <f>G59</f>
        <v>798230750.79999995</v>
      </c>
      <c r="H58" s="294">
        <f t="shared" si="22"/>
        <v>166666666</v>
      </c>
      <c r="I58" s="294">
        <f t="shared" si="22"/>
        <v>166666666</v>
      </c>
      <c r="J58" s="294">
        <f t="shared" si="22"/>
        <v>166666666</v>
      </c>
      <c r="K58" s="294">
        <f t="shared" si="22"/>
        <v>166666666</v>
      </c>
      <c r="L58" s="294">
        <f t="shared" si="22"/>
        <v>166666666</v>
      </c>
      <c r="M58" s="294">
        <f t="shared" si="22"/>
        <v>166666666</v>
      </c>
      <c r="N58" s="294">
        <f t="shared" si="22"/>
        <v>244399394.90000001</v>
      </c>
      <c r="O58" s="294">
        <f t="shared" si="22"/>
        <v>815337366.72000003</v>
      </c>
      <c r="P58" s="294">
        <f>P59</f>
        <v>166666666</v>
      </c>
      <c r="Q58" s="294">
        <f t="shared" si="20"/>
        <v>3357967506.4200001</v>
      </c>
      <c r="R58" s="142"/>
      <c r="S58" s="37"/>
      <c r="T58" s="37"/>
      <c r="U58" s="37"/>
      <c r="V58" s="37"/>
      <c r="W58" s="37"/>
      <c r="X58" s="37"/>
      <c r="Y58" s="142"/>
      <c r="Z58" s="142"/>
      <c r="AA58" s="142"/>
      <c r="AB58" s="142"/>
      <c r="AC58" s="142"/>
      <c r="AD58" s="142"/>
      <c r="AE58" s="142"/>
      <c r="AF58" s="37"/>
      <c r="AG58" s="37"/>
      <c r="AH58" s="37"/>
      <c r="AI58" s="37"/>
    </row>
    <row r="59" spans="2:35" x14ac:dyDescent="0.25">
      <c r="B59" s="28" t="s">
        <v>149</v>
      </c>
      <c r="C59" s="293">
        <f>C60</f>
        <v>3480000000</v>
      </c>
      <c r="D59" s="293">
        <f>D60</f>
        <v>3480000000</v>
      </c>
      <c r="E59" s="293">
        <f>E60</f>
        <v>166666666</v>
      </c>
      <c r="F59" s="293">
        <f t="shared" si="21"/>
        <v>166666666</v>
      </c>
      <c r="G59" s="293">
        <f>G60</f>
        <v>798230750.79999995</v>
      </c>
      <c r="H59" s="293">
        <f t="shared" si="21"/>
        <v>166666666</v>
      </c>
      <c r="I59" s="293">
        <f t="shared" si="21"/>
        <v>166666666</v>
      </c>
      <c r="J59" s="293">
        <f t="shared" si="21"/>
        <v>166666666</v>
      </c>
      <c r="K59" s="293">
        <f t="shared" si="21"/>
        <v>166666666</v>
      </c>
      <c r="L59" s="293">
        <f t="shared" si="21"/>
        <v>166666666</v>
      </c>
      <c r="M59" s="293">
        <f t="shared" si="21"/>
        <v>166666666</v>
      </c>
      <c r="N59" s="293">
        <f t="shared" si="21"/>
        <v>244399394.90000001</v>
      </c>
      <c r="O59" s="293">
        <f t="shared" si="21"/>
        <v>815337366.72000003</v>
      </c>
      <c r="P59" s="293">
        <f t="shared" si="21"/>
        <v>166666666</v>
      </c>
      <c r="Q59" s="301">
        <f t="shared" si="20"/>
        <v>3357967506.4200001</v>
      </c>
      <c r="R59" s="142"/>
      <c r="S59" s="37"/>
      <c r="T59" s="37"/>
      <c r="U59" s="37"/>
      <c r="V59" s="37"/>
      <c r="W59" s="37"/>
      <c r="X59" s="37"/>
      <c r="Y59" s="142"/>
      <c r="Z59" s="142"/>
      <c r="AA59" s="142"/>
      <c r="AB59" s="142"/>
      <c r="AC59" s="142"/>
      <c r="AD59" s="142"/>
      <c r="AE59" s="142"/>
      <c r="AF59" s="37"/>
      <c r="AG59" s="37"/>
      <c r="AH59" s="37"/>
      <c r="AI59" s="37"/>
    </row>
    <row r="60" spans="2:35" ht="30" x14ac:dyDescent="0.25">
      <c r="B60" s="28" t="s">
        <v>150</v>
      </c>
      <c r="C60" s="293">
        <f>SUM(C61:C62)</f>
        <v>3480000000</v>
      </c>
      <c r="D60" s="293">
        <f>SUM(D61:D62)</f>
        <v>3480000000</v>
      </c>
      <c r="E60" s="293">
        <f>E61+E62</f>
        <v>166666666</v>
      </c>
      <c r="F60" s="293">
        <f>F61+F62</f>
        <v>166666666</v>
      </c>
      <c r="G60" s="293">
        <f>G61+G62</f>
        <v>798230750.79999995</v>
      </c>
      <c r="H60" s="293">
        <f t="shared" ref="H60:M60" si="23">H61+H62</f>
        <v>166666666</v>
      </c>
      <c r="I60" s="293">
        <f t="shared" si="23"/>
        <v>166666666</v>
      </c>
      <c r="J60" s="293">
        <f t="shared" si="23"/>
        <v>166666666</v>
      </c>
      <c r="K60" s="293">
        <f t="shared" si="23"/>
        <v>166666666</v>
      </c>
      <c r="L60" s="293">
        <f t="shared" si="23"/>
        <v>166666666</v>
      </c>
      <c r="M60" s="293">
        <f t="shared" si="23"/>
        <v>166666666</v>
      </c>
      <c r="N60" s="293">
        <f>N61+N62</f>
        <v>244399394.90000001</v>
      </c>
      <c r="O60" s="293">
        <f t="shared" ref="O60:P60" si="24">SUM(O61:O62)</f>
        <v>815337366.72000003</v>
      </c>
      <c r="P60" s="293">
        <f t="shared" si="24"/>
        <v>166666666</v>
      </c>
      <c r="Q60" s="301">
        <f t="shared" si="20"/>
        <v>3357967506.4200001</v>
      </c>
      <c r="R60" s="142"/>
      <c r="S60" s="37"/>
      <c r="T60" s="37"/>
      <c r="U60" s="37"/>
      <c r="V60" s="37"/>
      <c r="W60" s="37"/>
      <c r="X60" s="37"/>
      <c r="Y60" s="142"/>
      <c r="Z60" s="142"/>
      <c r="AA60" s="142"/>
      <c r="AB60" s="142"/>
      <c r="AC60" s="142"/>
      <c r="AD60" s="142"/>
      <c r="AE60" s="142"/>
      <c r="AF60" s="37"/>
      <c r="AG60" s="37"/>
      <c r="AH60" s="37"/>
      <c r="AI60" s="37"/>
    </row>
    <row r="61" spans="2:35" ht="30" x14ac:dyDescent="0.25">
      <c r="B61" s="160" t="s">
        <v>151</v>
      </c>
      <c r="C61" s="293">
        <v>2000000000</v>
      </c>
      <c r="D61" s="293">
        <v>2000000000</v>
      </c>
      <c r="E61" s="293">
        <v>166666666</v>
      </c>
      <c r="F61" s="293">
        <v>166666666</v>
      </c>
      <c r="G61" s="293">
        <v>166666666</v>
      </c>
      <c r="H61" s="293">
        <v>166666666</v>
      </c>
      <c r="I61" s="293">
        <v>166666666</v>
      </c>
      <c r="J61" s="293">
        <v>166666666</v>
      </c>
      <c r="K61" s="293">
        <v>166666666</v>
      </c>
      <c r="L61" s="293">
        <v>166666666</v>
      </c>
      <c r="M61" s="293">
        <v>166666666</v>
      </c>
      <c r="N61" s="293">
        <v>166666666</v>
      </c>
      <c r="O61" s="293">
        <v>166666666</v>
      </c>
      <c r="P61" s="293">
        <v>166666666</v>
      </c>
      <c r="Q61" s="301">
        <f t="shared" si="20"/>
        <v>1999999992</v>
      </c>
      <c r="R61" s="142"/>
      <c r="S61" s="37"/>
      <c r="T61" s="37"/>
      <c r="U61" s="37"/>
      <c r="V61" s="37"/>
      <c r="W61" s="37"/>
      <c r="X61" s="37"/>
      <c r="Y61" s="142"/>
      <c r="Z61" s="142"/>
      <c r="AA61" s="142"/>
      <c r="AB61" s="142"/>
      <c r="AC61" s="142"/>
      <c r="AD61" s="142"/>
      <c r="AE61" s="142"/>
      <c r="AF61" s="37"/>
      <c r="AG61" s="37"/>
      <c r="AH61" s="37"/>
      <c r="AI61" s="37"/>
    </row>
    <row r="62" spans="2:35" ht="31.5" customHeight="1" x14ac:dyDescent="0.25">
      <c r="B62" s="28" t="s">
        <v>152</v>
      </c>
      <c r="C62" s="301">
        <v>1480000000</v>
      </c>
      <c r="D62" s="301">
        <v>1480000000</v>
      </c>
      <c r="E62" s="33">
        <v>0</v>
      </c>
      <c r="F62" s="33">
        <v>0</v>
      </c>
      <c r="G62" s="301">
        <v>631564084.79999995</v>
      </c>
      <c r="H62" s="33">
        <v>0</v>
      </c>
      <c r="I62" s="33">
        <v>0</v>
      </c>
      <c r="J62" s="33">
        <v>0</v>
      </c>
      <c r="K62" s="33">
        <v>0</v>
      </c>
      <c r="L62" s="33">
        <v>0</v>
      </c>
      <c r="M62" s="33">
        <v>0</v>
      </c>
      <c r="N62" s="301">
        <v>77732728.900000006</v>
      </c>
      <c r="O62" s="301">
        <v>648670700.72000003</v>
      </c>
      <c r="P62" s="33">
        <v>0</v>
      </c>
      <c r="Q62" s="301">
        <f t="shared" si="20"/>
        <v>1357967514.4200001</v>
      </c>
      <c r="R62" s="142"/>
      <c r="S62" s="37"/>
      <c r="T62" s="37"/>
      <c r="U62" s="37"/>
      <c r="V62" s="37"/>
      <c r="W62" s="37"/>
      <c r="X62" s="37"/>
      <c r="Y62" s="142"/>
      <c r="Z62" s="142"/>
      <c r="AA62" s="142"/>
      <c r="AB62" s="142"/>
      <c r="AC62" s="142"/>
      <c r="AD62" s="142"/>
      <c r="AE62" s="142"/>
      <c r="AF62" s="37"/>
      <c r="AG62" s="37"/>
      <c r="AH62" s="37"/>
      <c r="AI62" s="37"/>
    </row>
    <row r="63" spans="2:35" x14ac:dyDescent="0.25">
      <c r="B63" s="30" t="s">
        <v>132</v>
      </c>
      <c r="C63" s="294">
        <f t="shared" ref="C63:P63" si="25">C64+C80</f>
        <v>152874685798</v>
      </c>
      <c r="D63" s="294">
        <f t="shared" si="25"/>
        <v>152874685798</v>
      </c>
      <c r="E63" s="294">
        <f t="shared" si="25"/>
        <v>5696737470.3000002</v>
      </c>
      <c r="F63" s="294">
        <f t="shared" si="25"/>
        <v>9065868221.0900002</v>
      </c>
      <c r="G63" s="294">
        <f t="shared" si="25"/>
        <v>17357053836.25</v>
      </c>
      <c r="H63" s="294">
        <f t="shared" si="25"/>
        <v>45257969550.470001</v>
      </c>
      <c r="I63" s="294">
        <f t="shared" si="25"/>
        <v>8347364864.3099995</v>
      </c>
      <c r="J63" s="294">
        <f t="shared" si="25"/>
        <v>4799511943.8999996</v>
      </c>
      <c r="K63" s="294">
        <f t="shared" si="25"/>
        <v>6529734770.6800003</v>
      </c>
      <c r="L63" s="294">
        <f t="shared" si="25"/>
        <v>3991888636.8799996</v>
      </c>
      <c r="M63" s="294">
        <f t="shared" si="25"/>
        <v>6088997726.3999996</v>
      </c>
      <c r="N63" s="294">
        <f t="shared" si="25"/>
        <v>6066609488.4899998</v>
      </c>
      <c r="O63" s="294">
        <f t="shared" si="25"/>
        <v>6912096911.7299995</v>
      </c>
      <c r="P63" s="294">
        <f t="shared" si="25"/>
        <v>18203453467.489998</v>
      </c>
      <c r="Q63" s="294">
        <f t="shared" si="20"/>
        <v>138317286887.98999</v>
      </c>
      <c r="R63" s="142"/>
      <c r="S63" s="37"/>
      <c r="T63" s="37"/>
      <c r="U63" s="37"/>
      <c r="V63" s="37"/>
      <c r="W63" s="37"/>
      <c r="X63" s="37"/>
      <c r="Y63" s="142"/>
      <c r="Z63" s="142"/>
      <c r="AA63" s="142"/>
      <c r="AB63" s="142"/>
      <c r="AC63" s="142"/>
      <c r="AD63" s="142"/>
      <c r="AE63" s="142"/>
      <c r="AF63" s="37"/>
      <c r="AG63" s="37"/>
      <c r="AH63" s="37"/>
      <c r="AI63" s="37"/>
    </row>
    <row r="64" spans="2:35" x14ac:dyDescent="0.25">
      <c r="B64" s="28" t="s">
        <v>155</v>
      </c>
      <c r="C64" s="301">
        <f>(C65+C72+C75+C70+C78)</f>
        <v>152874685798</v>
      </c>
      <c r="D64" s="301">
        <f>(D65+D72+D75+D70+D78)</f>
        <v>152874685798</v>
      </c>
      <c r="E64" s="301">
        <f t="shared" ref="E64:O64" si="26">(E65+E72+E75+E70+E78)</f>
        <v>5696737470.3000002</v>
      </c>
      <c r="F64" s="301">
        <f t="shared" si="26"/>
        <v>9065868221.0900002</v>
      </c>
      <c r="G64" s="301">
        <f t="shared" si="26"/>
        <v>17357053836.25</v>
      </c>
      <c r="H64" s="301">
        <f t="shared" si="26"/>
        <v>45257969550.470001</v>
      </c>
      <c r="I64" s="301">
        <f t="shared" si="26"/>
        <v>8347364864.3099995</v>
      </c>
      <c r="J64" s="301">
        <f t="shared" si="26"/>
        <v>4799511943.8999996</v>
      </c>
      <c r="K64" s="301">
        <f t="shared" si="26"/>
        <v>6529734770.6800003</v>
      </c>
      <c r="L64" s="301">
        <f t="shared" si="26"/>
        <v>3991888636.8799996</v>
      </c>
      <c r="M64" s="301">
        <f t="shared" si="26"/>
        <v>6088997726.3999996</v>
      </c>
      <c r="N64" s="301">
        <f t="shared" si="26"/>
        <v>6066609488.4899998</v>
      </c>
      <c r="O64" s="301">
        <f t="shared" si="26"/>
        <v>6912096911.7299995</v>
      </c>
      <c r="P64" s="301">
        <f>(P65+P72+P75+P70+P78)</f>
        <v>18203453467.489998</v>
      </c>
      <c r="Q64" s="301">
        <f t="shared" si="20"/>
        <v>138317286887.98999</v>
      </c>
      <c r="R64" s="142"/>
      <c r="S64" s="37"/>
      <c r="T64" s="37"/>
      <c r="U64" s="37"/>
      <c r="V64" s="37"/>
      <c r="W64" s="37"/>
      <c r="X64" s="37"/>
      <c r="Y64" s="142"/>
      <c r="Z64" s="142"/>
      <c r="AA64" s="142"/>
      <c r="AB64" s="142"/>
      <c r="AC64" s="142"/>
      <c r="AD64" s="142"/>
      <c r="AE64" s="142"/>
      <c r="AF64" s="37"/>
      <c r="AG64" s="37"/>
      <c r="AH64" s="37"/>
      <c r="AI64" s="37"/>
    </row>
    <row r="65" spans="1:35" s="11" customFormat="1" x14ac:dyDescent="0.25">
      <c r="B65" s="30" t="s">
        <v>133</v>
      </c>
      <c r="C65" s="294">
        <f>SUM(C66:C69)</f>
        <v>66131677812</v>
      </c>
      <c r="D65" s="294">
        <f>SUM(D66:D69)</f>
        <v>66275757888</v>
      </c>
      <c r="E65" s="294">
        <f>SUM(E66:E69)</f>
        <v>1762488953.3399999</v>
      </c>
      <c r="F65" s="294">
        <f t="shared" ref="F65:N65" si="27">SUM(F66:F69)</f>
        <v>7228850799.4199991</v>
      </c>
      <c r="G65" s="294">
        <f t="shared" si="27"/>
        <v>6940191566.3800001</v>
      </c>
      <c r="H65" s="294">
        <f t="shared" si="27"/>
        <v>7264362536.3100004</v>
      </c>
      <c r="I65" s="294">
        <f t="shared" si="27"/>
        <v>4050048978.4899993</v>
      </c>
      <c r="J65" s="294">
        <f t="shared" si="27"/>
        <v>1950019351.9499998</v>
      </c>
      <c r="K65" s="294">
        <f t="shared" si="27"/>
        <v>2465937582.3400002</v>
      </c>
      <c r="L65" s="294">
        <f t="shared" si="27"/>
        <v>1608281553.5299997</v>
      </c>
      <c r="M65" s="294">
        <f t="shared" si="27"/>
        <v>2972056969.04</v>
      </c>
      <c r="N65" s="294">
        <f t="shared" si="27"/>
        <v>2752169209.8400002</v>
      </c>
      <c r="O65" s="294">
        <f>SUM(O66:O69)</f>
        <v>2981504213.9300003</v>
      </c>
      <c r="P65" s="294">
        <f>SUM(P66:P69)</f>
        <v>16608697213.079998</v>
      </c>
      <c r="Q65" s="294">
        <f t="shared" si="20"/>
        <v>58584608927.649994</v>
      </c>
      <c r="R65" s="142"/>
      <c r="S65" s="37"/>
      <c r="T65" s="37"/>
      <c r="U65" s="37"/>
      <c r="V65" s="37"/>
      <c r="W65" s="37"/>
      <c r="X65" s="37"/>
      <c r="Y65" s="142"/>
      <c r="Z65" s="142"/>
      <c r="AA65" s="142"/>
      <c r="AB65" s="142"/>
      <c r="AC65" s="142"/>
      <c r="AD65" s="142"/>
      <c r="AE65" s="142"/>
      <c r="AF65" s="37"/>
      <c r="AG65" s="37"/>
      <c r="AH65" s="37"/>
      <c r="AI65" s="37"/>
    </row>
    <row r="66" spans="1:35" ht="30" customHeight="1" x14ac:dyDescent="0.25">
      <c r="B66" s="28" t="s">
        <v>197</v>
      </c>
      <c r="C66" s="301">
        <v>12686788179</v>
      </c>
      <c r="D66" s="301">
        <v>6411925088.7700005</v>
      </c>
      <c r="E66" s="293">
        <v>19403411.93</v>
      </c>
      <c r="F66" s="293">
        <v>58443420.99000001</v>
      </c>
      <c r="G66" s="293">
        <v>429959620.38999999</v>
      </c>
      <c r="H66" s="293">
        <v>100802.09</v>
      </c>
      <c r="I66" s="293">
        <v>185494556.93000001</v>
      </c>
      <c r="J66" s="293">
        <v>86246954.109999999</v>
      </c>
      <c r="K66" s="293">
        <v>149021798.19</v>
      </c>
      <c r="L66" s="293">
        <v>73888730.849999994</v>
      </c>
      <c r="M66" s="293">
        <v>345769753.70999998</v>
      </c>
      <c r="N66" s="293">
        <v>8354565.9100000001</v>
      </c>
      <c r="O66" s="293">
        <v>176717115.15000001</v>
      </c>
      <c r="P66" s="293">
        <v>1079344448.1899998</v>
      </c>
      <c r="Q66" s="301">
        <f t="shared" si="20"/>
        <v>2612745178.4399996</v>
      </c>
      <c r="R66" s="142"/>
      <c r="S66" s="37"/>
      <c r="T66" s="37"/>
      <c r="U66" s="37"/>
      <c r="V66" s="37"/>
      <c r="W66" s="37"/>
      <c r="X66" s="37"/>
      <c r="Y66" s="142"/>
      <c r="Z66" s="142"/>
      <c r="AA66" s="142"/>
      <c r="AB66" s="142"/>
      <c r="AC66" s="142"/>
      <c r="AD66" s="142"/>
      <c r="AE66" s="142"/>
      <c r="AF66" s="37"/>
      <c r="AG66" s="37"/>
      <c r="AH66" s="37"/>
      <c r="AI66" s="37"/>
    </row>
    <row r="67" spans="1:35" ht="30" customHeight="1" x14ac:dyDescent="0.25">
      <c r="B67" s="28" t="s">
        <v>198</v>
      </c>
      <c r="C67" s="35">
        <v>0</v>
      </c>
      <c r="D67" s="35">
        <v>0</v>
      </c>
      <c r="E67" s="35">
        <v>0</v>
      </c>
      <c r="F67" s="35">
        <v>0</v>
      </c>
      <c r="G67" s="35">
        <v>0</v>
      </c>
      <c r="H67" s="35">
        <v>0</v>
      </c>
      <c r="I67" s="35">
        <v>0</v>
      </c>
      <c r="J67" s="35">
        <v>0</v>
      </c>
      <c r="K67" s="35">
        <v>0</v>
      </c>
      <c r="L67" s="35">
        <v>0</v>
      </c>
      <c r="M67" s="35">
        <v>0</v>
      </c>
      <c r="N67" s="20">
        <v>0</v>
      </c>
      <c r="O67" s="20">
        <v>0</v>
      </c>
      <c r="P67" s="20">
        <v>0</v>
      </c>
      <c r="Q67" s="35">
        <f t="shared" si="20"/>
        <v>0</v>
      </c>
      <c r="R67" s="142"/>
      <c r="Y67" s="142"/>
      <c r="Z67" s="142"/>
      <c r="AA67" s="142"/>
      <c r="AB67" s="142"/>
      <c r="AC67" s="142"/>
      <c r="AD67" s="142"/>
      <c r="AE67" s="142"/>
      <c r="AF67" s="37"/>
      <c r="AG67" s="37"/>
      <c r="AH67" s="37"/>
      <c r="AI67" s="37"/>
    </row>
    <row r="68" spans="1:35" ht="28.5" customHeight="1" x14ac:dyDescent="0.25">
      <c r="B68" s="28" t="s">
        <v>157</v>
      </c>
      <c r="C68" s="301">
        <v>53444889633</v>
      </c>
      <c r="D68" s="301">
        <v>59863832799.229996</v>
      </c>
      <c r="E68" s="293">
        <v>1743085541.4099998</v>
      </c>
      <c r="F68" s="301">
        <v>7170407378.4299994</v>
      </c>
      <c r="G68" s="301">
        <v>6510231945.9899998</v>
      </c>
      <c r="H68" s="301">
        <v>7264261734.2200003</v>
      </c>
      <c r="I68" s="301">
        <v>3864554421.5599995</v>
      </c>
      <c r="J68" s="301">
        <v>1863772397.8399999</v>
      </c>
      <c r="K68" s="301">
        <v>2316915784.1500001</v>
      </c>
      <c r="L68" s="301">
        <v>1534392822.6799998</v>
      </c>
      <c r="M68" s="301">
        <v>2626287215.3299999</v>
      </c>
      <c r="N68" s="301">
        <v>2743814643.9300003</v>
      </c>
      <c r="O68" s="301">
        <v>2804787098.7800002</v>
      </c>
      <c r="P68" s="301">
        <v>15529352764.889997</v>
      </c>
      <c r="Q68" s="301">
        <f t="shared" si="20"/>
        <v>55971863749.209999</v>
      </c>
      <c r="R68" s="142"/>
      <c r="S68" s="37"/>
      <c r="T68" s="37"/>
      <c r="U68" s="37"/>
      <c r="V68" s="37"/>
      <c r="W68" s="37"/>
      <c r="X68" s="37"/>
      <c r="Y68" s="142"/>
      <c r="Z68" s="142"/>
      <c r="AA68" s="142"/>
      <c r="AB68" s="142"/>
      <c r="AC68" s="142"/>
      <c r="AD68" s="142"/>
      <c r="AE68" s="142"/>
      <c r="AF68" s="37"/>
      <c r="AG68" s="37"/>
      <c r="AH68" s="37"/>
      <c r="AI68" s="37"/>
    </row>
    <row r="69" spans="1:35" ht="28.5" customHeight="1" x14ac:dyDescent="0.25">
      <c r="B69" s="28" t="s">
        <v>199</v>
      </c>
      <c r="C69" s="35">
        <v>0</v>
      </c>
      <c r="D69" s="35">
        <v>0</v>
      </c>
      <c r="E69" s="33">
        <v>0</v>
      </c>
      <c r="F69" s="33">
        <v>0</v>
      </c>
      <c r="G69" s="33">
        <v>0</v>
      </c>
      <c r="H69" s="33">
        <v>0</v>
      </c>
      <c r="I69" s="33">
        <v>0</v>
      </c>
      <c r="J69" s="33">
        <v>0</v>
      </c>
      <c r="K69" s="33">
        <v>0</v>
      </c>
      <c r="L69" s="33">
        <v>0</v>
      </c>
      <c r="M69" s="33">
        <v>0</v>
      </c>
      <c r="N69" s="33">
        <v>0</v>
      </c>
      <c r="O69" s="33">
        <v>0</v>
      </c>
      <c r="P69" s="33">
        <v>0</v>
      </c>
      <c r="Q69" s="35">
        <f t="shared" si="20"/>
        <v>0</v>
      </c>
      <c r="R69" s="142"/>
      <c r="Y69" s="142"/>
      <c r="Z69" s="142"/>
      <c r="AA69" s="142"/>
      <c r="AB69" s="142"/>
      <c r="AC69" s="142"/>
      <c r="AD69" s="142"/>
      <c r="AE69" s="142"/>
      <c r="AF69" s="37"/>
      <c r="AG69" s="37"/>
      <c r="AH69" s="37"/>
      <c r="AI69" s="37"/>
    </row>
    <row r="70" spans="1:35" s="11" customFormat="1" x14ac:dyDescent="0.25">
      <c r="B70" s="30" t="s">
        <v>158</v>
      </c>
      <c r="C70" s="22">
        <f>C71</f>
        <v>0</v>
      </c>
      <c r="D70" s="294">
        <f>D71</f>
        <v>300000000</v>
      </c>
      <c r="E70" s="19">
        <f>E71</f>
        <v>0</v>
      </c>
      <c r="F70" s="19">
        <f t="shared" ref="F70:O70" si="28">F71</f>
        <v>0</v>
      </c>
      <c r="G70" s="19">
        <f t="shared" si="28"/>
        <v>0</v>
      </c>
      <c r="H70" s="19">
        <f t="shared" si="28"/>
        <v>0</v>
      </c>
      <c r="I70" s="19">
        <f t="shared" si="28"/>
        <v>0</v>
      </c>
      <c r="J70" s="19">
        <f t="shared" si="28"/>
        <v>0</v>
      </c>
      <c r="K70" s="19">
        <f t="shared" si="28"/>
        <v>0</v>
      </c>
      <c r="L70" s="19">
        <f t="shared" si="28"/>
        <v>0</v>
      </c>
      <c r="M70" s="19">
        <f t="shared" si="28"/>
        <v>0</v>
      </c>
      <c r="N70" s="19">
        <f t="shared" si="28"/>
        <v>0</v>
      </c>
      <c r="O70" s="19">
        <f t="shared" si="28"/>
        <v>0</v>
      </c>
      <c r="P70" s="294">
        <f>P71</f>
        <v>300000000</v>
      </c>
      <c r="Q70" s="294">
        <f t="shared" si="20"/>
        <v>300000000</v>
      </c>
      <c r="R70" s="142"/>
      <c r="Y70" s="156"/>
      <c r="Z70" s="156"/>
      <c r="AA70" s="156"/>
      <c r="AB70" s="156"/>
      <c r="AC70" s="156"/>
      <c r="AD70" s="156"/>
      <c r="AE70" s="156"/>
      <c r="AF70" s="165"/>
      <c r="AG70" s="165"/>
      <c r="AH70" s="165"/>
      <c r="AI70" s="165"/>
    </row>
    <row r="71" spans="1:35" x14ac:dyDescent="0.25">
      <c r="B71" s="28" t="s">
        <v>159</v>
      </c>
      <c r="C71" s="35">
        <v>0</v>
      </c>
      <c r="D71" s="301">
        <v>300000000</v>
      </c>
      <c r="E71" s="33">
        <v>0</v>
      </c>
      <c r="F71" s="33">
        <v>0</v>
      </c>
      <c r="G71" s="33">
        <v>0</v>
      </c>
      <c r="H71" s="33">
        <v>0</v>
      </c>
      <c r="I71" s="33">
        <v>0</v>
      </c>
      <c r="J71" s="33">
        <v>0</v>
      </c>
      <c r="K71" s="33">
        <v>0</v>
      </c>
      <c r="L71" s="33">
        <v>0</v>
      </c>
      <c r="M71" s="33">
        <v>0</v>
      </c>
      <c r="N71" s="33">
        <v>0</v>
      </c>
      <c r="O71" s="33">
        <v>0</v>
      </c>
      <c r="P71" s="301">
        <v>300000000</v>
      </c>
      <c r="Q71" s="301">
        <f t="shared" si="20"/>
        <v>300000000</v>
      </c>
      <c r="R71" s="142"/>
      <c r="Y71" s="142"/>
      <c r="Z71" s="142"/>
      <c r="AA71" s="142"/>
      <c r="AB71" s="142"/>
      <c r="AC71" s="142"/>
      <c r="AD71" s="142"/>
      <c r="AE71" s="142"/>
      <c r="AF71" s="37"/>
      <c r="AG71" s="37"/>
      <c r="AH71" s="37"/>
      <c r="AI71" s="37"/>
    </row>
    <row r="72" spans="1:35" s="11" customFormat="1" ht="30" x14ac:dyDescent="0.25">
      <c r="B72" s="30" t="s">
        <v>134</v>
      </c>
      <c r="C72" s="294">
        <f>C73+C74</f>
        <v>22256566574</v>
      </c>
      <c r="D72" s="294">
        <f>D73+D74</f>
        <v>42090000000</v>
      </c>
      <c r="E72" s="22">
        <f t="shared" ref="E72:N72" si="29">E73+E74</f>
        <v>0</v>
      </c>
      <c r="F72" s="22">
        <f t="shared" si="29"/>
        <v>0</v>
      </c>
      <c r="G72" s="294">
        <f t="shared" si="29"/>
        <v>6000000000</v>
      </c>
      <c r="H72" s="294">
        <f t="shared" si="29"/>
        <v>35275650000</v>
      </c>
      <c r="I72" s="22">
        <f t="shared" si="29"/>
        <v>0</v>
      </c>
      <c r="J72" s="22">
        <f t="shared" si="29"/>
        <v>0</v>
      </c>
      <c r="K72" s="22">
        <f t="shared" si="29"/>
        <v>0</v>
      </c>
      <c r="L72" s="22">
        <f t="shared" si="29"/>
        <v>0</v>
      </c>
      <c r="M72" s="22">
        <f t="shared" si="29"/>
        <v>0</v>
      </c>
      <c r="N72" s="22">
        <f t="shared" si="29"/>
        <v>0</v>
      </c>
      <c r="O72" s="22">
        <v>0</v>
      </c>
      <c r="P72" s="22">
        <f>SUM(P73:P74)</f>
        <v>0</v>
      </c>
      <c r="Q72" s="294">
        <f t="shared" si="20"/>
        <v>41275650000</v>
      </c>
      <c r="R72" s="142"/>
      <c r="S72" s="37"/>
      <c r="T72" s="37"/>
      <c r="U72" s="37"/>
      <c r="V72" s="37"/>
      <c r="W72" s="37"/>
      <c r="X72" s="37"/>
      <c r="Y72" s="142"/>
      <c r="Z72" s="142"/>
      <c r="AA72" s="142"/>
      <c r="AB72" s="142"/>
      <c r="AC72" s="142"/>
      <c r="AD72" s="142"/>
      <c r="AE72" s="142"/>
      <c r="AF72" s="37"/>
      <c r="AG72" s="37"/>
      <c r="AH72" s="37"/>
      <c r="AI72" s="37"/>
    </row>
    <row r="73" spans="1:35" ht="30" x14ac:dyDescent="0.25">
      <c r="B73" s="28" t="s">
        <v>135</v>
      </c>
      <c r="C73" s="301">
        <v>9872274896</v>
      </c>
      <c r="D73" s="301">
        <v>16000000000</v>
      </c>
      <c r="E73" s="36">
        <v>0</v>
      </c>
      <c r="F73" s="36">
        <v>0</v>
      </c>
      <c r="G73" s="301">
        <v>6000000000</v>
      </c>
      <c r="H73" s="301">
        <v>10000000000</v>
      </c>
      <c r="I73" s="36">
        <v>0</v>
      </c>
      <c r="J73" s="36">
        <v>0</v>
      </c>
      <c r="K73" s="36">
        <v>0</v>
      </c>
      <c r="L73" s="36">
        <v>0</v>
      </c>
      <c r="M73" s="36">
        <v>0</v>
      </c>
      <c r="N73" s="36">
        <v>0</v>
      </c>
      <c r="O73" s="36">
        <v>0</v>
      </c>
      <c r="P73" s="36">
        <v>0</v>
      </c>
      <c r="Q73" s="301">
        <f t="shared" si="20"/>
        <v>16000000000</v>
      </c>
      <c r="R73" s="142"/>
      <c r="S73" s="37"/>
      <c r="Y73" s="142"/>
      <c r="Z73" s="142"/>
      <c r="AA73" s="142"/>
      <c r="AB73" s="142"/>
      <c r="AC73" s="142"/>
      <c r="AD73" s="142"/>
      <c r="AE73" s="142"/>
      <c r="AF73" s="37"/>
      <c r="AG73" s="37"/>
      <c r="AH73" s="37"/>
      <c r="AI73" s="37"/>
    </row>
    <row r="74" spans="1:35" ht="30" x14ac:dyDescent="0.25">
      <c r="B74" s="28" t="s">
        <v>136</v>
      </c>
      <c r="C74" s="301">
        <v>12384291678</v>
      </c>
      <c r="D74" s="301">
        <v>26090000000</v>
      </c>
      <c r="E74" s="36">
        <v>0</v>
      </c>
      <c r="F74" s="36">
        <v>0</v>
      </c>
      <c r="G74" s="36">
        <v>0</v>
      </c>
      <c r="H74" s="301">
        <v>25275650000</v>
      </c>
      <c r="I74" s="36">
        <v>0</v>
      </c>
      <c r="J74" s="36">
        <v>0</v>
      </c>
      <c r="K74" s="36">
        <v>0</v>
      </c>
      <c r="L74" s="36">
        <v>0</v>
      </c>
      <c r="M74" s="36">
        <v>0</v>
      </c>
      <c r="N74" s="36">
        <v>0</v>
      </c>
      <c r="O74" s="36">
        <v>0</v>
      </c>
      <c r="P74" s="36">
        <v>0</v>
      </c>
      <c r="Q74" s="301">
        <f t="shared" si="20"/>
        <v>25275650000</v>
      </c>
      <c r="R74" s="142"/>
      <c r="S74" s="37"/>
      <c r="T74" s="37"/>
      <c r="U74" s="37"/>
      <c r="V74" s="37"/>
      <c r="W74" s="37"/>
      <c r="X74" s="37"/>
      <c r="Y74" s="142"/>
      <c r="Z74" s="142"/>
      <c r="AA74" s="142"/>
      <c r="AB74" s="142"/>
      <c r="AC74" s="142"/>
      <c r="AD74" s="142"/>
      <c r="AE74" s="142"/>
      <c r="AF74" s="37"/>
      <c r="AG74" s="37"/>
      <c r="AH74" s="37"/>
      <c r="AI74" s="37"/>
    </row>
    <row r="75" spans="1:35" s="11" customFormat="1" ht="30" x14ac:dyDescent="0.25">
      <c r="B75" s="30" t="s">
        <v>137</v>
      </c>
      <c r="C75" s="294">
        <f>C76+C77</f>
        <v>64486441412</v>
      </c>
      <c r="D75" s="294">
        <f>D76+D77</f>
        <v>44208627910</v>
      </c>
      <c r="E75" s="294">
        <f t="shared" ref="E75:O75" si="30">E76+E77</f>
        <v>3934248516.96</v>
      </c>
      <c r="F75" s="294">
        <f t="shared" si="30"/>
        <v>1837017421.6700001</v>
      </c>
      <c r="G75" s="294">
        <f t="shared" si="30"/>
        <v>4416862269.8699999</v>
      </c>
      <c r="H75" s="294">
        <f t="shared" si="30"/>
        <v>2717957014.1599998</v>
      </c>
      <c r="I75" s="294">
        <f t="shared" si="30"/>
        <v>4297315885.8200006</v>
      </c>
      <c r="J75" s="294">
        <f t="shared" si="30"/>
        <v>2849492591.9500003</v>
      </c>
      <c r="K75" s="294">
        <f t="shared" si="30"/>
        <v>4063797188.3400002</v>
      </c>
      <c r="L75" s="294">
        <f t="shared" si="30"/>
        <v>2383607083.3499999</v>
      </c>
      <c r="M75" s="294">
        <f t="shared" si="30"/>
        <v>3116940757.3600001</v>
      </c>
      <c r="N75" s="294">
        <f t="shared" si="30"/>
        <v>3314440278.6500001</v>
      </c>
      <c r="O75" s="294">
        <f t="shared" si="30"/>
        <v>3930592697.7999997</v>
      </c>
      <c r="P75" s="294">
        <f>P76+P77</f>
        <v>1294456254.4100001</v>
      </c>
      <c r="Q75" s="294">
        <f t="shared" si="20"/>
        <v>38156727960.340004</v>
      </c>
      <c r="R75" s="142"/>
      <c r="S75" s="37"/>
      <c r="T75" s="37"/>
      <c r="U75" s="37"/>
      <c r="V75" s="37"/>
      <c r="W75" s="37"/>
      <c r="X75" s="37"/>
      <c r="Y75" s="142"/>
      <c r="Z75" s="142"/>
      <c r="AA75" s="142"/>
      <c r="AB75" s="142"/>
      <c r="AC75" s="142"/>
      <c r="AD75" s="142"/>
      <c r="AE75" s="142"/>
      <c r="AF75" s="37"/>
      <c r="AG75" s="37"/>
      <c r="AH75" s="37"/>
      <c r="AI75" s="37"/>
    </row>
    <row r="76" spans="1:35" ht="30" x14ac:dyDescent="0.25">
      <c r="B76" s="28" t="s">
        <v>138</v>
      </c>
      <c r="C76" s="293">
        <v>11632034716</v>
      </c>
      <c r="D76" s="293">
        <v>5977334716</v>
      </c>
      <c r="E76" s="301">
        <v>374417739.28999996</v>
      </c>
      <c r="F76" s="301">
        <v>364974197.97999996</v>
      </c>
      <c r="G76" s="301">
        <v>397934642.93000001</v>
      </c>
      <c r="H76" s="301">
        <v>332138793.29000002</v>
      </c>
      <c r="I76" s="301">
        <v>355567172.85000002</v>
      </c>
      <c r="J76" s="301">
        <v>400950367.17000002</v>
      </c>
      <c r="K76" s="301">
        <v>371999923.46000004</v>
      </c>
      <c r="L76" s="301">
        <v>356034658.10999995</v>
      </c>
      <c r="M76" s="301">
        <v>341607468.38999999</v>
      </c>
      <c r="N76" s="301">
        <v>366245466.65999997</v>
      </c>
      <c r="O76" s="301">
        <v>400959938.09999996</v>
      </c>
      <c r="P76" s="301">
        <v>139510282.53</v>
      </c>
      <c r="Q76" s="301">
        <f t="shared" si="20"/>
        <v>4202340650.7600002</v>
      </c>
      <c r="R76" s="142"/>
      <c r="S76" s="37"/>
      <c r="T76" s="37"/>
      <c r="U76" s="37"/>
      <c r="V76" s="37"/>
      <c r="W76" s="37"/>
      <c r="X76" s="37"/>
      <c r="Y76" s="142"/>
      <c r="Z76" s="142"/>
      <c r="AA76" s="142"/>
      <c r="AB76" s="142"/>
      <c r="AC76" s="142"/>
      <c r="AD76" s="142"/>
      <c r="AE76" s="142"/>
      <c r="AF76" s="37"/>
      <c r="AG76" s="37"/>
      <c r="AH76" s="37"/>
      <c r="AI76" s="37"/>
    </row>
    <row r="77" spans="1:35" ht="30" x14ac:dyDescent="0.25">
      <c r="B77" s="28" t="s">
        <v>139</v>
      </c>
      <c r="C77" s="293">
        <v>52854406696</v>
      </c>
      <c r="D77" s="293">
        <v>38231293194</v>
      </c>
      <c r="E77" s="301">
        <v>3559830777.6700001</v>
      </c>
      <c r="F77" s="301">
        <v>1472043223.6900001</v>
      </c>
      <c r="G77" s="301">
        <v>4018927626.9400001</v>
      </c>
      <c r="H77" s="301">
        <v>2385818220.8699999</v>
      </c>
      <c r="I77" s="301">
        <v>3941748712.9700003</v>
      </c>
      <c r="J77" s="301">
        <v>2448542224.7800002</v>
      </c>
      <c r="K77" s="301">
        <v>3691797264.8800001</v>
      </c>
      <c r="L77" s="301">
        <v>2027572425.24</v>
      </c>
      <c r="M77" s="301">
        <v>2775333288.9700003</v>
      </c>
      <c r="N77" s="301">
        <v>2948194811.9900002</v>
      </c>
      <c r="O77" s="301">
        <v>3529632759.6999998</v>
      </c>
      <c r="P77" s="301">
        <v>1154945971.8800001</v>
      </c>
      <c r="Q77" s="301">
        <f t="shared" si="20"/>
        <v>33954387309.580009</v>
      </c>
      <c r="R77" s="142"/>
      <c r="S77" s="37"/>
      <c r="T77" s="37"/>
      <c r="U77" s="37"/>
      <c r="V77" s="37"/>
      <c r="W77" s="37"/>
      <c r="X77" s="37"/>
      <c r="Y77" s="142"/>
      <c r="Z77" s="142"/>
      <c r="AA77" s="142"/>
      <c r="AB77" s="142"/>
      <c r="AC77" s="142"/>
      <c r="AD77" s="142"/>
      <c r="AE77" s="142"/>
      <c r="AF77" s="37"/>
      <c r="AG77" s="37"/>
      <c r="AH77" s="37"/>
      <c r="AI77" s="37"/>
    </row>
    <row r="78" spans="1:35" s="11" customFormat="1" x14ac:dyDescent="0.25">
      <c r="B78" s="30" t="s">
        <v>205</v>
      </c>
      <c r="C78" s="22">
        <f>C79</f>
        <v>0</v>
      </c>
      <c r="D78" s="294">
        <f>D79</f>
        <v>300000</v>
      </c>
      <c r="E78" s="22">
        <f>E79</f>
        <v>0</v>
      </c>
      <c r="F78" s="22">
        <f t="shared" ref="F78:P78" si="31">F79</f>
        <v>0</v>
      </c>
      <c r="G78" s="22">
        <f t="shared" si="31"/>
        <v>0</v>
      </c>
      <c r="H78" s="22">
        <f t="shared" si="31"/>
        <v>0</v>
      </c>
      <c r="I78" s="22">
        <f t="shared" si="31"/>
        <v>0</v>
      </c>
      <c r="J78" s="22">
        <f t="shared" si="31"/>
        <v>0</v>
      </c>
      <c r="K78" s="22">
        <f t="shared" si="31"/>
        <v>0</v>
      </c>
      <c r="L78" s="22">
        <f t="shared" si="31"/>
        <v>0</v>
      </c>
      <c r="M78" s="22">
        <f t="shared" si="31"/>
        <v>0</v>
      </c>
      <c r="N78" s="22">
        <f t="shared" si="31"/>
        <v>0</v>
      </c>
      <c r="O78" s="22">
        <f t="shared" si="31"/>
        <v>0</v>
      </c>
      <c r="P78" s="294">
        <f t="shared" si="31"/>
        <v>300000</v>
      </c>
      <c r="Q78" s="294">
        <f t="shared" si="20"/>
        <v>300000</v>
      </c>
      <c r="R78" s="142"/>
      <c r="S78" s="37"/>
      <c r="T78" s="37"/>
      <c r="U78" s="37"/>
      <c r="V78" s="37"/>
      <c r="W78" s="37"/>
      <c r="X78" s="37"/>
      <c r="Y78" s="142"/>
      <c r="Z78" s="142"/>
      <c r="AA78" s="142"/>
      <c r="AB78" s="142"/>
      <c r="AC78" s="142"/>
      <c r="AD78" s="142"/>
      <c r="AE78" s="142"/>
      <c r="AF78" s="37"/>
      <c r="AG78" s="37"/>
      <c r="AH78" s="37"/>
      <c r="AI78" s="37"/>
    </row>
    <row r="79" spans="1:35" s="11" customFormat="1" x14ac:dyDescent="0.25">
      <c r="A79"/>
      <c r="B79" s="28" t="s">
        <v>206</v>
      </c>
      <c r="C79" s="35">
        <v>0</v>
      </c>
      <c r="D79" s="301">
        <v>300000</v>
      </c>
      <c r="E79" s="35">
        <v>0</v>
      </c>
      <c r="F79" s="35">
        <v>0</v>
      </c>
      <c r="G79" s="35">
        <v>0</v>
      </c>
      <c r="H79" s="35">
        <v>0</v>
      </c>
      <c r="I79" s="35">
        <v>0</v>
      </c>
      <c r="J79" s="35">
        <v>0</v>
      </c>
      <c r="K79" s="35">
        <v>0</v>
      </c>
      <c r="L79" s="35">
        <v>0</v>
      </c>
      <c r="M79" s="35">
        <v>0</v>
      </c>
      <c r="N79" s="35">
        <v>0</v>
      </c>
      <c r="O79" s="35">
        <v>0</v>
      </c>
      <c r="P79" s="301">
        <v>300000</v>
      </c>
      <c r="Q79" s="301">
        <f t="shared" si="20"/>
        <v>300000</v>
      </c>
      <c r="R79" s="142"/>
      <c r="S79" s="37"/>
      <c r="T79" s="37"/>
      <c r="U79" s="37"/>
      <c r="V79" s="37"/>
      <c r="W79" s="37"/>
      <c r="X79" s="37"/>
      <c r="Y79" s="142"/>
      <c r="Z79" s="142"/>
      <c r="AA79" s="142"/>
      <c r="AB79" s="142"/>
      <c r="AC79" s="142"/>
      <c r="AD79" s="142"/>
      <c r="AE79" s="142"/>
      <c r="AF79" s="37"/>
      <c r="AG79" s="37"/>
      <c r="AH79" s="37"/>
      <c r="AI79" s="37"/>
    </row>
    <row r="80" spans="1:35" x14ac:dyDescent="0.25">
      <c r="B80" s="28" t="s">
        <v>200</v>
      </c>
      <c r="C80" s="25">
        <v>0</v>
      </c>
      <c r="D80" s="25">
        <f>D81</f>
        <v>0</v>
      </c>
      <c r="E80" s="25">
        <v>0</v>
      </c>
      <c r="F80" s="25">
        <v>0</v>
      </c>
      <c r="G80" s="25">
        <v>0</v>
      </c>
      <c r="H80" s="25">
        <v>0</v>
      </c>
      <c r="I80" s="25">
        <v>0</v>
      </c>
      <c r="J80" s="25">
        <v>0</v>
      </c>
      <c r="K80" s="25">
        <v>0</v>
      </c>
      <c r="L80" s="25">
        <v>0</v>
      </c>
      <c r="M80" s="25">
        <v>0</v>
      </c>
      <c r="N80" s="25">
        <v>0</v>
      </c>
      <c r="O80" s="25">
        <v>0</v>
      </c>
      <c r="P80" s="25">
        <v>0</v>
      </c>
      <c r="Q80" s="25">
        <f t="shared" si="20"/>
        <v>0</v>
      </c>
      <c r="R80" s="142"/>
      <c r="S80" s="37"/>
      <c r="T80" s="37"/>
      <c r="U80" s="37"/>
      <c r="V80" s="37"/>
      <c r="W80" s="37"/>
      <c r="X80" s="37"/>
      <c r="Y80" s="142"/>
      <c r="Z80" s="142"/>
      <c r="AA80" s="142"/>
      <c r="AB80" s="142"/>
      <c r="AC80" s="142"/>
      <c r="AD80" s="142"/>
      <c r="AE80" s="142"/>
      <c r="AF80" s="37"/>
      <c r="AG80" s="37"/>
      <c r="AH80" s="37"/>
      <c r="AI80" s="37"/>
    </row>
    <row r="81" spans="2:31" x14ac:dyDescent="0.25">
      <c r="B81" s="30" t="s">
        <v>201</v>
      </c>
      <c r="C81" s="22">
        <f>C82</f>
        <v>0</v>
      </c>
      <c r="D81" s="22">
        <f>D82</f>
        <v>0</v>
      </c>
      <c r="E81" s="22">
        <f t="shared" ref="E81:J81" si="32">E82</f>
        <v>0</v>
      </c>
      <c r="F81" s="22">
        <f t="shared" si="32"/>
        <v>0</v>
      </c>
      <c r="G81" s="22">
        <f t="shared" si="32"/>
        <v>0</v>
      </c>
      <c r="H81" s="22">
        <f t="shared" si="32"/>
        <v>0</v>
      </c>
      <c r="I81" s="22">
        <f t="shared" si="32"/>
        <v>0</v>
      </c>
      <c r="J81" s="22">
        <f t="shared" si="32"/>
        <v>0</v>
      </c>
      <c r="K81" s="22">
        <v>0</v>
      </c>
      <c r="L81" s="22">
        <v>0</v>
      </c>
      <c r="M81" s="22">
        <v>0</v>
      </c>
      <c r="N81" s="22">
        <v>0</v>
      </c>
      <c r="O81" s="22">
        <v>0</v>
      </c>
      <c r="P81" s="22">
        <v>0</v>
      </c>
      <c r="Q81" s="25">
        <f t="shared" si="20"/>
        <v>0</v>
      </c>
      <c r="R81" s="142"/>
      <c r="S81" s="37"/>
      <c r="T81" s="37"/>
      <c r="U81" s="37"/>
      <c r="V81" s="37"/>
      <c r="W81" s="37"/>
      <c r="X81" s="37"/>
      <c r="Y81" s="142"/>
      <c r="Z81" s="142"/>
      <c r="AA81" s="142"/>
      <c r="AB81" s="142"/>
      <c r="AC81" s="142"/>
      <c r="AD81" s="142"/>
      <c r="AE81" s="142"/>
    </row>
    <row r="82" spans="2:31" x14ac:dyDescent="0.25">
      <c r="B82" s="28" t="s">
        <v>202</v>
      </c>
      <c r="C82" s="25">
        <v>0</v>
      </c>
      <c r="D82" s="25">
        <v>0</v>
      </c>
      <c r="E82" s="147">
        <v>0</v>
      </c>
      <c r="F82" s="147">
        <v>0</v>
      </c>
      <c r="G82" s="147">
        <v>0</v>
      </c>
      <c r="H82" s="147">
        <v>0</v>
      </c>
      <c r="I82" s="147">
        <v>0</v>
      </c>
      <c r="J82" s="147">
        <v>0</v>
      </c>
      <c r="K82" s="147">
        <v>0</v>
      </c>
      <c r="L82" s="147">
        <v>0</v>
      </c>
      <c r="M82" s="147">
        <v>0</v>
      </c>
      <c r="N82" s="147">
        <v>0</v>
      </c>
      <c r="O82" s="147">
        <v>0</v>
      </c>
      <c r="P82" s="147">
        <v>0</v>
      </c>
      <c r="Q82" s="25">
        <f t="shared" si="20"/>
        <v>0</v>
      </c>
      <c r="R82" s="142"/>
      <c r="S82" s="37"/>
      <c r="T82" s="37"/>
      <c r="U82" s="37"/>
      <c r="V82" s="37"/>
      <c r="W82" s="37"/>
      <c r="X82" s="37"/>
      <c r="Y82" s="142"/>
      <c r="Z82" s="142"/>
      <c r="AA82" s="142"/>
      <c r="AB82" s="142"/>
      <c r="AC82" s="142"/>
      <c r="AD82" s="142"/>
      <c r="AE82" s="142"/>
    </row>
    <row r="83" spans="2:31" x14ac:dyDescent="0.25">
      <c r="B83" s="211" t="s">
        <v>161</v>
      </c>
      <c r="C83" s="297">
        <f>C57</f>
        <v>156354685798</v>
      </c>
      <c r="D83" s="302">
        <f>D57</f>
        <v>156354685798</v>
      </c>
      <c r="E83" s="303">
        <f>E57</f>
        <v>5863404136.3000002</v>
      </c>
      <c r="F83" s="303">
        <f t="shared" ref="F83:N83" si="33">F57</f>
        <v>9232534887.0900002</v>
      </c>
      <c r="G83" s="303">
        <f t="shared" si="33"/>
        <v>18155284587.049999</v>
      </c>
      <c r="H83" s="303">
        <f t="shared" si="33"/>
        <v>45424636216.470001</v>
      </c>
      <c r="I83" s="303">
        <f t="shared" si="33"/>
        <v>8514031530.3099995</v>
      </c>
      <c r="J83" s="303">
        <f t="shared" si="33"/>
        <v>4966178609.8999996</v>
      </c>
      <c r="K83" s="303">
        <f t="shared" si="33"/>
        <v>6696401436.6800003</v>
      </c>
      <c r="L83" s="303">
        <f t="shared" si="33"/>
        <v>4158555302.8799996</v>
      </c>
      <c r="M83" s="303">
        <f t="shared" si="33"/>
        <v>6255664392.3999996</v>
      </c>
      <c r="N83" s="303">
        <f t="shared" si="33"/>
        <v>6311008883.3900003</v>
      </c>
      <c r="O83" s="303">
        <f>O57</f>
        <v>7727434278.4500008</v>
      </c>
      <c r="P83" s="303">
        <f>P57</f>
        <v>18370120133.489998</v>
      </c>
      <c r="Q83" s="303">
        <f>Q57</f>
        <v>141675254394.40997</v>
      </c>
      <c r="R83" s="142"/>
      <c r="S83" s="37"/>
      <c r="T83" s="37"/>
      <c r="U83" s="37"/>
      <c r="V83" s="37"/>
      <c r="W83" s="37"/>
      <c r="X83" s="37"/>
      <c r="Y83" s="142"/>
      <c r="Z83" s="142"/>
      <c r="AA83" s="142"/>
      <c r="AB83" s="142"/>
      <c r="AC83" s="142"/>
      <c r="AD83" s="142"/>
      <c r="AE83" s="142"/>
    </row>
    <row r="84" spans="2:31" x14ac:dyDescent="0.25">
      <c r="B84" s="27"/>
      <c r="C84" s="25"/>
      <c r="D84" s="25"/>
      <c r="E84" s="31"/>
      <c r="F84" s="31"/>
      <c r="G84" s="31"/>
      <c r="H84" s="31"/>
      <c r="I84" s="31"/>
      <c r="J84" s="31"/>
      <c r="K84" s="31"/>
      <c r="L84" s="31"/>
      <c r="M84" s="31"/>
      <c r="N84" s="31"/>
      <c r="O84" s="31"/>
      <c r="P84" s="31"/>
      <c r="Q84" s="31"/>
      <c r="R84" s="37"/>
      <c r="S84" s="37"/>
      <c r="T84" s="37"/>
      <c r="U84" s="37"/>
      <c r="V84" s="37"/>
      <c r="W84" s="37"/>
      <c r="X84" s="37"/>
      <c r="Y84" s="142"/>
      <c r="Z84" s="142"/>
      <c r="AA84" s="142"/>
      <c r="AB84" s="142"/>
      <c r="AC84" s="142"/>
      <c r="AD84" s="142"/>
      <c r="AE84" s="142"/>
    </row>
    <row r="85" spans="2:31" x14ac:dyDescent="0.25">
      <c r="B85" s="211" t="s">
        <v>162</v>
      </c>
      <c r="C85" s="297">
        <f t="shared" ref="C85:P85" si="34">C54+C83</f>
        <v>921810546351</v>
      </c>
      <c r="D85" s="297">
        <f t="shared" si="34"/>
        <v>933795494027.67969</v>
      </c>
      <c r="E85" s="298">
        <f>E54+E83</f>
        <v>53915169610.299995</v>
      </c>
      <c r="F85" s="298">
        <f>F54+F83</f>
        <v>67864160807.869995</v>
      </c>
      <c r="G85" s="298">
        <f t="shared" si="34"/>
        <v>81590660372.650009</v>
      </c>
      <c r="H85" s="298">
        <f>H54+H83</f>
        <v>98839458485.350006</v>
      </c>
      <c r="I85" s="298">
        <f t="shared" si="34"/>
        <v>65189465762.859993</v>
      </c>
      <c r="J85" s="298">
        <f t="shared" si="34"/>
        <v>77927954798.470001</v>
      </c>
      <c r="K85" s="298">
        <f t="shared" si="34"/>
        <v>62682211590.049995</v>
      </c>
      <c r="L85" s="298">
        <f t="shared" si="34"/>
        <v>65411016590.760002</v>
      </c>
      <c r="M85" s="298">
        <f t="shared" si="34"/>
        <v>56781948450.060005</v>
      </c>
      <c r="N85" s="298">
        <f t="shared" si="34"/>
        <v>62995962553.700005</v>
      </c>
      <c r="O85" s="298">
        <f t="shared" si="34"/>
        <v>73966517862.690002</v>
      </c>
      <c r="P85" s="298">
        <f t="shared" si="34"/>
        <v>118777836278.77997</v>
      </c>
      <c r="Q85" s="298">
        <f>Q54+Q83</f>
        <v>885942363163.54004</v>
      </c>
      <c r="R85" s="37"/>
      <c r="Y85" s="142"/>
      <c r="Z85" s="142"/>
      <c r="AA85" s="142"/>
      <c r="AB85" s="142"/>
      <c r="AC85" s="142"/>
      <c r="AD85" s="142"/>
      <c r="AE85" s="142"/>
    </row>
    <row r="86" spans="2:31" ht="14.25" customHeight="1" x14ac:dyDescent="0.25">
      <c r="B86" s="34" t="s">
        <v>168</v>
      </c>
      <c r="C86" s="24"/>
      <c r="D86" s="17"/>
      <c r="E86" s="13"/>
      <c r="F86" s="13"/>
      <c r="G86" s="13"/>
      <c r="H86" s="13"/>
      <c r="I86" s="13"/>
      <c r="J86" s="13"/>
      <c r="K86" s="13"/>
      <c r="L86" s="13"/>
      <c r="M86" s="13"/>
      <c r="N86" s="13"/>
      <c r="O86" s="13"/>
      <c r="P86" s="13"/>
      <c r="Q86" s="17"/>
      <c r="R86" s="163"/>
      <c r="S86" s="163"/>
      <c r="T86" s="163"/>
      <c r="U86" s="163"/>
      <c r="V86" s="163"/>
      <c r="W86" s="163"/>
      <c r="X86" s="163"/>
      <c r="Y86" s="163"/>
      <c r="Z86" s="142"/>
      <c r="AA86" s="142"/>
      <c r="AB86" s="142"/>
      <c r="AC86" s="142"/>
      <c r="AD86" s="142"/>
      <c r="AE86" s="142"/>
    </row>
    <row r="87" spans="2:31" x14ac:dyDescent="0.25">
      <c r="B87" s="13" t="s">
        <v>207</v>
      </c>
      <c r="C87" s="12"/>
      <c r="D87" s="12"/>
      <c r="E87" s="7"/>
      <c r="F87" s="7"/>
      <c r="G87" s="7"/>
      <c r="H87" s="7"/>
      <c r="I87" s="7"/>
      <c r="J87" s="7"/>
      <c r="K87" s="7"/>
      <c r="L87" s="7"/>
      <c r="M87" s="7"/>
      <c r="N87" s="7"/>
      <c r="O87" s="7"/>
      <c r="P87" s="7"/>
      <c r="Q87" s="12"/>
      <c r="Z87" s="142"/>
      <c r="AA87" s="142"/>
      <c r="AB87" s="142"/>
      <c r="AC87" s="142"/>
      <c r="AD87" s="142"/>
      <c r="AE87" s="142"/>
    </row>
    <row r="88" spans="2:31" x14ac:dyDescent="0.25">
      <c r="B88" s="13" t="s">
        <v>172</v>
      </c>
      <c r="C88" s="12"/>
      <c r="D88" s="12"/>
      <c r="E88" s="162"/>
      <c r="F88" s="162"/>
      <c r="G88" s="162"/>
      <c r="H88" s="162"/>
      <c r="I88" s="162"/>
      <c r="J88" s="162"/>
      <c r="K88" s="162"/>
      <c r="L88" s="162"/>
      <c r="M88" s="162"/>
      <c r="N88" s="162"/>
      <c r="O88" s="162"/>
      <c r="P88" s="162"/>
      <c r="Q88" s="162"/>
      <c r="R88" s="162"/>
      <c r="Z88" s="142"/>
      <c r="AA88" s="142"/>
      <c r="AB88" s="142"/>
      <c r="AC88" s="142"/>
      <c r="AD88" s="142"/>
      <c r="AE88" s="142"/>
    </row>
    <row r="89" spans="2:31" x14ac:dyDescent="0.25">
      <c r="B89" s="6"/>
      <c r="C89" s="12"/>
      <c r="D89" s="12"/>
      <c r="E89" s="6"/>
      <c r="F89" s="6"/>
      <c r="G89" s="6"/>
      <c r="H89" s="6"/>
      <c r="I89" s="6"/>
      <c r="J89" s="6"/>
      <c r="K89" s="6"/>
      <c r="L89" s="6"/>
      <c r="M89" s="6"/>
      <c r="N89" s="6"/>
      <c r="O89" s="6"/>
      <c r="P89" s="6"/>
    </row>
    <row r="91" spans="2:31" x14ac:dyDescent="0.25">
      <c r="E91" s="161"/>
      <c r="F91" s="161"/>
      <c r="G91" s="161"/>
      <c r="H91" s="161"/>
      <c r="I91" s="161"/>
      <c r="J91" s="161"/>
      <c r="K91" s="161"/>
      <c r="L91" s="161"/>
      <c r="M91" s="161"/>
      <c r="N91" s="161"/>
      <c r="O91" s="161"/>
      <c r="P91" s="161"/>
      <c r="Q91" s="161"/>
    </row>
    <row r="93" spans="2:31" x14ac:dyDescent="0.25">
      <c r="B93" s="37"/>
      <c r="C93" s="37"/>
      <c r="D93" s="37"/>
      <c r="E93" s="37"/>
      <c r="F93" s="37"/>
      <c r="G93" s="37"/>
    </row>
    <row r="100" spans="5:16" x14ac:dyDescent="0.25">
      <c r="E100" s="3"/>
      <c r="F100" s="3"/>
      <c r="G100" s="3"/>
      <c r="H100" s="3"/>
      <c r="I100" s="3"/>
      <c r="J100" s="3"/>
      <c r="K100" s="3"/>
      <c r="L100" s="3"/>
      <c r="M100" s="3"/>
      <c r="N100" s="3"/>
      <c r="O100" s="3"/>
      <c r="P100" s="3"/>
    </row>
    <row r="102" spans="5:16" x14ac:dyDescent="0.25">
      <c r="E102" s="3"/>
      <c r="F102" s="3"/>
      <c r="G102" s="3"/>
      <c r="H102" s="3"/>
      <c r="I102" s="3"/>
      <c r="J102" s="3"/>
      <c r="K102" s="3"/>
      <c r="L102" s="3"/>
      <c r="M102" s="3"/>
      <c r="N102" s="3"/>
      <c r="O102" s="3"/>
      <c r="P102" s="3"/>
    </row>
    <row r="106" spans="5:16" x14ac:dyDescent="0.25">
      <c r="E106" s="3"/>
      <c r="F106" s="3"/>
      <c r="G106" s="3"/>
      <c r="H106" s="3"/>
      <c r="I106" s="3"/>
      <c r="J106" s="3"/>
      <c r="K106" s="3"/>
      <c r="L106" s="3"/>
      <c r="M106" s="3"/>
      <c r="N106" s="3"/>
      <c r="O106" s="3"/>
      <c r="P106" s="3"/>
    </row>
    <row r="110" spans="5:16" x14ac:dyDescent="0.25">
      <c r="E110" s="3"/>
      <c r="F110" s="3"/>
      <c r="G110" s="3"/>
      <c r="H110" s="3"/>
      <c r="I110" s="3"/>
      <c r="J110" s="3"/>
      <c r="K110" s="3"/>
      <c r="L110" s="3"/>
      <c r="M110" s="3"/>
      <c r="N110" s="3"/>
      <c r="O110" s="3"/>
      <c r="P110" s="3"/>
    </row>
    <row r="111" spans="5:16" x14ac:dyDescent="0.25">
      <c r="E111" s="3"/>
      <c r="F111" s="3"/>
      <c r="G111" s="3"/>
      <c r="H111" s="3"/>
      <c r="I111" s="3"/>
      <c r="J111" s="3"/>
      <c r="K111" s="3"/>
      <c r="L111" s="3"/>
      <c r="M111" s="3"/>
      <c r="N111" s="3"/>
      <c r="O111" s="3"/>
      <c r="P111" s="3"/>
    </row>
    <row r="112" spans="5:16" x14ac:dyDescent="0.25">
      <c r="E112" s="3"/>
      <c r="F112" s="3"/>
      <c r="G112" s="3"/>
      <c r="H112" s="3"/>
      <c r="I112" s="3"/>
      <c r="J112" s="3"/>
      <c r="K112" s="3"/>
      <c r="L112" s="3"/>
      <c r="M112" s="3"/>
      <c r="N112" s="3"/>
      <c r="O112" s="3"/>
      <c r="P112" s="3"/>
    </row>
  </sheetData>
  <mergeCells count="8">
    <mergeCell ref="B2:Q2"/>
    <mergeCell ref="B3:Q3"/>
    <mergeCell ref="B4:Q4"/>
    <mergeCell ref="B5:Q5"/>
    <mergeCell ref="B7:B8"/>
    <mergeCell ref="C7:C8"/>
    <mergeCell ref="E7:Q7"/>
    <mergeCell ref="D7:D8"/>
  </mergeCells>
  <pageMargins left="0.7" right="0.7" top="0.75" bottom="0.75" header="0.3" footer="0.3"/>
  <pageSetup orientation="portrait" horizontalDpi="4294967295" verticalDpi="4294967295" r:id="rId1"/>
  <ignoredErrors>
    <ignoredError sqref="E10:P10 F33 D23:P23 E18:P18 C10 C23 D10" formulaRange="1"/>
    <ignoredError sqref="D57" formula="1"/>
    <ignoredError sqref="D9" formula="1" formulaRange="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E8A2F-D82E-45A5-A902-36BEB7E7A1EE}">
  <sheetPr codeName="Hoja17"/>
  <dimension ref="A2:AK110"/>
  <sheetViews>
    <sheetView showGridLines="0" topLeftCell="F44" zoomScale="90" zoomScaleNormal="90" workbookViewId="0">
      <selection activeCell="R55" sqref="R55"/>
    </sheetView>
  </sheetViews>
  <sheetFormatPr defaultColWidth="11.42578125" defaultRowHeight="15" x14ac:dyDescent="0.25"/>
  <cols>
    <col min="1" max="1" width="6" customWidth="1"/>
    <col min="2" max="2" width="79.42578125" customWidth="1"/>
    <col min="3" max="3" width="18.28515625" style="3" customWidth="1"/>
    <col min="4" max="4" width="22.7109375" style="3" customWidth="1"/>
    <col min="5" max="5" width="15.7109375" customWidth="1"/>
    <col min="6" max="6" width="15" customWidth="1"/>
    <col min="7" max="7" width="15.140625" customWidth="1"/>
    <col min="8" max="9" width="14.140625" customWidth="1"/>
    <col min="10" max="10" width="14.28515625" customWidth="1"/>
    <col min="11" max="11" width="14.7109375" customWidth="1"/>
    <col min="12" max="13" width="14.42578125" customWidth="1"/>
    <col min="14" max="14" width="14.28515625" customWidth="1"/>
    <col min="15" max="16" width="14.42578125" customWidth="1"/>
    <col min="17" max="17" width="14.42578125" style="3" customWidth="1"/>
    <col min="18" max="18" width="21.42578125" bestFit="1" customWidth="1"/>
    <col min="19" max="19" width="17.7109375" bestFit="1" customWidth="1"/>
    <col min="20" max="20" width="18.140625" bestFit="1" customWidth="1"/>
    <col min="21" max="22" width="18" bestFit="1" customWidth="1"/>
    <col min="23" max="23" width="17.7109375" bestFit="1" customWidth="1"/>
    <col min="24" max="25" width="18.7109375" bestFit="1" customWidth="1"/>
    <col min="26" max="26" width="17.7109375" bestFit="1" customWidth="1"/>
  </cols>
  <sheetData>
    <row r="2" spans="1:37" ht="28.5" x14ac:dyDescent="0.25">
      <c r="B2" s="364" t="s">
        <v>0</v>
      </c>
      <c r="C2" s="365"/>
      <c r="D2" s="365"/>
      <c r="E2" s="365"/>
      <c r="F2" s="365"/>
      <c r="G2" s="365"/>
      <c r="H2" s="365"/>
      <c r="I2" s="365"/>
      <c r="J2" s="365"/>
      <c r="K2" s="365"/>
      <c r="L2" s="365"/>
      <c r="M2" s="365"/>
      <c r="N2" s="365"/>
      <c r="O2" s="365"/>
      <c r="P2" s="365"/>
      <c r="Q2" s="365"/>
    </row>
    <row r="3" spans="1:37" ht="21" x14ac:dyDescent="0.25">
      <c r="A3" s="1"/>
      <c r="B3" s="366" t="s">
        <v>1</v>
      </c>
      <c r="C3" s="367"/>
      <c r="D3" s="367"/>
      <c r="E3" s="367"/>
      <c r="F3" s="367"/>
      <c r="G3" s="367"/>
      <c r="H3" s="367"/>
      <c r="I3" s="367"/>
      <c r="J3" s="367"/>
      <c r="K3" s="367"/>
      <c r="L3" s="367"/>
      <c r="M3" s="367"/>
      <c r="N3" s="367"/>
      <c r="O3" s="367"/>
      <c r="P3" s="367"/>
      <c r="Q3" s="367"/>
    </row>
    <row r="4" spans="1:37" ht="15.75" x14ac:dyDescent="0.25">
      <c r="A4" s="1"/>
      <c r="B4" s="370" t="s">
        <v>2</v>
      </c>
      <c r="C4" s="371"/>
      <c r="D4" s="371"/>
      <c r="E4" s="371"/>
      <c r="F4" s="371"/>
      <c r="G4" s="371"/>
      <c r="H4" s="371"/>
      <c r="I4" s="371"/>
      <c r="J4" s="371"/>
      <c r="K4" s="371"/>
      <c r="L4" s="371"/>
      <c r="M4" s="371"/>
      <c r="N4" s="371"/>
      <c r="O4" s="371"/>
      <c r="P4" s="371"/>
      <c r="Q4" s="371"/>
    </row>
    <row r="5" spans="1:37" ht="15.75" x14ac:dyDescent="0.25">
      <c r="A5" s="1"/>
      <c r="B5" s="370" t="s">
        <v>3</v>
      </c>
      <c r="C5" s="371"/>
      <c r="D5" s="371"/>
      <c r="E5" s="371"/>
      <c r="F5" s="371"/>
      <c r="G5" s="371"/>
      <c r="H5" s="371"/>
      <c r="I5" s="371"/>
      <c r="J5" s="371"/>
      <c r="K5" s="371"/>
      <c r="L5" s="371"/>
      <c r="M5" s="371"/>
      <c r="N5" s="371"/>
      <c r="O5" s="371"/>
      <c r="P5" s="371"/>
      <c r="Q5" s="371"/>
    </row>
    <row r="6" spans="1:37" x14ac:dyDescent="0.25">
      <c r="A6" s="1"/>
      <c r="B6" s="372"/>
      <c r="C6" s="373"/>
      <c r="D6" s="373"/>
      <c r="E6" s="373"/>
      <c r="F6" s="373"/>
      <c r="G6" s="373"/>
      <c r="H6" s="373"/>
      <c r="I6" s="373"/>
      <c r="J6" s="373"/>
      <c r="K6" s="373"/>
      <c r="L6" s="373"/>
      <c r="M6" s="373"/>
      <c r="N6" s="373"/>
      <c r="O6" s="373"/>
      <c r="P6" s="373"/>
      <c r="Q6" s="373"/>
    </row>
    <row r="7" spans="1:37" x14ac:dyDescent="0.25">
      <c r="A7" s="1"/>
      <c r="B7" s="2" t="s">
        <v>208</v>
      </c>
      <c r="C7" s="5"/>
      <c r="D7" s="5"/>
      <c r="Q7" s="32" t="s">
        <v>5</v>
      </c>
    </row>
    <row r="8" spans="1:37" s="8" customFormat="1" x14ac:dyDescent="0.25">
      <c r="B8" s="360" t="s">
        <v>6</v>
      </c>
      <c r="C8" s="408" t="s">
        <v>209</v>
      </c>
      <c r="D8" s="408" t="s">
        <v>210</v>
      </c>
      <c r="E8" s="410" t="s">
        <v>9</v>
      </c>
      <c r="F8" s="410"/>
      <c r="G8" s="410"/>
      <c r="H8" s="410"/>
      <c r="I8" s="410"/>
      <c r="J8" s="410"/>
      <c r="K8" s="410"/>
      <c r="L8" s="410"/>
      <c r="M8" s="410"/>
      <c r="N8" s="410"/>
      <c r="O8" s="410"/>
      <c r="P8" s="410"/>
      <c r="Q8" s="410"/>
      <c r="R8"/>
    </row>
    <row r="9" spans="1:37" s="8" customFormat="1" x14ac:dyDescent="0.25">
      <c r="B9" s="360"/>
      <c r="C9" s="409"/>
      <c r="D9" s="409"/>
      <c r="E9" s="197" t="s">
        <v>10</v>
      </c>
      <c r="F9" s="197" t="s">
        <v>11</v>
      </c>
      <c r="G9" s="197" t="s">
        <v>12</v>
      </c>
      <c r="H9" s="197" t="s">
        <v>13</v>
      </c>
      <c r="I9" s="197" t="s">
        <v>14</v>
      </c>
      <c r="J9" s="197" t="s">
        <v>15</v>
      </c>
      <c r="K9" s="197" t="s">
        <v>16</v>
      </c>
      <c r="L9" s="197" t="s">
        <v>17</v>
      </c>
      <c r="M9" s="197" t="s">
        <v>18</v>
      </c>
      <c r="N9" s="197" t="s">
        <v>19</v>
      </c>
      <c r="O9" s="197" t="s">
        <v>20</v>
      </c>
      <c r="P9" s="197" t="s">
        <v>21</v>
      </c>
      <c r="Q9" s="217" t="s">
        <v>22</v>
      </c>
      <c r="R9"/>
      <c r="S9" s="9"/>
    </row>
    <row r="10" spans="1:37" x14ac:dyDescent="0.25">
      <c r="B10" s="29" t="s">
        <v>89</v>
      </c>
      <c r="C10" s="167">
        <f>C11+C17+C18+C24+C29</f>
        <v>723274350010</v>
      </c>
      <c r="D10" s="167">
        <f t="shared" ref="D10:J10" si="0">D11+D17+D18+D24+D29+D23</f>
        <v>893291845654.09009</v>
      </c>
      <c r="E10" s="167">
        <f t="shared" si="0"/>
        <v>48506179545.910004</v>
      </c>
      <c r="F10" s="167">
        <f t="shared" si="0"/>
        <v>52319552476.55999</v>
      </c>
      <c r="G10" s="167">
        <f t="shared" si="0"/>
        <v>53121776914.789993</v>
      </c>
      <c r="H10" s="167">
        <f t="shared" si="0"/>
        <v>56930440442.379997</v>
      </c>
      <c r="I10" s="167">
        <f t="shared" si="0"/>
        <v>58179359104.610001</v>
      </c>
      <c r="J10" s="167">
        <f t="shared" si="0"/>
        <v>76377616206.299988</v>
      </c>
      <c r="K10" s="167">
        <f>K11+K17+K18+K24+K29</f>
        <v>87773023610.040024</v>
      </c>
      <c r="L10" s="167">
        <f>L11+L17+L18+L24+L29</f>
        <v>53664506274.579994</v>
      </c>
      <c r="M10" s="167">
        <f>M11+M17+M18+M24+M29</f>
        <v>51004651660.659996</v>
      </c>
      <c r="N10" s="167">
        <f>N11+N17+N18+N24+N29</f>
        <v>103526153848.24002</v>
      </c>
      <c r="O10" s="167">
        <f>O11+O17+O18+O24+O29</f>
        <v>84461340685.679977</v>
      </c>
      <c r="P10" s="167">
        <f>P11+P17+P18+P24+P29+P23</f>
        <v>136232752771.5</v>
      </c>
      <c r="Q10" s="168">
        <f t="shared" ref="Q10:Q54" si="1">SUM(E10:P10)</f>
        <v>862097353541.25</v>
      </c>
      <c r="R10" s="153"/>
      <c r="S10" s="148"/>
      <c r="T10" s="148"/>
      <c r="U10" s="148"/>
      <c r="V10" s="148"/>
      <c r="W10" s="148"/>
      <c r="X10" s="148"/>
      <c r="Y10" s="142"/>
      <c r="Z10" s="142"/>
      <c r="AA10" s="142"/>
      <c r="AB10" s="142"/>
      <c r="AC10" s="142"/>
      <c r="AD10" s="142"/>
      <c r="AE10" s="142"/>
      <c r="AF10" s="142"/>
      <c r="AG10" s="161"/>
      <c r="AH10" s="161"/>
      <c r="AI10" s="161"/>
      <c r="AJ10" s="37"/>
      <c r="AK10" s="161"/>
    </row>
    <row r="11" spans="1:37" x14ac:dyDescent="0.25">
      <c r="B11" s="30" t="s">
        <v>90</v>
      </c>
      <c r="C11" s="169">
        <f t="shared" ref="C11:P11" si="2">SUM(C12:C16)</f>
        <v>318384236699</v>
      </c>
      <c r="D11" s="169">
        <f t="shared" si="2"/>
        <v>335387479170.92004</v>
      </c>
      <c r="E11" s="169">
        <f t="shared" si="2"/>
        <v>22691815931.939999</v>
      </c>
      <c r="F11" s="169">
        <f t="shared" si="2"/>
        <v>25423979507.349998</v>
      </c>
      <c r="G11" s="169">
        <f t="shared" si="2"/>
        <v>25806466342.649994</v>
      </c>
      <c r="H11" s="169">
        <f t="shared" si="2"/>
        <v>21690439158.119999</v>
      </c>
      <c r="I11" s="169">
        <f t="shared" si="2"/>
        <v>24844420852.929996</v>
      </c>
      <c r="J11" s="169">
        <f t="shared" si="2"/>
        <v>25615836451.37999</v>
      </c>
      <c r="K11" s="169">
        <f t="shared" si="2"/>
        <v>29683383802.030022</v>
      </c>
      <c r="L11" s="169">
        <f t="shared" si="2"/>
        <v>23016443937.049995</v>
      </c>
      <c r="M11" s="169">
        <f t="shared" si="2"/>
        <v>21301819499.610001</v>
      </c>
      <c r="N11" s="169">
        <f t="shared" si="2"/>
        <v>21804219926.769993</v>
      </c>
      <c r="O11" s="169">
        <f t="shared" si="2"/>
        <v>32470289128.559994</v>
      </c>
      <c r="P11" s="169">
        <f t="shared" si="2"/>
        <v>40001225084.040001</v>
      </c>
      <c r="Q11" s="170">
        <f t="shared" si="1"/>
        <v>314350339622.42999</v>
      </c>
      <c r="R11" s="153"/>
      <c r="S11" s="148"/>
      <c r="T11" s="148"/>
      <c r="U11" s="148"/>
      <c r="V11" s="148"/>
      <c r="W11" s="148"/>
      <c r="X11" s="148"/>
      <c r="Y11" s="142"/>
      <c r="Z11" s="142"/>
      <c r="AA11" s="142"/>
      <c r="AB11" s="142"/>
      <c r="AC11" s="142"/>
      <c r="AD11" s="142"/>
      <c r="AE11" s="142"/>
      <c r="AF11" s="161"/>
      <c r="AG11" s="161"/>
      <c r="AH11" s="161"/>
      <c r="AI11" s="161"/>
      <c r="AJ11" s="161"/>
      <c r="AK11" s="161"/>
    </row>
    <row r="12" spans="1:37" x14ac:dyDescent="0.25">
      <c r="B12" s="28" t="s">
        <v>91</v>
      </c>
      <c r="C12" s="171">
        <v>208858841528</v>
      </c>
      <c r="D12" s="171">
        <v>219294712071.53</v>
      </c>
      <c r="E12" s="171">
        <v>15924440428.93</v>
      </c>
      <c r="F12" s="171">
        <v>16759409545.709999</v>
      </c>
      <c r="G12" s="171">
        <v>17023988343.569998</v>
      </c>
      <c r="H12" s="171">
        <v>16627209943.689997</v>
      </c>
      <c r="I12" s="171">
        <v>17100325362.179998</v>
      </c>
      <c r="J12" s="171">
        <v>17155563043.549995</v>
      </c>
      <c r="K12" s="171">
        <v>17561195585.560005</v>
      </c>
      <c r="L12" s="172">
        <v>16485289978.089996</v>
      </c>
      <c r="M12" s="172">
        <v>16400148802.889994</v>
      </c>
      <c r="N12" s="172">
        <v>16398757314.039993</v>
      </c>
      <c r="O12" s="172">
        <v>24661602347.229992</v>
      </c>
      <c r="P12" s="172">
        <v>23738050121.07999</v>
      </c>
      <c r="Q12" s="173">
        <f t="shared" si="1"/>
        <v>215835980816.51993</v>
      </c>
      <c r="R12" s="153"/>
      <c r="S12" s="148"/>
      <c r="T12" s="148"/>
      <c r="U12" s="148"/>
      <c r="V12" s="148"/>
      <c r="W12" s="148"/>
      <c r="X12" s="148"/>
      <c r="Y12" s="142"/>
      <c r="Z12" s="142"/>
      <c r="AA12" s="142"/>
      <c r="AB12" s="142"/>
      <c r="AC12" s="142"/>
      <c r="AD12" s="142"/>
      <c r="AE12" s="142"/>
      <c r="AF12" s="161"/>
      <c r="AG12" s="161"/>
      <c r="AH12" s="161"/>
      <c r="AI12" s="161"/>
      <c r="AJ12" s="161"/>
      <c r="AK12" s="161"/>
    </row>
    <row r="13" spans="1:37" x14ac:dyDescent="0.25">
      <c r="B13" s="28" t="s">
        <v>92</v>
      </c>
      <c r="C13" s="172">
        <v>105660894113</v>
      </c>
      <c r="D13" s="172">
        <v>115684707386.99002</v>
      </c>
      <c r="E13" s="172">
        <v>6766768770.0199986</v>
      </c>
      <c r="F13" s="172">
        <v>8661518153.7799969</v>
      </c>
      <c r="G13" s="172">
        <v>8780984737.5599957</v>
      </c>
      <c r="H13" s="172">
        <v>5060605895.1600027</v>
      </c>
      <c r="I13" s="172">
        <v>7742289109.4499969</v>
      </c>
      <c r="J13" s="172">
        <v>8459090858.5199919</v>
      </c>
      <c r="K13" s="172">
        <v>12117773294.000013</v>
      </c>
      <c r="L13" s="172">
        <v>6529125017.6199999</v>
      </c>
      <c r="M13" s="172">
        <v>4883376104.720005</v>
      </c>
      <c r="N13" s="172">
        <v>5404395601.2699995</v>
      </c>
      <c r="O13" s="172">
        <v>7806468248.2200022</v>
      </c>
      <c r="P13" s="172">
        <v>16249950056.980005</v>
      </c>
      <c r="Q13" s="172">
        <f t="shared" si="1"/>
        <v>98462345847.300018</v>
      </c>
      <c r="R13" s="153"/>
      <c r="S13" s="148"/>
      <c r="T13" s="148"/>
      <c r="U13" s="148"/>
      <c r="V13" s="148"/>
      <c r="W13" s="148"/>
      <c r="X13" s="148"/>
      <c r="Y13" s="142"/>
      <c r="Z13" s="142"/>
      <c r="AA13" s="142"/>
      <c r="AB13" s="142"/>
      <c r="AC13" s="142"/>
      <c r="AD13" s="142"/>
      <c r="AE13" s="142"/>
      <c r="AF13" s="161"/>
      <c r="AG13" s="161"/>
      <c r="AH13" s="161"/>
      <c r="AI13" s="161"/>
      <c r="AJ13" s="161"/>
      <c r="AK13" s="161"/>
    </row>
    <row r="14" spans="1:37" ht="30" x14ac:dyDescent="0.25">
      <c r="B14" s="28" t="s">
        <v>93</v>
      </c>
      <c r="C14" s="172">
        <v>68004040</v>
      </c>
      <c r="D14" s="172">
        <v>74115291.540000021</v>
      </c>
      <c r="E14" s="172">
        <v>606732.99</v>
      </c>
      <c r="F14" s="172">
        <v>3051807.86</v>
      </c>
      <c r="G14" s="172">
        <v>1493261.52</v>
      </c>
      <c r="H14" s="172">
        <v>2623319.27</v>
      </c>
      <c r="I14" s="172">
        <v>1806381.3000000003</v>
      </c>
      <c r="J14" s="172">
        <v>1182549.31</v>
      </c>
      <c r="K14" s="172">
        <v>4414922.47</v>
      </c>
      <c r="L14" s="172">
        <v>2028941.3399999999</v>
      </c>
      <c r="M14" s="172">
        <v>18294592</v>
      </c>
      <c r="N14" s="172">
        <v>1067011.46</v>
      </c>
      <c r="O14" s="172">
        <v>2218533.11</v>
      </c>
      <c r="P14" s="172">
        <v>13224905.98</v>
      </c>
      <c r="Q14" s="172">
        <f t="shared" si="1"/>
        <v>52012958.609999999</v>
      </c>
      <c r="R14" s="153"/>
      <c r="S14" s="148"/>
      <c r="T14" s="148"/>
      <c r="U14" s="148"/>
      <c r="V14" s="148"/>
      <c r="W14" s="148"/>
      <c r="X14" s="148"/>
      <c r="Y14" s="142"/>
      <c r="Z14" s="142"/>
      <c r="AA14" s="142"/>
      <c r="AB14" s="142"/>
      <c r="AC14" s="142"/>
      <c r="AD14" s="142"/>
      <c r="AE14" s="142"/>
      <c r="AF14" s="161"/>
      <c r="AG14" s="161"/>
      <c r="AH14" s="161"/>
      <c r="AI14" s="161"/>
      <c r="AJ14" s="161"/>
      <c r="AK14" s="161"/>
    </row>
    <row r="15" spans="1:37" x14ac:dyDescent="0.25">
      <c r="B15" s="28" t="s">
        <v>94</v>
      </c>
      <c r="C15" s="172">
        <v>3380145672</v>
      </c>
      <c r="D15" s="172">
        <v>3495095.7799994946</v>
      </c>
      <c r="E15" s="172">
        <v>0</v>
      </c>
      <c r="F15" s="172">
        <v>0</v>
      </c>
      <c r="G15" s="172">
        <v>0</v>
      </c>
      <c r="H15" s="172">
        <v>0</v>
      </c>
      <c r="I15" s="172">
        <v>0</v>
      </c>
      <c r="J15" s="172">
        <v>0</v>
      </c>
      <c r="K15" s="172">
        <v>0</v>
      </c>
      <c r="L15" s="172">
        <v>0</v>
      </c>
      <c r="M15" s="172">
        <v>0</v>
      </c>
      <c r="N15" s="172">
        <v>0</v>
      </c>
      <c r="O15" s="172">
        <v>0</v>
      </c>
      <c r="P15" s="172">
        <v>0</v>
      </c>
      <c r="Q15" s="172">
        <f t="shared" si="1"/>
        <v>0</v>
      </c>
      <c r="R15" s="153"/>
      <c r="S15" s="148"/>
      <c r="T15" s="148"/>
      <c r="U15" s="148"/>
      <c r="V15" s="148"/>
      <c r="W15" s="148"/>
      <c r="X15" s="148"/>
      <c r="Y15" s="142"/>
      <c r="Z15" s="142"/>
      <c r="AA15" s="142"/>
      <c r="AB15" s="142"/>
      <c r="AC15" s="142"/>
      <c r="AD15" s="142"/>
      <c r="AE15" s="142"/>
      <c r="AF15" s="161"/>
      <c r="AG15" s="161"/>
      <c r="AH15" s="161"/>
      <c r="AI15" s="161"/>
      <c r="AJ15" s="161"/>
      <c r="AK15" s="161"/>
    </row>
    <row r="16" spans="1:37" ht="30" x14ac:dyDescent="0.25">
      <c r="B16" s="28" t="s">
        <v>179</v>
      </c>
      <c r="C16" s="172">
        <v>416351346</v>
      </c>
      <c r="D16" s="172">
        <v>330449325.08000004</v>
      </c>
      <c r="E16" s="172">
        <v>0</v>
      </c>
      <c r="F16" s="172">
        <v>0</v>
      </c>
      <c r="G16" s="172">
        <v>0</v>
      </c>
      <c r="H16" s="172">
        <v>0</v>
      </c>
      <c r="I16" s="172">
        <v>0</v>
      </c>
      <c r="J16" s="172">
        <v>0</v>
      </c>
      <c r="K16" s="172">
        <v>0</v>
      </c>
      <c r="L16" s="172">
        <v>0</v>
      </c>
      <c r="M16" s="172">
        <v>0</v>
      </c>
      <c r="N16" s="172">
        <v>0</v>
      </c>
      <c r="O16" s="172">
        <v>0</v>
      </c>
      <c r="P16" s="172">
        <v>0</v>
      </c>
      <c r="Q16" s="172">
        <f t="shared" si="1"/>
        <v>0</v>
      </c>
      <c r="R16" s="153"/>
      <c r="S16" s="148"/>
      <c r="T16" s="148"/>
      <c r="U16" s="148"/>
      <c r="V16" s="148"/>
      <c r="W16" s="148"/>
      <c r="X16" s="148"/>
      <c r="Y16" s="142"/>
      <c r="Z16" s="142"/>
      <c r="AA16" s="142"/>
      <c r="AB16" s="142"/>
      <c r="AC16" s="142"/>
      <c r="AD16" s="142"/>
      <c r="AE16" s="142"/>
      <c r="AF16" s="161"/>
      <c r="AG16" s="161"/>
      <c r="AH16" s="161"/>
      <c r="AI16" s="161"/>
      <c r="AJ16" s="161"/>
      <c r="AK16" s="161"/>
    </row>
    <row r="17" spans="2:37" x14ac:dyDescent="0.25">
      <c r="B17" s="30" t="s">
        <v>96</v>
      </c>
      <c r="C17" s="174">
        <v>43349405367</v>
      </c>
      <c r="D17" s="174">
        <v>44251711894.400002</v>
      </c>
      <c r="E17" s="174">
        <v>3243950129.4200001</v>
      </c>
      <c r="F17" s="174">
        <v>3303920824.8899999</v>
      </c>
      <c r="G17" s="174">
        <v>3473476625.9700003</v>
      </c>
      <c r="H17" s="174">
        <v>3349967012.7600002</v>
      </c>
      <c r="I17" s="174">
        <v>3355264072</v>
      </c>
      <c r="J17" s="174">
        <v>3348447648.6100001</v>
      </c>
      <c r="K17" s="174">
        <v>3359303149.6600003</v>
      </c>
      <c r="L17" s="174">
        <v>3358737705.9499998</v>
      </c>
      <c r="M17" s="174">
        <v>3448389995.48</v>
      </c>
      <c r="N17" s="174">
        <v>3475080724.27</v>
      </c>
      <c r="O17" s="174">
        <v>6316704460.0900002</v>
      </c>
      <c r="P17" s="174">
        <v>4095694115.0200005</v>
      </c>
      <c r="Q17" s="170">
        <f t="shared" si="1"/>
        <v>44128936464.119995</v>
      </c>
      <c r="R17" s="153"/>
      <c r="S17" s="142"/>
      <c r="T17" s="142"/>
      <c r="U17" s="142"/>
      <c r="V17" s="142"/>
      <c r="W17" s="142"/>
      <c r="X17" s="142"/>
      <c r="Y17" s="142"/>
      <c r="Z17" s="142"/>
      <c r="AA17" s="142"/>
      <c r="AB17" s="142"/>
      <c r="AC17" s="142"/>
      <c r="AD17" s="142"/>
      <c r="AE17" s="142"/>
      <c r="AF17" s="161"/>
      <c r="AG17" s="161"/>
      <c r="AH17" s="161"/>
      <c r="AI17" s="161"/>
      <c r="AJ17" s="161"/>
      <c r="AK17" s="161"/>
    </row>
    <row r="18" spans="2:37" x14ac:dyDescent="0.25">
      <c r="B18" s="30" t="s">
        <v>180</v>
      </c>
      <c r="C18" s="169">
        <v>149993489759</v>
      </c>
      <c r="D18" s="169">
        <f t="shared" ref="D18:P18" si="3">D19</f>
        <v>163121740543</v>
      </c>
      <c r="E18" s="169">
        <f t="shared" si="3"/>
        <v>9062366483.5599995</v>
      </c>
      <c r="F18" s="169">
        <f t="shared" si="3"/>
        <v>7664266811.2400007</v>
      </c>
      <c r="G18" s="169">
        <f t="shared" si="3"/>
        <v>8584507321.6800003</v>
      </c>
      <c r="H18" s="169">
        <f t="shared" si="3"/>
        <v>10498937233.090002</v>
      </c>
      <c r="I18" s="169">
        <f t="shared" si="3"/>
        <v>7015201930.1800003</v>
      </c>
      <c r="J18" s="169">
        <f t="shared" si="3"/>
        <v>32755232922.160004</v>
      </c>
      <c r="K18" s="169">
        <f t="shared" si="3"/>
        <v>9907218038.7500019</v>
      </c>
      <c r="L18" s="169">
        <f t="shared" si="3"/>
        <v>11318992302.409998</v>
      </c>
      <c r="M18" s="169">
        <f t="shared" si="3"/>
        <v>9147488275.0300007</v>
      </c>
      <c r="N18" s="169">
        <f t="shared" si="3"/>
        <v>6929164989.8400002</v>
      </c>
      <c r="O18" s="169">
        <f t="shared" si="3"/>
        <v>8198484520.9200001</v>
      </c>
      <c r="P18" s="169">
        <f t="shared" si="3"/>
        <v>40790464885.639999</v>
      </c>
      <c r="Q18" s="170">
        <f t="shared" si="1"/>
        <v>161872325714.5</v>
      </c>
      <c r="R18" s="153"/>
      <c r="S18" s="153"/>
      <c r="T18" s="153"/>
      <c r="U18" s="153"/>
      <c r="V18" s="153"/>
      <c r="W18" s="153"/>
      <c r="X18" s="153"/>
      <c r="Y18" s="142"/>
      <c r="Z18" s="142"/>
      <c r="AA18" s="142"/>
      <c r="AB18" s="142"/>
      <c r="AC18" s="142"/>
      <c r="AD18" s="142"/>
      <c r="AE18" s="142"/>
      <c r="AF18" s="161"/>
      <c r="AG18" s="161"/>
      <c r="AH18" s="161"/>
      <c r="AI18" s="161"/>
      <c r="AJ18" s="37"/>
      <c r="AK18" s="161"/>
    </row>
    <row r="19" spans="2:37" x14ac:dyDescent="0.25">
      <c r="B19" s="28" t="s">
        <v>98</v>
      </c>
      <c r="C19" s="172">
        <f t="shared" ref="C19:P19" si="4">SUM(C20:C22)</f>
        <v>149993489759</v>
      </c>
      <c r="D19" s="172">
        <f t="shared" si="4"/>
        <v>163121740543</v>
      </c>
      <c r="E19" s="172">
        <f t="shared" si="4"/>
        <v>9062366483.5599995</v>
      </c>
      <c r="F19" s="172">
        <f t="shared" si="4"/>
        <v>7664266811.2400007</v>
      </c>
      <c r="G19" s="172">
        <f t="shared" si="4"/>
        <v>8584507321.6800003</v>
      </c>
      <c r="H19" s="172">
        <f t="shared" si="4"/>
        <v>10498937233.090002</v>
      </c>
      <c r="I19" s="172">
        <f t="shared" si="4"/>
        <v>7015201930.1800003</v>
      </c>
      <c r="J19" s="172">
        <f t="shared" si="4"/>
        <v>32755232922.160004</v>
      </c>
      <c r="K19" s="172">
        <f t="shared" si="4"/>
        <v>9907218038.7500019</v>
      </c>
      <c r="L19" s="172">
        <f t="shared" si="4"/>
        <v>11318992302.409998</v>
      </c>
      <c r="M19" s="172">
        <f t="shared" si="4"/>
        <v>9147488275.0300007</v>
      </c>
      <c r="N19" s="172">
        <f t="shared" si="4"/>
        <v>6929164989.8400002</v>
      </c>
      <c r="O19" s="172">
        <f t="shared" si="4"/>
        <v>8198484520.9200001</v>
      </c>
      <c r="P19" s="172">
        <f t="shared" si="4"/>
        <v>40790464885.639999</v>
      </c>
      <c r="Q19" s="172">
        <f t="shared" si="1"/>
        <v>161872325714.5</v>
      </c>
      <c r="R19" s="153"/>
      <c r="S19" s="153"/>
      <c r="T19" s="153"/>
      <c r="U19" s="153"/>
      <c r="V19" s="153"/>
      <c r="W19" s="153"/>
      <c r="X19" s="153"/>
      <c r="Y19" s="142"/>
      <c r="Z19" s="142"/>
      <c r="AA19" s="142"/>
      <c r="AB19" s="142"/>
      <c r="AC19" s="142"/>
      <c r="AD19" s="142"/>
      <c r="AE19" s="142"/>
      <c r="AF19" s="161"/>
      <c r="AG19" s="161"/>
      <c r="AH19" s="161"/>
      <c r="AI19" s="161"/>
    </row>
    <row r="20" spans="2:37" x14ac:dyDescent="0.25">
      <c r="B20" s="28" t="s">
        <v>193</v>
      </c>
      <c r="C20" s="172">
        <v>72927341619</v>
      </c>
      <c r="D20" s="172">
        <v>76802745272.699997</v>
      </c>
      <c r="E20" s="172">
        <v>6470856307.2799997</v>
      </c>
      <c r="F20" s="172">
        <v>5032805026.2300005</v>
      </c>
      <c r="G20" s="172">
        <v>2226505492.5500002</v>
      </c>
      <c r="H20" s="172">
        <v>6562207424.7600002</v>
      </c>
      <c r="I20" s="172">
        <v>3379514840.0599999</v>
      </c>
      <c r="J20" s="172">
        <v>10412937765.98</v>
      </c>
      <c r="K20" s="172">
        <v>7343947066.9500008</v>
      </c>
      <c r="L20" s="172">
        <v>8568753316.5999985</v>
      </c>
      <c r="M20" s="172">
        <v>2750835804.23</v>
      </c>
      <c r="N20" s="172">
        <v>4004801096.4699998</v>
      </c>
      <c r="O20" s="172">
        <v>4238486701.3299999</v>
      </c>
      <c r="P20" s="172">
        <v>14872397048.560001</v>
      </c>
      <c r="Q20" s="172">
        <f t="shared" si="1"/>
        <v>75864047891</v>
      </c>
      <c r="R20" s="153"/>
      <c r="S20" s="153"/>
      <c r="T20" s="153"/>
      <c r="U20" s="153"/>
      <c r="V20" s="153"/>
      <c r="W20" s="153"/>
      <c r="X20" s="153"/>
      <c r="Y20" s="142"/>
      <c r="Z20" s="142"/>
      <c r="AA20" s="142"/>
      <c r="AB20" s="142"/>
      <c r="AC20" s="142"/>
      <c r="AD20" s="142"/>
      <c r="AE20" s="142"/>
      <c r="AF20" s="161"/>
      <c r="AG20" s="161"/>
      <c r="AH20" s="161"/>
      <c r="AI20" s="161"/>
    </row>
    <row r="21" spans="2:37" x14ac:dyDescent="0.25">
      <c r="B21" s="28" t="s">
        <v>194</v>
      </c>
      <c r="C21" s="172">
        <v>76248699413</v>
      </c>
      <c r="D21" s="172">
        <v>84504245543.300003</v>
      </c>
      <c r="E21" s="172">
        <v>2367218586.8099999</v>
      </c>
      <c r="F21" s="172">
        <v>2578735598.4000001</v>
      </c>
      <c r="G21" s="172">
        <v>6275669611.96</v>
      </c>
      <c r="H21" s="172">
        <v>3900761494.96</v>
      </c>
      <c r="I21" s="172">
        <v>3599235388.52</v>
      </c>
      <c r="J21" s="172">
        <v>22101627127.780003</v>
      </c>
      <c r="K21" s="172">
        <v>2557745606.8500004</v>
      </c>
      <c r="L21" s="172">
        <v>2720033752.8400002</v>
      </c>
      <c r="M21" s="172">
        <v>6387153176.6899996</v>
      </c>
      <c r="N21" s="172">
        <v>2599193395.0599999</v>
      </c>
      <c r="O21" s="172">
        <v>3787828940.2400002</v>
      </c>
      <c r="P21" s="172">
        <v>25526843445.279999</v>
      </c>
      <c r="Q21" s="172">
        <f t="shared" si="1"/>
        <v>84402046125.390015</v>
      </c>
      <c r="R21" s="153"/>
      <c r="S21" s="153"/>
      <c r="T21" s="153"/>
      <c r="U21" s="153"/>
      <c r="V21" s="153"/>
      <c r="W21" s="153"/>
      <c r="X21" s="153"/>
      <c r="Y21" s="142"/>
      <c r="Z21" s="142"/>
      <c r="AA21" s="142"/>
      <c r="AB21" s="142"/>
      <c r="AC21" s="142"/>
      <c r="AD21" s="142"/>
      <c r="AE21" s="142"/>
      <c r="AF21" s="161"/>
      <c r="AG21" s="161"/>
      <c r="AH21" s="161"/>
      <c r="AI21" s="161"/>
    </row>
    <row r="22" spans="2:37" x14ac:dyDescent="0.25">
      <c r="B22" s="28" t="s">
        <v>195</v>
      </c>
      <c r="C22" s="172">
        <v>817448727</v>
      </c>
      <c r="D22" s="172">
        <v>1814749727</v>
      </c>
      <c r="E22" s="172">
        <v>224291589.47</v>
      </c>
      <c r="F22" s="172">
        <v>52726186.610000014</v>
      </c>
      <c r="G22" s="172">
        <v>82332217.169999987</v>
      </c>
      <c r="H22" s="172">
        <v>35968313.370000005</v>
      </c>
      <c r="I22" s="172">
        <v>36451701.600000001</v>
      </c>
      <c r="J22" s="172">
        <v>240668028.39999998</v>
      </c>
      <c r="K22" s="172">
        <v>5525364.9500000002</v>
      </c>
      <c r="L22" s="172">
        <v>30205232.970000003</v>
      </c>
      <c r="M22" s="172">
        <v>9499294.1100000031</v>
      </c>
      <c r="N22" s="172">
        <v>325170498.31</v>
      </c>
      <c r="O22" s="172">
        <v>172168879.34999996</v>
      </c>
      <c r="P22" s="172">
        <v>391224391.80000001</v>
      </c>
      <c r="Q22" s="172">
        <f t="shared" si="1"/>
        <v>1606231698.1099999</v>
      </c>
      <c r="R22" s="153"/>
      <c r="S22" s="153"/>
      <c r="T22" s="153"/>
      <c r="U22" s="153"/>
      <c r="V22" s="153"/>
      <c r="W22" s="153"/>
      <c r="X22" s="153"/>
      <c r="Y22" s="142"/>
      <c r="Z22" s="142"/>
      <c r="AA22" s="142"/>
      <c r="AB22" s="142"/>
      <c r="AC22" s="142"/>
      <c r="AD22" s="142"/>
      <c r="AE22" s="142"/>
      <c r="AF22" s="161"/>
      <c r="AG22" s="161"/>
      <c r="AH22" s="161"/>
      <c r="AI22" s="161"/>
    </row>
    <row r="23" spans="2:37" x14ac:dyDescent="0.25">
      <c r="B23" s="30" t="s">
        <v>99</v>
      </c>
      <c r="C23" s="169">
        <v>0</v>
      </c>
      <c r="D23" s="169">
        <v>224147671</v>
      </c>
      <c r="E23" s="22">
        <v>0</v>
      </c>
      <c r="F23" s="22">
        <v>0</v>
      </c>
      <c r="G23" s="169">
        <v>95832812.120000005</v>
      </c>
      <c r="H23" s="169">
        <v>0</v>
      </c>
      <c r="I23" s="169">
        <v>0</v>
      </c>
      <c r="J23" s="169">
        <v>15192620.130000001</v>
      </c>
      <c r="K23" s="169">
        <v>0</v>
      </c>
      <c r="L23" s="169">
        <v>0</v>
      </c>
      <c r="M23" s="169">
        <v>0</v>
      </c>
      <c r="N23" s="169">
        <v>0</v>
      </c>
      <c r="O23" s="169">
        <v>0</v>
      </c>
      <c r="P23" s="169">
        <v>112683298.65000001</v>
      </c>
      <c r="Q23" s="170">
        <f t="shared" si="1"/>
        <v>223708730.90000001</v>
      </c>
      <c r="R23" s="153"/>
      <c r="S23" s="153"/>
      <c r="T23" s="153"/>
      <c r="U23" s="153"/>
      <c r="V23" s="153"/>
      <c r="W23" s="153"/>
      <c r="X23" s="153"/>
      <c r="Y23" s="142"/>
      <c r="Z23" s="142"/>
      <c r="AA23" s="142"/>
      <c r="AB23" s="142"/>
      <c r="AC23" s="142"/>
      <c r="AD23" s="142"/>
      <c r="AE23" s="142"/>
      <c r="AF23" s="161"/>
      <c r="AG23" s="161"/>
      <c r="AH23" s="161"/>
      <c r="AI23" s="161"/>
    </row>
    <row r="24" spans="2:37" x14ac:dyDescent="0.25">
      <c r="B24" s="30" t="s">
        <v>101</v>
      </c>
      <c r="C24" s="169">
        <f t="shared" ref="C24:P24" si="5">SUM(C25:C28)</f>
        <v>211443063307</v>
      </c>
      <c r="D24" s="169">
        <f t="shared" si="5"/>
        <v>350055355093.29004</v>
      </c>
      <c r="E24" s="169">
        <f t="shared" si="5"/>
        <v>13450496693.579998</v>
      </c>
      <c r="F24" s="169">
        <f t="shared" si="5"/>
        <v>15926737768.34</v>
      </c>
      <c r="G24" s="169">
        <f t="shared" si="5"/>
        <v>15128846745.699997</v>
      </c>
      <c r="H24" s="169">
        <f t="shared" si="5"/>
        <v>21389085432.269997</v>
      </c>
      <c r="I24" s="169">
        <f t="shared" si="5"/>
        <v>22961719623.439999</v>
      </c>
      <c r="J24" s="169">
        <f t="shared" si="5"/>
        <v>14640506637.979998</v>
      </c>
      <c r="K24" s="169">
        <f t="shared" si="5"/>
        <v>44758823407.760002</v>
      </c>
      <c r="L24" s="169">
        <f t="shared" si="5"/>
        <v>15969167264.429998</v>
      </c>
      <c r="M24" s="169">
        <f t="shared" si="5"/>
        <v>17106196325.799999</v>
      </c>
      <c r="N24" s="169">
        <f t="shared" si="5"/>
        <v>71316820642.620026</v>
      </c>
      <c r="O24" s="169">
        <f t="shared" si="5"/>
        <v>37473902399.23999</v>
      </c>
      <c r="P24" s="169">
        <f t="shared" si="5"/>
        <v>51210804783.630005</v>
      </c>
      <c r="Q24" s="170">
        <f t="shared" si="1"/>
        <v>341333107724.78998</v>
      </c>
      <c r="R24" s="153"/>
      <c r="S24" s="37"/>
      <c r="T24" s="37"/>
      <c r="U24" s="37"/>
      <c r="V24" s="37"/>
      <c r="W24" s="37"/>
      <c r="X24" s="37"/>
      <c r="Y24" s="142"/>
      <c r="Z24" s="142"/>
      <c r="AA24" s="142"/>
      <c r="AB24" s="142"/>
      <c r="AC24" s="142"/>
      <c r="AD24" s="142"/>
      <c r="AE24" s="142"/>
      <c r="AF24" s="161"/>
      <c r="AG24" s="161"/>
      <c r="AH24" s="161"/>
      <c r="AI24" s="161"/>
    </row>
    <row r="25" spans="2:37" x14ac:dyDescent="0.25">
      <c r="B25" s="28" t="s">
        <v>102</v>
      </c>
      <c r="C25" s="172">
        <v>35413165739</v>
      </c>
      <c r="D25" s="172">
        <v>162554537317.07001</v>
      </c>
      <c r="E25" s="172">
        <v>2503765689.7999992</v>
      </c>
      <c r="F25" s="172">
        <v>2836238471.4099998</v>
      </c>
      <c r="G25" s="172">
        <v>2650200360.6299996</v>
      </c>
      <c r="H25" s="172">
        <v>9562534964.7999973</v>
      </c>
      <c r="I25" s="172">
        <v>9913095540.5900021</v>
      </c>
      <c r="J25" s="172">
        <v>1628391819.1499999</v>
      </c>
      <c r="K25" s="172">
        <v>31249036183.220005</v>
      </c>
      <c r="L25" s="172">
        <v>2466372305.7899995</v>
      </c>
      <c r="M25" s="172">
        <v>6517400061.6399994</v>
      </c>
      <c r="N25" s="172">
        <v>53096704934.180008</v>
      </c>
      <c r="O25" s="172">
        <v>18968052332.929996</v>
      </c>
      <c r="P25" s="172">
        <v>17322800423.410004</v>
      </c>
      <c r="Q25" s="172">
        <f t="shared" si="1"/>
        <v>158714593087.55002</v>
      </c>
      <c r="R25" s="153"/>
      <c r="S25" s="37"/>
      <c r="T25" s="37"/>
      <c r="U25" s="37"/>
      <c r="V25" s="37"/>
      <c r="W25" s="37"/>
      <c r="X25" s="37"/>
      <c r="Y25" s="142"/>
      <c r="Z25" s="142"/>
      <c r="AA25" s="142"/>
      <c r="AB25" s="142"/>
      <c r="AC25" s="142"/>
      <c r="AD25" s="142"/>
      <c r="AE25" s="142"/>
      <c r="AF25" s="161"/>
      <c r="AG25" s="161"/>
      <c r="AH25" s="161"/>
      <c r="AI25" s="161"/>
    </row>
    <row r="26" spans="2:37" x14ac:dyDescent="0.25">
      <c r="B26" s="28" t="s">
        <v>103</v>
      </c>
      <c r="C26" s="172">
        <v>160691157297</v>
      </c>
      <c r="D26" s="172">
        <v>159104460783.10001</v>
      </c>
      <c r="E26" s="172">
        <v>10150919520.359999</v>
      </c>
      <c r="F26" s="172">
        <v>11324393549.76</v>
      </c>
      <c r="G26" s="172">
        <v>10823014717.48</v>
      </c>
      <c r="H26" s="172">
        <v>10872853617.870001</v>
      </c>
      <c r="I26" s="172">
        <v>12054065215.269999</v>
      </c>
      <c r="J26" s="172">
        <v>11745593293.039999</v>
      </c>
      <c r="K26" s="172">
        <v>12334809116.23</v>
      </c>
      <c r="L26" s="172">
        <v>12780936991.82</v>
      </c>
      <c r="M26" s="172">
        <v>9905029808.75</v>
      </c>
      <c r="N26" s="172">
        <v>16503322223.709999</v>
      </c>
      <c r="O26" s="172">
        <v>12304579510.059998</v>
      </c>
      <c r="P26" s="172">
        <v>23819835808.110001</v>
      </c>
      <c r="Q26" s="172">
        <f t="shared" si="1"/>
        <v>154619353372.45996</v>
      </c>
      <c r="R26" s="153"/>
      <c r="S26" s="37"/>
      <c r="T26" s="37"/>
      <c r="U26" s="37"/>
      <c r="V26" s="37"/>
      <c r="W26" s="37"/>
      <c r="X26" s="37"/>
      <c r="Y26" s="142"/>
      <c r="Z26" s="142"/>
      <c r="AA26" s="142"/>
      <c r="AB26" s="142"/>
      <c r="AC26" s="142"/>
      <c r="AD26" s="142"/>
      <c r="AE26" s="142"/>
      <c r="AF26" s="161"/>
      <c r="AG26" s="161"/>
      <c r="AH26" s="161"/>
      <c r="AI26" s="161"/>
    </row>
    <row r="27" spans="2:37" x14ac:dyDescent="0.25">
      <c r="B27" s="28" t="s">
        <v>104</v>
      </c>
      <c r="C27" s="172">
        <v>716657297</v>
      </c>
      <c r="D27" s="172">
        <v>15243815288.120001</v>
      </c>
      <c r="E27" s="172">
        <v>8012543.3300000001</v>
      </c>
      <c r="F27" s="172">
        <v>39889406.359999999</v>
      </c>
      <c r="G27" s="172">
        <v>62528467.219999999</v>
      </c>
      <c r="H27" s="172">
        <v>221326240.77000001</v>
      </c>
      <c r="I27" s="172">
        <v>56368406.159999996</v>
      </c>
      <c r="J27" s="172">
        <v>194162244.32000002</v>
      </c>
      <c r="K27" s="172">
        <v>16342464.520000001</v>
      </c>
      <c r="L27" s="172">
        <v>14416662.33</v>
      </c>
      <c r="M27" s="172">
        <v>7825588.9100000001</v>
      </c>
      <c r="N27" s="172">
        <v>641296844.38</v>
      </c>
      <c r="O27" s="172">
        <v>5261257458.7200003</v>
      </c>
      <c r="P27" s="172">
        <v>8590979089.7800007</v>
      </c>
      <c r="Q27" s="172">
        <f t="shared" si="1"/>
        <v>15114405416.800001</v>
      </c>
      <c r="R27" s="153"/>
      <c r="S27" s="37"/>
      <c r="T27" s="37"/>
      <c r="U27" s="37"/>
      <c r="V27" s="37"/>
      <c r="W27" s="37"/>
      <c r="X27" s="37"/>
      <c r="Y27" s="142"/>
      <c r="Z27" s="142"/>
      <c r="AA27" s="142"/>
      <c r="AB27" s="142"/>
      <c r="AC27" s="142"/>
      <c r="AD27" s="142"/>
      <c r="AE27" s="142"/>
      <c r="AF27" s="161"/>
      <c r="AG27" s="161"/>
      <c r="AH27" s="161"/>
      <c r="AI27" s="161"/>
    </row>
    <row r="28" spans="2:37" x14ac:dyDescent="0.25">
      <c r="B28" s="28" t="s">
        <v>105</v>
      </c>
      <c r="C28" s="172">
        <v>14622082974</v>
      </c>
      <c r="D28" s="172">
        <v>13152541704.999996</v>
      </c>
      <c r="E28" s="172">
        <v>787798940.09000003</v>
      </c>
      <c r="F28" s="172">
        <v>1726216340.8100002</v>
      </c>
      <c r="G28" s="172">
        <v>1593103200.3699999</v>
      </c>
      <c r="H28" s="172">
        <v>732370608.82999992</v>
      </c>
      <c r="I28" s="172">
        <v>938190461.41999996</v>
      </c>
      <c r="J28" s="172">
        <v>1072359281.47</v>
      </c>
      <c r="K28" s="172">
        <v>1158635643.7900002</v>
      </c>
      <c r="L28" s="172">
        <v>707441304.48999989</v>
      </c>
      <c r="M28" s="172">
        <v>675940866.50000012</v>
      </c>
      <c r="N28" s="172">
        <v>1075496640.3500001</v>
      </c>
      <c r="O28" s="172">
        <v>940013097.53000009</v>
      </c>
      <c r="P28" s="172">
        <v>1477189462.3299997</v>
      </c>
      <c r="Q28" s="172">
        <f t="shared" si="1"/>
        <v>12884755847.980001</v>
      </c>
      <c r="R28" s="153"/>
      <c r="S28" s="37"/>
      <c r="T28" s="37"/>
      <c r="U28" s="37"/>
      <c r="V28" s="37"/>
      <c r="W28" s="37"/>
      <c r="X28" s="37"/>
      <c r="Y28" s="142"/>
      <c r="Z28" s="142"/>
      <c r="AA28" s="142"/>
      <c r="AB28" s="142"/>
      <c r="AC28" s="142"/>
      <c r="AD28" s="142"/>
      <c r="AE28" s="142"/>
      <c r="AF28" s="161"/>
      <c r="AG28" s="161"/>
      <c r="AH28" s="161"/>
      <c r="AI28" s="161"/>
    </row>
    <row r="29" spans="2:37" x14ac:dyDescent="0.25">
      <c r="B29" s="30" t="s">
        <v>106</v>
      </c>
      <c r="C29" s="170">
        <v>104154878</v>
      </c>
      <c r="D29" s="170">
        <v>251411281.47999999</v>
      </c>
      <c r="E29" s="170">
        <v>57550307.409999996</v>
      </c>
      <c r="F29" s="170">
        <v>647564.74</v>
      </c>
      <c r="G29" s="170">
        <v>32647066.669999998</v>
      </c>
      <c r="H29" s="170">
        <v>2011606.1400000001</v>
      </c>
      <c r="I29" s="170">
        <v>2752626.06</v>
      </c>
      <c r="J29" s="170">
        <v>2399926.04</v>
      </c>
      <c r="K29" s="170">
        <v>64295211.839999996</v>
      </c>
      <c r="L29" s="170">
        <v>1165064.7400000002</v>
      </c>
      <c r="M29" s="170">
        <v>757564.74</v>
      </c>
      <c r="N29" s="170">
        <v>867564.74</v>
      </c>
      <c r="O29" s="170">
        <v>1960176.87</v>
      </c>
      <c r="P29" s="170">
        <v>21880604.519999996</v>
      </c>
      <c r="Q29" s="170">
        <f t="shared" si="1"/>
        <v>188935284.51000005</v>
      </c>
      <c r="R29" s="153"/>
      <c r="S29" s="37"/>
      <c r="T29" s="37"/>
      <c r="U29" s="37"/>
      <c r="V29" s="37"/>
      <c r="W29" s="37"/>
      <c r="X29" s="37"/>
      <c r="Y29" s="142"/>
      <c r="Z29" s="142"/>
      <c r="AA29" s="142"/>
      <c r="AB29" s="142"/>
      <c r="AC29" s="142"/>
      <c r="AD29" s="142"/>
      <c r="AE29" s="142"/>
      <c r="AF29" s="161"/>
      <c r="AG29" s="161"/>
      <c r="AH29" s="161"/>
      <c r="AI29" s="161"/>
    </row>
    <row r="30" spans="2:37" x14ac:dyDescent="0.25">
      <c r="B30" s="29" t="s">
        <v>107</v>
      </c>
      <c r="C30" s="167">
        <f t="shared" ref="C30:P30" si="6">C31+C34+C40+C44+C47+C52</f>
        <v>137800022933</v>
      </c>
      <c r="D30" s="167">
        <f t="shared" si="6"/>
        <v>139404368725.09</v>
      </c>
      <c r="E30" s="167">
        <f t="shared" si="6"/>
        <v>11018331217.92</v>
      </c>
      <c r="F30" s="167">
        <f t="shared" si="6"/>
        <v>12587864716.75</v>
      </c>
      <c r="G30" s="167">
        <f t="shared" si="6"/>
        <v>6763740703.2700005</v>
      </c>
      <c r="H30" s="167">
        <f t="shared" si="6"/>
        <v>9497865374.3299999</v>
      </c>
      <c r="I30" s="167">
        <f t="shared" si="6"/>
        <v>6241829570.7000008</v>
      </c>
      <c r="J30" s="167">
        <f t="shared" si="6"/>
        <v>10800613291.170002</v>
      </c>
      <c r="K30" s="167">
        <f t="shared" si="6"/>
        <v>14201229907.929998</v>
      </c>
      <c r="L30" s="167">
        <f t="shared" si="6"/>
        <v>9144699554.5</v>
      </c>
      <c r="M30" s="167">
        <f t="shared" si="6"/>
        <v>4463968010.7600002</v>
      </c>
      <c r="N30" s="167">
        <f t="shared" si="6"/>
        <v>5248574401.5799999</v>
      </c>
      <c r="O30" s="167">
        <f t="shared" si="6"/>
        <v>7661184356.6700001</v>
      </c>
      <c r="P30" s="167">
        <f t="shared" si="6"/>
        <v>13334862333.039999</v>
      </c>
      <c r="Q30" s="168">
        <f t="shared" si="1"/>
        <v>110964763438.61998</v>
      </c>
      <c r="R30" s="153"/>
      <c r="S30" s="37"/>
      <c r="T30" s="37"/>
      <c r="U30" s="37"/>
      <c r="V30" s="37"/>
      <c r="W30" s="37"/>
      <c r="X30" s="37"/>
      <c r="Y30" s="142"/>
      <c r="Z30" s="142"/>
      <c r="AA30" s="142"/>
      <c r="AB30" s="142"/>
      <c r="AC30" s="142"/>
      <c r="AD30" s="142"/>
      <c r="AE30" s="142"/>
      <c r="AF30" s="161"/>
      <c r="AG30" s="161"/>
      <c r="AH30" s="161"/>
      <c r="AI30" s="161"/>
    </row>
    <row r="31" spans="2:37" x14ac:dyDescent="0.25">
      <c r="B31" s="30" t="s">
        <v>108</v>
      </c>
      <c r="C31" s="169">
        <f t="shared" ref="C31:P31" si="7">SUM(C32:C33)</f>
        <v>31476504450</v>
      </c>
      <c r="D31" s="169">
        <f t="shared" si="7"/>
        <v>32004608991.139999</v>
      </c>
      <c r="E31" s="169">
        <f t="shared" si="7"/>
        <v>1472410603.5899999</v>
      </c>
      <c r="F31" s="169">
        <f t="shared" si="7"/>
        <v>3350848618.9299998</v>
      </c>
      <c r="G31" s="169">
        <f t="shared" si="7"/>
        <v>1566973086.6399999</v>
      </c>
      <c r="H31" s="169">
        <f t="shared" si="7"/>
        <v>733084840.72000003</v>
      </c>
      <c r="I31" s="169">
        <f t="shared" si="7"/>
        <v>1108108543.76</v>
      </c>
      <c r="J31" s="169">
        <f t="shared" si="7"/>
        <v>2982063008.1300001</v>
      </c>
      <c r="K31" s="169">
        <f t="shared" si="7"/>
        <v>4213569110.0999999</v>
      </c>
      <c r="L31" s="169">
        <f t="shared" si="7"/>
        <v>3778560798.1399994</v>
      </c>
      <c r="M31" s="169">
        <f t="shared" si="7"/>
        <v>117739682.58000001</v>
      </c>
      <c r="N31" s="169">
        <f t="shared" si="7"/>
        <v>2140951026.6800001</v>
      </c>
      <c r="O31" s="169">
        <f t="shared" si="7"/>
        <v>193912455.29000002</v>
      </c>
      <c r="P31" s="169">
        <f t="shared" si="7"/>
        <v>2880204645.5599995</v>
      </c>
      <c r="Q31" s="170">
        <f t="shared" si="1"/>
        <v>24538426420.120003</v>
      </c>
      <c r="R31" s="153"/>
      <c r="S31" s="37"/>
      <c r="T31" s="37"/>
      <c r="U31" s="37"/>
      <c r="V31" s="37"/>
      <c r="W31" s="37"/>
      <c r="X31" s="37"/>
      <c r="Y31" s="142"/>
      <c r="Z31" s="142"/>
      <c r="AA31" s="142"/>
      <c r="AB31" s="142"/>
      <c r="AC31" s="142"/>
      <c r="AD31" s="142"/>
      <c r="AE31" s="142"/>
      <c r="AF31" s="161"/>
      <c r="AG31" s="161"/>
      <c r="AH31" s="161"/>
      <c r="AI31" s="161"/>
    </row>
    <row r="32" spans="2:37" x14ac:dyDescent="0.25">
      <c r="B32" s="28" t="s">
        <v>109</v>
      </c>
      <c r="C32" s="172">
        <v>23453294885</v>
      </c>
      <c r="D32" s="172">
        <v>25512795250.91</v>
      </c>
      <c r="E32" s="172">
        <v>1455128865.3499999</v>
      </c>
      <c r="F32" s="172">
        <v>3123190156.5799999</v>
      </c>
      <c r="G32" s="172">
        <v>1383886630.6899998</v>
      </c>
      <c r="H32" s="172">
        <v>566698205.13000011</v>
      </c>
      <c r="I32" s="172">
        <v>913558590.1099999</v>
      </c>
      <c r="J32" s="172">
        <v>2195619222.0999999</v>
      </c>
      <c r="K32" s="172">
        <v>3960911054.9499998</v>
      </c>
      <c r="L32" s="172">
        <v>3398009856.1699996</v>
      </c>
      <c r="M32" s="172">
        <v>32725733.109999999</v>
      </c>
      <c r="N32" s="172">
        <v>2005398815.3500001</v>
      </c>
      <c r="O32" s="172">
        <v>111047745.81</v>
      </c>
      <c r="P32" s="172">
        <v>1898302778.2199998</v>
      </c>
      <c r="Q32" s="172">
        <f t="shared" si="1"/>
        <v>21044477653.570004</v>
      </c>
      <c r="R32" s="153"/>
      <c r="S32" s="37"/>
      <c r="T32" s="37"/>
      <c r="U32" s="37"/>
      <c r="V32" s="37"/>
      <c r="W32" s="37"/>
      <c r="X32" s="37"/>
      <c r="Y32" s="142"/>
      <c r="Z32" s="142"/>
      <c r="AA32" s="142"/>
      <c r="AB32" s="142"/>
      <c r="AC32" s="142"/>
      <c r="AD32" s="142"/>
      <c r="AE32" s="142"/>
      <c r="AF32" s="161"/>
      <c r="AG32" s="161"/>
      <c r="AH32" s="161"/>
      <c r="AI32" s="161"/>
    </row>
    <row r="33" spans="1:35" x14ac:dyDescent="0.25">
      <c r="B33" s="28" t="s">
        <v>110</v>
      </c>
      <c r="C33" s="172">
        <v>8023209565</v>
      </c>
      <c r="D33" s="172">
        <v>6491813740.2299976</v>
      </c>
      <c r="E33" s="172">
        <v>17281738.240000002</v>
      </c>
      <c r="F33" s="172">
        <v>227658462.34999996</v>
      </c>
      <c r="G33" s="172">
        <v>183086455.95000005</v>
      </c>
      <c r="H33" s="172">
        <v>166386635.58999997</v>
      </c>
      <c r="I33" s="172">
        <v>194549953.65000001</v>
      </c>
      <c r="J33" s="172">
        <v>786443786.02999997</v>
      </c>
      <c r="K33" s="172">
        <v>252658055.15000004</v>
      </c>
      <c r="L33" s="172">
        <v>380550941.96999991</v>
      </c>
      <c r="M33" s="172">
        <v>85013949.470000014</v>
      </c>
      <c r="N33" s="172">
        <v>135552211.33000001</v>
      </c>
      <c r="O33" s="172">
        <v>82864709.480000004</v>
      </c>
      <c r="P33" s="172">
        <v>981901867.33999991</v>
      </c>
      <c r="Q33" s="172">
        <f t="shared" si="1"/>
        <v>3493948766.5499992</v>
      </c>
      <c r="R33" s="153"/>
      <c r="S33" s="37"/>
      <c r="T33" s="37"/>
      <c r="U33" s="37"/>
      <c r="V33" s="37"/>
      <c r="W33" s="37"/>
      <c r="X33" s="37"/>
      <c r="Y33" s="142"/>
      <c r="Z33" s="142"/>
      <c r="AA33" s="142"/>
      <c r="AB33" s="142"/>
      <c r="AC33" s="142"/>
      <c r="AD33" s="142"/>
      <c r="AE33" s="142"/>
      <c r="AF33" s="161"/>
      <c r="AG33" s="161"/>
      <c r="AH33" s="161"/>
      <c r="AI33" s="161"/>
    </row>
    <row r="34" spans="1:35" x14ac:dyDescent="0.25">
      <c r="B34" s="30" t="s">
        <v>111</v>
      </c>
      <c r="C34" s="169">
        <f t="shared" ref="C34:P34" si="8">SUM(C35:C39)</f>
        <v>57712548920</v>
      </c>
      <c r="D34" s="169">
        <f t="shared" si="8"/>
        <v>55847975819.239998</v>
      </c>
      <c r="E34" s="169">
        <f t="shared" si="8"/>
        <v>6380557699.8100004</v>
      </c>
      <c r="F34" s="169">
        <f t="shared" si="8"/>
        <v>5684621932.5299997</v>
      </c>
      <c r="G34" s="169">
        <f t="shared" si="8"/>
        <v>1921558760.0400004</v>
      </c>
      <c r="H34" s="169">
        <f t="shared" si="8"/>
        <v>5639986241.2699995</v>
      </c>
      <c r="I34" s="169">
        <f t="shared" si="8"/>
        <v>2436232183.1300006</v>
      </c>
      <c r="J34" s="169">
        <f t="shared" si="8"/>
        <v>4316204846.1800003</v>
      </c>
      <c r="K34" s="169">
        <f t="shared" si="8"/>
        <v>6019890637.4899988</v>
      </c>
      <c r="L34" s="169">
        <f t="shared" si="8"/>
        <v>2668429309.1999993</v>
      </c>
      <c r="M34" s="169">
        <f t="shared" si="8"/>
        <v>646500819.68000007</v>
      </c>
      <c r="N34" s="169">
        <f t="shared" si="8"/>
        <v>1222967633.1600001</v>
      </c>
      <c r="O34" s="169">
        <f t="shared" si="8"/>
        <v>1197688960.73</v>
      </c>
      <c r="P34" s="169">
        <f t="shared" si="8"/>
        <v>4053486087.1799994</v>
      </c>
      <c r="Q34" s="170">
        <f t="shared" si="1"/>
        <v>42188125110.400009</v>
      </c>
      <c r="R34" s="153"/>
      <c r="S34" s="37"/>
      <c r="T34" s="37"/>
      <c r="U34" s="37"/>
      <c r="V34" s="37"/>
      <c r="W34" s="37"/>
      <c r="X34" s="37"/>
      <c r="Y34" s="142"/>
      <c r="Z34" s="142"/>
      <c r="AA34" s="142"/>
      <c r="AB34" s="142"/>
      <c r="AC34" s="142"/>
      <c r="AD34" s="142"/>
      <c r="AE34" s="142"/>
      <c r="AF34" s="161"/>
      <c r="AG34" s="161"/>
      <c r="AH34" s="161"/>
      <c r="AI34" s="161"/>
    </row>
    <row r="35" spans="1:35" x14ac:dyDescent="0.25">
      <c r="B35" s="28" t="s">
        <v>112</v>
      </c>
      <c r="C35" s="172">
        <v>34864484910</v>
      </c>
      <c r="D35" s="172">
        <v>30209919311.940002</v>
      </c>
      <c r="E35" s="172">
        <v>4270704496.3800001</v>
      </c>
      <c r="F35" s="172">
        <v>3155427099.4299998</v>
      </c>
      <c r="G35" s="172">
        <v>1534032083.1700001</v>
      </c>
      <c r="H35" s="172">
        <v>1887678124.77</v>
      </c>
      <c r="I35" s="172">
        <v>1058982798.8100001</v>
      </c>
      <c r="J35" s="172">
        <v>1588847272.1999998</v>
      </c>
      <c r="K35" s="172">
        <v>3828251091.5600004</v>
      </c>
      <c r="L35" s="172">
        <v>2253436503.3499994</v>
      </c>
      <c r="M35" s="172">
        <v>420397549.11999995</v>
      </c>
      <c r="N35" s="172">
        <v>214148903.15000001</v>
      </c>
      <c r="O35" s="172">
        <v>506693487.87</v>
      </c>
      <c r="P35" s="172">
        <v>1358765409.8199999</v>
      </c>
      <c r="Q35" s="172">
        <f t="shared" si="1"/>
        <v>22077364819.629997</v>
      </c>
      <c r="R35" s="153"/>
      <c r="S35" s="37"/>
      <c r="T35" s="37"/>
      <c r="U35" s="37"/>
      <c r="V35" s="37"/>
      <c r="W35" s="37"/>
      <c r="X35" s="37"/>
      <c r="Y35" s="142"/>
      <c r="Z35" s="142"/>
      <c r="AA35" s="142"/>
      <c r="AB35" s="142"/>
      <c r="AC35" s="142"/>
      <c r="AD35" s="142"/>
      <c r="AE35" s="142"/>
      <c r="AF35" s="161"/>
      <c r="AG35" s="161"/>
      <c r="AH35" s="161"/>
      <c r="AI35" s="161"/>
    </row>
    <row r="36" spans="1:35" x14ac:dyDescent="0.25">
      <c r="B36" s="28" t="s">
        <v>113</v>
      </c>
      <c r="C36" s="172">
        <v>21153334910</v>
      </c>
      <c r="D36" s="172">
        <v>23942909649.879997</v>
      </c>
      <c r="E36" s="172">
        <v>2097008519.1300004</v>
      </c>
      <c r="F36" s="172">
        <v>2508989264.73</v>
      </c>
      <c r="G36" s="172">
        <v>346371788.84000015</v>
      </c>
      <c r="H36" s="172">
        <v>3721639436.5399995</v>
      </c>
      <c r="I36" s="172">
        <v>1228336501.0500002</v>
      </c>
      <c r="J36" s="172">
        <v>2633918128.29</v>
      </c>
      <c r="K36" s="172">
        <v>2146431249.4899993</v>
      </c>
      <c r="L36" s="172">
        <v>352719138.60999995</v>
      </c>
      <c r="M36" s="172">
        <v>212154996.27000001</v>
      </c>
      <c r="N36" s="172">
        <v>960018780.22000003</v>
      </c>
      <c r="O36" s="172">
        <v>603419043.44000018</v>
      </c>
      <c r="P36" s="172">
        <v>2158544997.9799995</v>
      </c>
      <c r="Q36" s="172">
        <f t="shared" si="1"/>
        <v>18969551844.590004</v>
      </c>
      <c r="R36" s="153"/>
      <c r="S36" s="37"/>
      <c r="T36" s="37"/>
      <c r="U36" s="37"/>
      <c r="V36" s="37"/>
      <c r="W36" s="37"/>
      <c r="X36" s="37"/>
      <c r="Y36" s="142"/>
      <c r="Z36" s="142"/>
      <c r="AA36" s="142"/>
      <c r="AB36" s="142"/>
      <c r="AC36" s="142"/>
      <c r="AD36" s="142"/>
      <c r="AE36" s="142"/>
      <c r="AF36" s="161"/>
      <c r="AG36" s="161"/>
      <c r="AH36" s="161"/>
      <c r="AI36" s="161"/>
    </row>
    <row r="37" spans="1:35" x14ac:dyDescent="0.25">
      <c r="B37" s="28" t="s">
        <v>114</v>
      </c>
      <c r="C37" s="172">
        <v>251137468</v>
      </c>
      <c r="D37" s="172">
        <v>486238017.55000001</v>
      </c>
      <c r="E37" s="172">
        <v>139643.74</v>
      </c>
      <c r="F37" s="172">
        <v>139093.34</v>
      </c>
      <c r="G37" s="172">
        <v>7349679.3799999999</v>
      </c>
      <c r="H37" s="172">
        <v>1468212.44</v>
      </c>
      <c r="I37" s="172">
        <v>139093.34</v>
      </c>
      <c r="J37" s="172">
        <v>3371116.63</v>
      </c>
      <c r="K37" s="172">
        <v>2874867.25</v>
      </c>
      <c r="L37" s="172">
        <v>20731316.75</v>
      </c>
      <c r="M37" s="172">
        <v>160093.32999999999</v>
      </c>
      <c r="N37" s="172">
        <v>19845555.219999999</v>
      </c>
      <c r="O37" s="172">
        <v>325502.94</v>
      </c>
      <c r="P37" s="172">
        <v>318763994.32999998</v>
      </c>
      <c r="Q37" s="172">
        <f t="shared" si="1"/>
        <v>375308168.69</v>
      </c>
      <c r="R37" s="153"/>
      <c r="S37" s="37"/>
      <c r="T37" s="37"/>
      <c r="U37" s="37"/>
      <c r="V37" s="37"/>
      <c r="W37" s="37"/>
      <c r="X37" s="37"/>
      <c r="Y37" s="142"/>
      <c r="Z37" s="142"/>
      <c r="AA37" s="142"/>
      <c r="AB37" s="142"/>
      <c r="AC37" s="142"/>
      <c r="AD37" s="142"/>
      <c r="AE37" s="142"/>
      <c r="AF37" s="161"/>
      <c r="AG37" s="161"/>
      <c r="AH37" s="161"/>
      <c r="AI37" s="161"/>
    </row>
    <row r="38" spans="1:35" x14ac:dyDescent="0.25">
      <c r="B38" s="28" t="s">
        <v>115</v>
      </c>
      <c r="C38" s="172">
        <v>371022814</v>
      </c>
      <c r="D38" s="172">
        <v>393588159.49000001</v>
      </c>
      <c r="E38" s="172">
        <v>0</v>
      </c>
      <c r="F38" s="172">
        <v>230000</v>
      </c>
      <c r="G38" s="172">
        <v>20031934</v>
      </c>
      <c r="H38" s="172">
        <v>13654516</v>
      </c>
      <c r="I38" s="172">
        <v>57346634.549999997</v>
      </c>
      <c r="J38" s="172">
        <v>25598152</v>
      </c>
      <c r="K38" s="172">
        <v>16440682.32</v>
      </c>
      <c r="L38" s="172">
        <v>3268029.04</v>
      </c>
      <c r="M38" s="172">
        <v>0</v>
      </c>
      <c r="N38" s="172">
        <v>751704</v>
      </c>
      <c r="O38" s="172">
        <v>64532163.109999999</v>
      </c>
      <c r="P38" s="172">
        <v>107905179.84</v>
      </c>
      <c r="Q38" s="172">
        <f t="shared" si="1"/>
        <v>309758994.86000001</v>
      </c>
      <c r="R38" s="153"/>
      <c r="S38" s="37"/>
      <c r="T38" s="37"/>
      <c r="U38" s="37"/>
      <c r="V38" s="37"/>
      <c r="W38" s="37"/>
      <c r="X38" s="37"/>
      <c r="Y38" s="142"/>
      <c r="Z38" s="142"/>
      <c r="AA38" s="142"/>
      <c r="AB38" s="142"/>
      <c r="AC38" s="142"/>
      <c r="AD38" s="142"/>
      <c r="AE38" s="142"/>
      <c r="AF38" s="161"/>
      <c r="AG38" s="161"/>
      <c r="AH38" s="161"/>
      <c r="AI38" s="161"/>
    </row>
    <row r="39" spans="1:35" x14ac:dyDescent="0.25">
      <c r="B39" s="28" t="s">
        <v>116</v>
      </c>
      <c r="C39" s="172">
        <v>1072568818</v>
      </c>
      <c r="D39" s="172">
        <v>815320680.38000011</v>
      </c>
      <c r="E39" s="172">
        <v>12705040.560000001</v>
      </c>
      <c r="F39" s="172">
        <v>19836475.030000001</v>
      </c>
      <c r="G39" s="172">
        <v>13773274.65</v>
      </c>
      <c r="H39" s="172">
        <v>15545951.52</v>
      </c>
      <c r="I39" s="172">
        <v>91427155.379999995</v>
      </c>
      <c r="J39" s="172">
        <v>64470177.059999995</v>
      </c>
      <c r="K39" s="172">
        <v>25892746.870000001</v>
      </c>
      <c r="L39" s="172">
        <v>38274321.450000003</v>
      </c>
      <c r="M39" s="172">
        <v>13788180.960000001</v>
      </c>
      <c r="N39" s="172">
        <v>28202690.57</v>
      </c>
      <c r="O39" s="172">
        <v>22718763.370000005</v>
      </c>
      <c r="P39" s="172">
        <v>109506505.20999999</v>
      </c>
      <c r="Q39" s="172">
        <f t="shared" si="1"/>
        <v>456141282.62999994</v>
      </c>
      <c r="R39" s="153"/>
      <c r="S39" s="37"/>
      <c r="T39" s="37"/>
      <c r="U39" s="37"/>
      <c r="V39" s="37"/>
      <c r="W39" s="37"/>
      <c r="X39" s="37"/>
      <c r="Y39" s="142"/>
      <c r="Z39" s="142"/>
      <c r="AA39" s="142"/>
      <c r="AB39" s="142"/>
      <c r="AC39" s="142"/>
      <c r="AD39" s="142"/>
      <c r="AE39" s="142"/>
      <c r="AF39" s="161"/>
      <c r="AG39" s="161"/>
      <c r="AH39" s="161"/>
      <c r="AI39" s="161"/>
    </row>
    <row r="40" spans="1:35" x14ac:dyDescent="0.25">
      <c r="B40" s="30" t="s">
        <v>117</v>
      </c>
      <c r="C40" s="169">
        <f t="shared" ref="C40:P40" si="9">SUM(C41:C43)</f>
        <v>8531501</v>
      </c>
      <c r="D40" s="169">
        <f t="shared" si="9"/>
        <v>4090382</v>
      </c>
      <c r="E40" s="169">
        <f t="shared" si="9"/>
        <v>0</v>
      </c>
      <c r="F40" s="169">
        <f t="shared" si="9"/>
        <v>0</v>
      </c>
      <c r="G40" s="169">
        <f t="shared" si="9"/>
        <v>629410</v>
      </c>
      <c r="H40" s="169">
        <f t="shared" si="9"/>
        <v>0</v>
      </c>
      <c r="I40" s="169">
        <f t="shared" si="9"/>
        <v>276380</v>
      </c>
      <c r="J40" s="169">
        <f t="shared" si="9"/>
        <v>0</v>
      </c>
      <c r="K40" s="169">
        <f t="shared" si="9"/>
        <v>0</v>
      </c>
      <c r="L40" s="169">
        <f t="shared" si="9"/>
        <v>0</v>
      </c>
      <c r="M40" s="169">
        <f t="shared" si="9"/>
        <v>0</v>
      </c>
      <c r="N40" s="169">
        <f t="shared" si="9"/>
        <v>0</v>
      </c>
      <c r="O40" s="169">
        <f t="shared" si="9"/>
        <v>0</v>
      </c>
      <c r="P40" s="169">
        <f t="shared" si="9"/>
        <v>0</v>
      </c>
      <c r="Q40" s="170">
        <f t="shared" si="1"/>
        <v>905790</v>
      </c>
      <c r="R40" s="153"/>
      <c r="S40" s="37"/>
      <c r="T40" s="37"/>
      <c r="U40" s="37"/>
      <c r="V40" s="37"/>
      <c r="W40" s="37"/>
      <c r="X40" s="37"/>
      <c r="Y40" s="142"/>
      <c r="Z40" s="142"/>
      <c r="AA40" s="142"/>
      <c r="AB40" s="142"/>
      <c r="AC40" s="142"/>
      <c r="AD40" s="142"/>
      <c r="AE40" s="142"/>
      <c r="AF40" s="161"/>
      <c r="AG40" s="161"/>
      <c r="AH40" s="161"/>
      <c r="AI40" s="161"/>
    </row>
    <row r="41" spans="1:35" x14ac:dyDescent="0.25">
      <c r="B41" s="28" t="s">
        <v>118</v>
      </c>
      <c r="C41" s="172">
        <v>2500001</v>
      </c>
      <c r="D41" s="172">
        <v>635001</v>
      </c>
      <c r="E41" s="172">
        <v>0</v>
      </c>
      <c r="F41" s="172">
        <v>0</v>
      </c>
      <c r="G41" s="172">
        <v>629410</v>
      </c>
      <c r="H41" s="172">
        <v>0</v>
      </c>
      <c r="I41" s="172">
        <v>0</v>
      </c>
      <c r="J41" s="172">
        <v>0</v>
      </c>
      <c r="K41" s="172">
        <v>0</v>
      </c>
      <c r="L41" s="172">
        <v>0</v>
      </c>
      <c r="M41" s="172">
        <v>0</v>
      </c>
      <c r="N41" s="172">
        <v>0</v>
      </c>
      <c r="O41" s="172">
        <v>0</v>
      </c>
      <c r="P41" s="172">
        <v>0</v>
      </c>
      <c r="Q41" s="172">
        <f t="shared" si="1"/>
        <v>629410</v>
      </c>
      <c r="R41" s="153"/>
      <c r="S41" s="37"/>
      <c r="T41" s="37"/>
      <c r="U41" s="37"/>
      <c r="V41" s="37"/>
      <c r="W41" s="37"/>
      <c r="X41" s="37"/>
      <c r="Y41" s="142"/>
      <c r="Z41" s="142"/>
      <c r="AA41" s="142"/>
      <c r="AB41" s="142"/>
      <c r="AC41" s="142"/>
      <c r="AD41" s="142"/>
      <c r="AE41" s="142"/>
      <c r="AF41" s="161"/>
      <c r="AG41" s="161"/>
      <c r="AH41" s="161"/>
      <c r="AI41" s="161"/>
    </row>
    <row r="42" spans="1:35" s="10" customFormat="1" x14ac:dyDescent="0.25">
      <c r="A42"/>
      <c r="B42" s="28" t="s">
        <v>119</v>
      </c>
      <c r="C42" s="172">
        <v>1587500</v>
      </c>
      <c r="D42" s="172">
        <v>2719381</v>
      </c>
      <c r="E42" s="172">
        <v>0</v>
      </c>
      <c r="F42" s="172">
        <v>0</v>
      </c>
      <c r="G42" s="172">
        <v>0</v>
      </c>
      <c r="H42" s="172">
        <v>0</v>
      </c>
      <c r="I42" s="172">
        <v>276380</v>
      </c>
      <c r="J42" s="172">
        <v>0</v>
      </c>
      <c r="K42" s="172">
        <v>0</v>
      </c>
      <c r="L42" s="172">
        <v>0</v>
      </c>
      <c r="M42" s="172">
        <v>0</v>
      </c>
      <c r="N42" s="172">
        <v>0</v>
      </c>
      <c r="O42" s="172">
        <v>0</v>
      </c>
      <c r="P42" s="172">
        <v>0</v>
      </c>
      <c r="Q42" s="172">
        <f t="shared" si="1"/>
        <v>276380</v>
      </c>
      <c r="R42" s="153"/>
      <c r="S42" s="37"/>
      <c r="T42" s="37"/>
      <c r="U42" s="37"/>
      <c r="V42" s="37"/>
      <c r="W42" s="37"/>
      <c r="X42" s="37"/>
      <c r="Y42" s="142"/>
      <c r="Z42" s="142"/>
      <c r="AA42" s="142"/>
      <c r="AB42" s="142"/>
      <c r="AC42" s="142"/>
      <c r="AD42" s="142"/>
      <c r="AE42" s="142"/>
      <c r="AF42" s="161"/>
      <c r="AG42" s="161"/>
      <c r="AH42" s="161"/>
      <c r="AI42" s="161"/>
    </row>
    <row r="43" spans="1:35" x14ac:dyDescent="0.25">
      <c r="B43" s="28" t="s">
        <v>120</v>
      </c>
      <c r="C43" s="172">
        <v>4444000</v>
      </c>
      <c r="D43" s="172">
        <v>736000</v>
      </c>
      <c r="E43" s="172">
        <v>0</v>
      </c>
      <c r="F43" s="172">
        <v>0</v>
      </c>
      <c r="G43" s="172">
        <v>0</v>
      </c>
      <c r="H43" s="172">
        <v>0</v>
      </c>
      <c r="I43" s="172">
        <v>0</v>
      </c>
      <c r="J43" s="172">
        <v>0</v>
      </c>
      <c r="K43" s="172">
        <v>0</v>
      </c>
      <c r="L43" s="172">
        <v>0</v>
      </c>
      <c r="M43" s="172">
        <v>0</v>
      </c>
      <c r="N43" s="172">
        <v>0</v>
      </c>
      <c r="O43" s="172">
        <v>0</v>
      </c>
      <c r="P43" s="172">
        <v>0</v>
      </c>
      <c r="Q43" s="172">
        <f t="shared" si="1"/>
        <v>0</v>
      </c>
      <c r="R43" s="153"/>
      <c r="S43" s="37"/>
      <c r="T43" s="37"/>
      <c r="U43" s="37"/>
      <c r="V43" s="37"/>
      <c r="W43" s="37"/>
      <c r="X43" s="37"/>
      <c r="Y43" s="142"/>
      <c r="Z43" s="142"/>
      <c r="AA43" s="142"/>
      <c r="AB43" s="142"/>
      <c r="AC43" s="142"/>
      <c r="AD43" s="142"/>
      <c r="AE43" s="142"/>
      <c r="AF43" s="161"/>
      <c r="AG43" s="161"/>
      <c r="AH43" s="161"/>
      <c r="AI43" s="161"/>
    </row>
    <row r="44" spans="1:35" x14ac:dyDescent="0.25">
      <c r="B44" s="30" t="s">
        <v>121</v>
      </c>
      <c r="C44" s="169">
        <f t="shared" ref="C44:P44" si="10">SUM(C45:C46)</f>
        <v>3208884224</v>
      </c>
      <c r="D44" s="169">
        <f t="shared" si="10"/>
        <v>2473805408.1500001</v>
      </c>
      <c r="E44" s="169">
        <f t="shared" si="10"/>
        <v>110010990.44999999</v>
      </c>
      <c r="F44" s="169">
        <f t="shared" si="10"/>
        <v>303635617.24000001</v>
      </c>
      <c r="G44" s="169">
        <f t="shared" si="10"/>
        <v>184827680.72999999</v>
      </c>
      <c r="H44" s="169">
        <f t="shared" si="10"/>
        <v>109968921.43000001</v>
      </c>
      <c r="I44" s="169">
        <f t="shared" si="10"/>
        <v>96613419.530000001</v>
      </c>
      <c r="J44" s="169">
        <f t="shared" si="10"/>
        <v>140614093.43000001</v>
      </c>
      <c r="K44" s="169">
        <f t="shared" si="10"/>
        <v>238385836.60000002</v>
      </c>
      <c r="L44" s="169">
        <f t="shared" si="10"/>
        <v>98922169.849999994</v>
      </c>
      <c r="M44" s="169">
        <f t="shared" si="10"/>
        <v>20455245.859999999</v>
      </c>
      <c r="N44" s="169">
        <f t="shared" si="10"/>
        <v>25065102.669999994</v>
      </c>
      <c r="O44" s="169">
        <f t="shared" si="10"/>
        <v>51684677.149999999</v>
      </c>
      <c r="P44" s="169">
        <f t="shared" si="10"/>
        <v>698656568.81999993</v>
      </c>
      <c r="Q44" s="170">
        <f t="shared" si="1"/>
        <v>2078840323.7599998</v>
      </c>
      <c r="R44" s="153"/>
      <c r="S44" s="37"/>
      <c r="T44" s="37"/>
      <c r="U44" s="37"/>
      <c r="V44" s="37"/>
      <c r="W44" s="37"/>
      <c r="X44" s="37"/>
      <c r="Y44" s="142"/>
      <c r="Z44" s="142"/>
      <c r="AA44" s="142"/>
      <c r="AB44" s="142"/>
      <c r="AC44" s="142"/>
      <c r="AD44" s="142"/>
      <c r="AE44" s="142"/>
      <c r="AF44" s="161"/>
      <c r="AG44" s="161"/>
      <c r="AH44" s="161"/>
      <c r="AI44" s="161"/>
    </row>
    <row r="45" spans="1:35" x14ac:dyDescent="0.25">
      <c r="B45" s="28" t="s">
        <v>122</v>
      </c>
      <c r="C45" s="172">
        <v>2259084258</v>
      </c>
      <c r="D45" s="172">
        <v>1390865590.6200001</v>
      </c>
      <c r="E45" s="172">
        <v>97979921.199999988</v>
      </c>
      <c r="F45" s="172">
        <v>210488330.59</v>
      </c>
      <c r="G45" s="172">
        <v>167865100.19999999</v>
      </c>
      <c r="H45" s="172">
        <v>94648120</v>
      </c>
      <c r="I45" s="172">
        <v>79653157.560000002</v>
      </c>
      <c r="J45" s="172">
        <v>94715930</v>
      </c>
      <c r="K45" s="172">
        <v>164177651.40000001</v>
      </c>
      <c r="L45" s="172">
        <v>53364697.100000001</v>
      </c>
      <c r="M45" s="172">
        <v>0</v>
      </c>
      <c r="N45" s="172">
        <v>0</v>
      </c>
      <c r="O45" s="172">
        <v>17434259.399999999</v>
      </c>
      <c r="P45" s="172">
        <v>285106163.61000001</v>
      </c>
      <c r="Q45" s="172">
        <f t="shared" si="1"/>
        <v>1265433331.0599999</v>
      </c>
      <c r="R45" s="153"/>
      <c r="S45" s="37"/>
      <c r="T45" s="37"/>
      <c r="U45" s="37"/>
      <c r="V45" s="37"/>
      <c r="W45" s="37"/>
      <c r="X45" s="37"/>
      <c r="Y45" s="142"/>
      <c r="Z45" s="142"/>
      <c r="AA45" s="142"/>
      <c r="AB45" s="142"/>
      <c r="AC45" s="142"/>
      <c r="AD45" s="142"/>
      <c r="AE45" s="142"/>
      <c r="AF45" s="161"/>
      <c r="AG45" s="161"/>
      <c r="AH45" s="161"/>
      <c r="AI45" s="161"/>
    </row>
    <row r="46" spans="1:35" x14ac:dyDescent="0.25">
      <c r="B46" s="28" t="s">
        <v>123</v>
      </c>
      <c r="C46" s="172">
        <v>949799966</v>
      </c>
      <c r="D46" s="172">
        <v>1082939817.53</v>
      </c>
      <c r="E46" s="172">
        <v>12031069.25</v>
      </c>
      <c r="F46" s="172">
        <v>93147286.650000006</v>
      </c>
      <c r="G46" s="172">
        <v>16962580.530000001</v>
      </c>
      <c r="H46" s="172">
        <v>15320801.43</v>
      </c>
      <c r="I46" s="172">
        <v>16960261.969999999</v>
      </c>
      <c r="J46" s="172">
        <v>45898163.43</v>
      </c>
      <c r="K46" s="172">
        <v>74208185.200000003</v>
      </c>
      <c r="L46" s="172">
        <v>45557472.75</v>
      </c>
      <c r="M46" s="172">
        <v>20455245.859999999</v>
      </c>
      <c r="N46" s="172">
        <v>25065102.669999994</v>
      </c>
      <c r="O46" s="172">
        <v>34250417.75</v>
      </c>
      <c r="P46" s="172">
        <v>413550405.20999998</v>
      </c>
      <c r="Q46" s="172">
        <f t="shared" si="1"/>
        <v>813406992.70000005</v>
      </c>
      <c r="R46" s="153"/>
      <c r="S46" s="37"/>
      <c r="T46" s="37"/>
      <c r="U46" s="37"/>
      <c r="V46" s="37"/>
      <c r="W46" s="37"/>
      <c r="X46" s="37"/>
      <c r="Y46" s="142"/>
      <c r="Z46" s="142"/>
      <c r="AA46" s="142"/>
      <c r="AB46" s="142"/>
      <c r="AC46" s="142"/>
      <c r="AD46" s="142"/>
      <c r="AE46" s="142"/>
      <c r="AF46" s="161"/>
      <c r="AG46" s="161"/>
      <c r="AH46" s="161"/>
      <c r="AI46" s="161"/>
    </row>
    <row r="47" spans="1:35" x14ac:dyDescent="0.25">
      <c r="B47" s="30" t="s">
        <v>124</v>
      </c>
      <c r="C47" s="169">
        <f t="shared" ref="C47:P47" si="11">SUM(C48:C51)</f>
        <v>43947269563</v>
      </c>
      <c r="D47" s="169">
        <f t="shared" si="11"/>
        <v>49073888124.55999</v>
      </c>
      <c r="E47" s="169">
        <f t="shared" si="11"/>
        <v>3055351924.0699997</v>
      </c>
      <c r="F47" s="169">
        <f t="shared" si="11"/>
        <v>3248758548.0500002</v>
      </c>
      <c r="G47" s="169">
        <f t="shared" si="11"/>
        <v>3089751765.8600001</v>
      </c>
      <c r="H47" s="169">
        <f t="shared" si="11"/>
        <v>3014825370.9099998</v>
      </c>
      <c r="I47" s="169">
        <f t="shared" si="11"/>
        <v>2600599044.2800002</v>
      </c>
      <c r="J47" s="169">
        <f t="shared" si="11"/>
        <v>3361731343.4300003</v>
      </c>
      <c r="K47" s="169">
        <f t="shared" si="11"/>
        <v>3729384323.7400002</v>
      </c>
      <c r="L47" s="169">
        <f t="shared" si="11"/>
        <v>2598787277.3100004</v>
      </c>
      <c r="M47" s="169">
        <f t="shared" si="11"/>
        <v>3679272262.6399999</v>
      </c>
      <c r="N47" s="169">
        <f t="shared" si="11"/>
        <v>1859590639.0700002</v>
      </c>
      <c r="O47" s="169">
        <f t="shared" si="11"/>
        <v>6217898263.5</v>
      </c>
      <c r="P47" s="169">
        <f t="shared" si="11"/>
        <v>5702515031.4800005</v>
      </c>
      <c r="Q47" s="170">
        <f t="shared" si="1"/>
        <v>42158465794.340004</v>
      </c>
      <c r="R47" s="153"/>
      <c r="S47" s="37"/>
      <c r="T47" s="37"/>
      <c r="U47" s="37"/>
      <c r="V47" s="37"/>
      <c r="W47" s="37"/>
      <c r="X47" s="37"/>
      <c r="Y47" s="142"/>
      <c r="Z47" s="142"/>
      <c r="AA47" s="142"/>
      <c r="AB47" s="142"/>
      <c r="AC47" s="142"/>
      <c r="AD47" s="142"/>
      <c r="AE47" s="142"/>
      <c r="AF47" s="161"/>
      <c r="AG47" s="161"/>
      <c r="AH47" s="161"/>
      <c r="AI47" s="161"/>
    </row>
    <row r="48" spans="1:35" x14ac:dyDescent="0.25">
      <c r="B48" s="28" t="s">
        <v>125</v>
      </c>
      <c r="C48" s="175">
        <v>424848745</v>
      </c>
      <c r="D48" s="175">
        <v>1119048695.1000004</v>
      </c>
      <c r="E48" s="175">
        <v>86333996.200000003</v>
      </c>
      <c r="F48" s="176">
        <v>87806370.709999993</v>
      </c>
      <c r="G48" s="176">
        <v>97994139.310000002</v>
      </c>
      <c r="H48" s="176">
        <v>72329076.200000003</v>
      </c>
      <c r="I48" s="176">
        <v>22577666.399999999</v>
      </c>
      <c r="J48" s="176">
        <v>55437292.25</v>
      </c>
      <c r="K48" s="176">
        <v>303485306</v>
      </c>
      <c r="L48" s="175">
        <v>72662191</v>
      </c>
      <c r="M48" s="175">
        <v>774286</v>
      </c>
      <c r="N48" s="175">
        <v>813715.21</v>
      </c>
      <c r="O48" s="175">
        <v>158210145.63</v>
      </c>
      <c r="P48" s="175">
        <v>815115.21</v>
      </c>
      <c r="Q48" s="172">
        <f t="shared" si="1"/>
        <v>959239300.12</v>
      </c>
      <c r="R48" s="153"/>
      <c r="S48" s="37"/>
      <c r="T48" s="37"/>
      <c r="U48" s="37"/>
      <c r="V48" s="37"/>
      <c r="W48" s="37"/>
      <c r="X48" s="37"/>
      <c r="Y48" s="142"/>
      <c r="Z48" s="142"/>
      <c r="AA48" s="142"/>
      <c r="AB48" s="142"/>
      <c r="AC48" s="142"/>
      <c r="AD48" s="142"/>
      <c r="AE48" s="142"/>
      <c r="AF48" s="161"/>
      <c r="AG48" s="161"/>
      <c r="AH48" s="161"/>
      <c r="AI48" s="161"/>
    </row>
    <row r="49" spans="2:35" x14ac:dyDescent="0.25">
      <c r="B49" s="28" t="s">
        <v>126</v>
      </c>
      <c r="C49" s="175">
        <v>42783789399</v>
      </c>
      <c r="D49" s="175">
        <v>46479440354.039993</v>
      </c>
      <c r="E49" s="175">
        <v>2942268365.3699999</v>
      </c>
      <c r="F49" s="176">
        <v>3088151480.1500001</v>
      </c>
      <c r="G49" s="176">
        <v>2680678842.3500004</v>
      </c>
      <c r="H49" s="176">
        <v>2690366958.71</v>
      </c>
      <c r="I49" s="176">
        <v>2484188657.8800001</v>
      </c>
      <c r="J49" s="176">
        <v>3207367042.8000002</v>
      </c>
      <c r="K49" s="176">
        <v>3386288702.7400002</v>
      </c>
      <c r="L49" s="175">
        <v>2519191086.3100004</v>
      </c>
      <c r="M49" s="175">
        <v>3678497976.6399999</v>
      </c>
      <c r="N49" s="175">
        <v>1858776923.8600001</v>
      </c>
      <c r="O49" s="175">
        <v>5920153132.8699999</v>
      </c>
      <c r="P49" s="175">
        <v>5341727981.4200001</v>
      </c>
      <c r="Q49" s="172">
        <f t="shared" si="1"/>
        <v>39797657151.100006</v>
      </c>
      <c r="R49" s="153"/>
      <c r="S49" s="37"/>
      <c r="T49" s="37"/>
      <c r="U49" s="37"/>
      <c r="V49" s="37"/>
      <c r="W49" s="37"/>
      <c r="X49" s="37"/>
      <c r="Y49" s="142"/>
      <c r="Z49" s="142"/>
      <c r="AA49" s="142"/>
      <c r="AB49" s="142"/>
      <c r="AC49" s="142"/>
      <c r="AD49" s="142"/>
      <c r="AE49" s="142"/>
      <c r="AF49" s="161"/>
      <c r="AG49" s="161"/>
      <c r="AH49" s="161"/>
      <c r="AI49" s="161"/>
    </row>
    <row r="50" spans="2:35" x14ac:dyDescent="0.25">
      <c r="B50" s="28" t="s">
        <v>196</v>
      </c>
      <c r="C50" s="175">
        <v>0</v>
      </c>
      <c r="D50" s="175">
        <v>1</v>
      </c>
      <c r="E50" s="175">
        <v>0</v>
      </c>
      <c r="F50" s="175">
        <v>0</v>
      </c>
      <c r="G50" s="175">
        <v>0</v>
      </c>
      <c r="H50" s="175">
        <v>0</v>
      </c>
      <c r="I50" s="175">
        <v>0</v>
      </c>
      <c r="J50" s="175">
        <v>0</v>
      </c>
      <c r="K50" s="175">
        <v>0</v>
      </c>
      <c r="L50" s="175">
        <v>0</v>
      </c>
      <c r="M50" s="175">
        <v>0</v>
      </c>
      <c r="N50" s="175">
        <v>0</v>
      </c>
      <c r="O50" s="175">
        <v>0</v>
      </c>
      <c r="P50" s="175">
        <v>0</v>
      </c>
      <c r="Q50" s="172">
        <f t="shared" si="1"/>
        <v>0</v>
      </c>
      <c r="R50" s="153"/>
      <c r="S50" s="37"/>
      <c r="T50" s="37"/>
      <c r="U50" s="37"/>
      <c r="V50" s="37"/>
      <c r="W50" s="37"/>
      <c r="X50" s="37"/>
      <c r="Y50" s="142"/>
      <c r="Z50" s="142"/>
      <c r="AA50" s="142"/>
      <c r="AB50" s="142"/>
      <c r="AC50" s="142"/>
      <c r="AD50" s="142"/>
      <c r="AE50" s="142"/>
      <c r="AF50" s="161"/>
      <c r="AG50" s="161"/>
      <c r="AH50" s="161"/>
      <c r="AI50" s="161"/>
    </row>
    <row r="51" spans="2:35" x14ac:dyDescent="0.25">
      <c r="B51" s="28" t="s">
        <v>127</v>
      </c>
      <c r="C51" s="175">
        <v>738631419</v>
      </c>
      <c r="D51" s="175">
        <v>1475399074.4200001</v>
      </c>
      <c r="E51" s="175">
        <v>26749562.5</v>
      </c>
      <c r="F51" s="176">
        <v>72800697.189999998</v>
      </c>
      <c r="G51" s="176">
        <v>311078784.19999999</v>
      </c>
      <c r="H51" s="176">
        <v>252129336</v>
      </c>
      <c r="I51" s="176">
        <v>93832720</v>
      </c>
      <c r="J51" s="176">
        <v>98927008.379999995</v>
      </c>
      <c r="K51" s="176">
        <v>39610315</v>
      </c>
      <c r="L51" s="175">
        <v>6934000</v>
      </c>
      <c r="M51" s="175">
        <v>0</v>
      </c>
      <c r="N51" s="175">
        <v>0</v>
      </c>
      <c r="O51" s="175">
        <v>139534985</v>
      </c>
      <c r="P51" s="175">
        <v>359971934.85000002</v>
      </c>
      <c r="Q51" s="172">
        <f t="shared" si="1"/>
        <v>1401569343.1199999</v>
      </c>
      <c r="R51" s="153"/>
      <c r="S51" s="37"/>
      <c r="T51" s="37"/>
      <c r="U51" s="37"/>
      <c r="V51" s="37"/>
      <c r="W51" s="37"/>
      <c r="X51" s="37"/>
      <c r="Y51" s="142"/>
      <c r="Z51" s="142"/>
      <c r="AA51" s="142"/>
      <c r="AB51" s="142"/>
      <c r="AC51" s="142"/>
      <c r="AD51" s="142"/>
      <c r="AE51" s="142"/>
      <c r="AF51" s="161"/>
      <c r="AG51" s="161"/>
      <c r="AH51" s="161"/>
      <c r="AI51" s="161"/>
    </row>
    <row r="52" spans="2:35" x14ac:dyDescent="0.25">
      <c r="B52" s="30" t="s">
        <v>128</v>
      </c>
      <c r="C52" s="169">
        <f t="shared" ref="C52:P52" si="12">SUM(C53:C54)</f>
        <v>1446284275</v>
      </c>
      <c r="D52" s="169">
        <f t="shared" si="12"/>
        <v>0</v>
      </c>
      <c r="E52" s="169">
        <f t="shared" si="12"/>
        <v>0</v>
      </c>
      <c r="F52" s="169">
        <f t="shared" si="12"/>
        <v>0</v>
      </c>
      <c r="G52" s="169">
        <f t="shared" si="12"/>
        <v>0</v>
      </c>
      <c r="H52" s="169">
        <f t="shared" si="12"/>
        <v>0</v>
      </c>
      <c r="I52" s="169">
        <f t="shared" si="12"/>
        <v>0</v>
      </c>
      <c r="J52" s="169">
        <f t="shared" si="12"/>
        <v>0</v>
      </c>
      <c r="K52" s="169">
        <f t="shared" si="12"/>
        <v>0</v>
      </c>
      <c r="L52" s="169">
        <f t="shared" si="12"/>
        <v>0</v>
      </c>
      <c r="M52" s="169">
        <f t="shared" si="12"/>
        <v>0</v>
      </c>
      <c r="N52" s="169">
        <f t="shared" si="12"/>
        <v>0</v>
      </c>
      <c r="O52" s="169">
        <f t="shared" si="12"/>
        <v>0</v>
      </c>
      <c r="P52" s="169">
        <f t="shared" si="12"/>
        <v>0</v>
      </c>
      <c r="Q52" s="170">
        <f t="shared" si="1"/>
        <v>0</v>
      </c>
      <c r="R52" s="153"/>
      <c r="S52" s="37"/>
      <c r="T52" s="37"/>
      <c r="U52" s="37"/>
      <c r="V52" s="37"/>
      <c r="W52" s="37"/>
      <c r="X52" s="37"/>
      <c r="Y52" s="142"/>
      <c r="Z52" s="142"/>
      <c r="AA52" s="142"/>
      <c r="AB52" s="142"/>
      <c r="AC52" s="142"/>
      <c r="AD52" s="142"/>
      <c r="AE52" s="142"/>
      <c r="AF52" s="161"/>
      <c r="AG52" s="161"/>
      <c r="AH52" s="161"/>
      <c r="AI52" s="161"/>
    </row>
    <row r="53" spans="2:35" x14ac:dyDescent="0.25">
      <c r="B53" s="28" t="s">
        <v>129</v>
      </c>
      <c r="C53" s="172">
        <v>1267847984</v>
      </c>
      <c r="D53" s="172">
        <v>0</v>
      </c>
      <c r="E53" s="172">
        <v>0</v>
      </c>
      <c r="F53" s="172">
        <v>0</v>
      </c>
      <c r="G53" s="172">
        <v>0</v>
      </c>
      <c r="H53" s="172">
        <v>0</v>
      </c>
      <c r="I53" s="172">
        <v>0</v>
      </c>
      <c r="J53" s="172">
        <v>0</v>
      </c>
      <c r="K53" s="172">
        <v>0</v>
      </c>
      <c r="L53" s="172">
        <v>0</v>
      </c>
      <c r="M53" s="172">
        <v>0</v>
      </c>
      <c r="N53" s="172">
        <v>0</v>
      </c>
      <c r="O53" s="172">
        <v>0</v>
      </c>
      <c r="P53" s="172">
        <v>0</v>
      </c>
      <c r="Q53" s="172">
        <f t="shared" si="1"/>
        <v>0</v>
      </c>
      <c r="R53" s="153"/>
      <c r="S53" s="37"/>
      <c r="T53" s="37"/>
      <c r="U53" s="37"/>
      <c r="V53" s="37"/>
      <c r="W53" s="37"/>
      <c r="X53" s="37"/>
      <c r="Y53" s="142"/>
      <c r="Z53" s="142"/>
      <c r="AA53" s="142"/>
      <c r="AB53" s="142"/>
      <c r="AC53" s="142"/>
      <c r="AD53" s="142"/>
      <c r="AE53" s="142"/>
      <c r="AF53" s="161"/>
      <c r="AG53" s="161"/>
      <c r="AH53" s="161"/>
      <c r="AI53" s="161"/>
    </row>
    <row r="54" spans="2:35" x14ac:dyDescent="0.25">
      <c r="B54" s="28" t="s">
        <v>130</v>
      </c>
      <c r="C54" s="172">
        <v>178436291</v>
      </c>
      <c r="D54" s="172">
        <v>0</v>
      </c>
      <c r="E54" s="172">
        <v>0</v>
      </c>
      <c r="F54" s="172">
        <v>0</v>
      </c>
      <c r="G54" s="172">
        <v>0</v>
      </c>
      <c r="H54" s="172">
        <v>0</v>
      </c>
      <c r="I54" s="172">
        <v>0</v>
      </c>
      <c r="J54" s="172">
        <v>0</v>
      </c>
      <c r="K54" s="172">
        <v>0</v>
      </c>
      <c r="L54" s="172">
        <v>0</v>
      </c>
      <c r="M54" s="172">
        <v>0</v>
      </c>
      <c r="N54" s="172">
        <v>0</v>
      </c>
      <c r="O54" s="172">
        <v>0</v>
      </c>
      <c r="P54" s="172">
        <v>0</v>
      </c>
      <c r="Q54" s="172">
        <f t="shared" si="1"/>
        <v>0</v>
      </c>
      <c r="R54" s="153"/>
      <c r="Y54" s="142"/>
      <c r="Z54" s="142"/>
      <c r="AA54" s="142"/>
      <c r="AB54" s="142"/>
      <c r="AC54" s="142"/>
      <c r="AD54" s="142"/>
      <c r="AE54" s="142"/>
      <c r="AF54" s="161"/>
      <c r="AG54" s="161"/>
      <c r="AH54" s="161"/>
      <c r="AI54" s="161"/>
    </row>
    <row r="55" spans="2:35" x14ac:dyDescent="0.25">
      <c r="B55" s="211" t="s">
        <v>66</v>
      </c>
      <c r="C55" s="177">
        <f t="shared" ref="C55:Q55" si="13">C10+C30</f>
        <v>861074372943</v>
      </c>
      <c r="D55" s="177">
        <f t="shared" si="13"/>
        <v>1032696214379.1801</v>
      </c>
      <c r="E55" s="178">
        <f t="shared" si="13"/>
        <v>59524510763.830002</v>
      </c>
      <c r="F55" s="178">
        <f t="shared" si="13"/>
        <v>64907417193.30999</v>
      </c>
      <c r="G55" s="178">
        <f t="shared" si="13"/>
        <v>59885517618.059998</v>
      </c>
      <c r="H55" s="178">
        <f t="shared" si="13"/>
        <v>66428305816.709999</v>
      </c>
      <c r="I55" s="178">
        <f t="shared" si="13"/>
        <v>64421188675.309998</v>
      </c>
      <c r="J55" s="178">
        <f t="shared" si="13"/>
        <v>87178229497.469986</v>
      </c>
      <c r="K55" s="178">
        <f t="shared" si="13"/>
        <v>101974253517.97002</v>
      </c>
      <c r="L55" s="178">
        <f t="shared" si="13"/>
        <v>62809205829.079994</v>
      </c>
      <c r="M55" s="178">
        <f t="shared" si="13"/>
        <v>55468619671.419998</v>
      </c>
      <c r="N55" s="178">
        <f t="shared" si="13"/>
        <v>108774728249.82002</v>
      </c>
      <c r="O55" s="178">
        <f t="shared" si="13"/>
        <v>92122525042.349976</v>
      </c>
      <c r="P55" s="178">
        <f t="shared" si="13"/>
        <v>149567615104.54001</v>
      </c>
      <c r="Q55" s="178">
        <f t="shared" si="13"/>
        <v>973062116979.87</v>
      </c>
      <c r="R55" s="96"/>
      <c r="Y55" s="142"/>
      <c r="Z55" s="142"/>
      <c r="AA55" s="142"/>
      <c r="AB55" s="142"/>
      <c r="AC55" s="142"/>
      <c r="AD55" s="142"/>
      <c r="AE55" s="142"/>
      <c r="AF55" s="161"/>
      <c r="AG55" s="161"/>
      <c r="AH55" s="161"/>
      <c r="AI55" s="161"/>
    </row>
    <row r="56" spans="2:35" x14ac:dyDescent="0.25">
      <c r="B56" s="27"/>
      <c r="C56" s="31"/>
      <c r="D56" s="31"/>
      <c r="E56" s="31"/>
      <c r="F56" s="31"/>
      <c r="G56" s="31"/>
      <c r="H56" s="31"/>
      <c r="I56" s="31"/>
      <c r="J56" s="31"/>
      <c r="K56" s="31"/>
      <c r="L56" s="31"/>
      <c r="M56" s="31"/>
      <c r="N56" s="31"/>
      <c r="O56" s="31"/>
      <c r="P56" s="31"/>
      <c r="Q56" s="31"/>
      <c r="Y56" s="142"/>
      <c r="Z56" s="142"/>
      <c r="AA56" s="142"/>
      <c r="AB56" s="142"/>
      <c r="AC56" s="142"/>
      <c r="AD56" s="142"/>
      <c r="AE56" s="142"/>
    </row>
    <row r="57" spans="2:35" x14ac:dyDescent="0.25">
      <c r="B57" s="211"/>
      <c r="C57" s="26"/>
      <c r="D57" s="26"/>
      <c r="E57" s="14" t="str">
        <f t="shared" ref="E57:O57" si="14">+E9</f>
        <v>ENERO</v>
      </c>
      <c r="F57" s="14" t="str">
        <f t="shared" si="14"/>
        <v>FEBRERO</v>
      </c>
      <c r="G57" s="14" t="str">
        <f t="shared" si="14"/>
        <v>MARZO</v>
      </c>
      <c r="H57" s="14" t="str">
        <f t="shared" si="14"/>
        <v>ABRIL</v>
      </c>
      <c r="I57" s="14" t="str">
        <f t="shared" si="14"/>
        <v>MAYO</v>
      </c>
      <c r="J57" s="14" t="str">
        <f t="shared" si="14"/>
        <v>JUNIO</v>
      </c>
      <c r="K57" s="14" t="str">
        <f t="shared" si="14"/>
        <v>JULIO</v>
      </c>
      <c r="L57" s="14" t="str">
        <f t="shared" si="14"/>
        <v>AGOSTO</v>
      </c>
      <c r="M57" s="14" t="str">
        <f t="shared" si="14"/>
        <v>SEPTIEMBRE</v>
      </c>
      <c r="N57" s="14" t="str">
        <f t="shared" si="14"/>
        <v>OCTUBRE</v>
      </c>
      <c r="O57" s="14" t="str">
        <f t="shared" si="14"/>
        <v>NOVIEMBRE</v>
      </c>
      <c r="P57" s="14" t="s">
        <v>21</v>
      </c>
      <c r="Q57" s="214" t="s">
        <v>22</v>
      </c>
      <c r="R57" s="37"/>
      <c r="S57" s="37"/>
      <c r="T57" s="37"/>
      <c r="U57" s="37"/>
      <c r="V57" s="37"/>
      <c r="W57" s="37"/>
      <c r="X57" s="37"/>
      <c r="Z57" s="142"/>
      <c r="AA57" s="142"/>
      <c r="AB57" s="142"/>
      <c r="AC57" s="142"/>
      <c r="AD57" s="142"/>
      <c r="AE57" s="142"/>
    </row>
    <row r="58" spans="2:35" x14ac:dyDescent="0.25">
      <c r="B58" s="29" t="s">
        <v>148</v>
      </c>
      <c r="C58" s="167">
        <f>C59+C66+C71+C74+C78</f>
        <v>136044800000</v>
      </c>
      <c r="D58" s="167">
        <f t="shared" ref="D58:P58" si="15">D59+D66+D71+D74+D77</f>
        <v>180827385286.60001</v>
      </c>
      <c r="E58" s="167">
        <f t="shared" si="15"/>
        <v>7729542008.25</v>
      </c>
      <c r="F58" s="167">
        <f t="shared" si="15"/>
        <v>10635932534.200001</v>
      </c>
      <c r="G58" s="167">
        <f t="shared" si="15"/>
        <v>18448533782.900002</v>
      </c>
      <c r="H58" s="167">
        <f t="shared" si="15"/>
        <v>34201587023.289997</v>
      </c>
      <c r="I58" s="167">
        <f t="shared" si="15"/>
        <v>9450481099.3400002</v>
      </c>
      <c r="J58" s="167">
        <f t="shared" si="15"/>
        <v>26017777804.330002</v>
      </c>
      <c r="K58" s="167">
        <f t="shared" si="15"/>
        <v>20014094572.990002</v>
      </c>
      <c r="L58" s="167">
        <f t="shared" si="15"/>
        <v>4197761111.4499998</v>
      </c>
      <c r="M58" s="167">
        <f t="shared" si="15"/>
        <v>4381324443.6700001</v>
      </c>
      <c r="N58" s="167">
        <f t="shared" si="15"/>
        <v>5144263313.4099998</v>
      </c>
      <c r="O58" s="167">
        <f t="shared" si="15"/>
        <v>8333424785.7600002</v>
      </c>
      <c r="P58" s="167">
        <f t="shared" si="15"/>
        <v>12185747124.52</v>
      </c>
      <c r="Q58" s="167">
        <f t="shared" ref="Q58:Q79" si="16">SUM(E58:P58)</f>
        <v>160740469604.10999</v>
      </c>
      <c r="R58" s="142"/>
      <c r="S58" s="37"/>
      <c r="T58" s="37"/>
      <c r="U58" s="37"/>
      <c r="V58" s="37"/>
      <c r="W58" s="37"/>
      <c r="X58" s="37"/>
      <c r="Y58" s="142"/>
      <c r="Z58" s="142"/>
      <c r="AA58" s="142"/>
      <c r="AB58" s="142"/>
      <c r="AC58" s="142"/>
      <c r="AD58" s="142"/>
      <c r="AE58" s="142"/>
      <c r="AF58" s="37"/>
      <c r="AG58" s="37"/>
      <c r="AH58" s="37"/>
      <c r="AI58" s="37"/>
    </row>
    <row r="59" spans="2:35" x14ac:dyDescent="0.25">
      <c r="B59" s="30" t="s">
        <v>131</v>
      </c>
      <c r="C59" s="170">
        <f t="shared" ref="C59:P60" si="17">C60</f>
        <v>2835800000</v>
      </c>
      <c r="D59" s="170">
        <f t="shared" si="17"/>
        <v>10752821122</v>
      </c>
      <c r="E59" s="170">
        <f t="shared" si="17"/>
        <v>0</v>
      </c>
      <c r="F59" s="170">
        <f t="shared" si="17"/>
        <v>416666665</v>
      </c>
      <c r="G59" s="170">
        <f t="shared" si="17"/>
        <v>753277061.36000001</v>
      </c>
      <c r="H59" s="170">
        <f t="shared" si="17"/>
        <v>166666666</v>
      </c>
      <c r="I59" s="170">
        <f t="shared" si="17"/>
        <v>166666666</v>
      </c>
      <c r="J59" s="170">
        <f t="shared" si="17"/>
        <v>166666666</v>
      </c>
      <c r="K59" s="170">
        <f t="shared" si="17"/>
        <v>2666666666</v>
      </c>
      <c r="L59" s="170">
        <f t="shared" si="17"/>
        <v>166666666</v>
      </c>
      <c r="M59" s="170">
        <f t="shared" si="17"/>
        <v>1416666666</v>
      </c>
      <c r="N59" s="170">
        <f t="shared" si="17"/>
        <v>219649367.77000001</v>
      </c>
      <c r="O59" s="170">
        <f t="shared" si="17"/>
        <v>3916666666</v>
      </c>
      <c r="P59" s="170">
        <f t="shared" si="17"/>
        <v>190666666</v>
      </c>
      <c r="Q59" s="169">
        <f t="shared" si="16"/>
        <v>10246926422.130001</v>
      </c>
      <c r="R59" s="142"/>
      <c r="S59" s="37"/>
      <c r="T59" s="37"/>
      <c r="U59" s="37"/>
      <c r="V59" s="37"/>
      <c r="W59" s="37"/>
      <c r="X59" s="37"/>
      <c r="Y59" s="142"/>
      <c r="Z59" s="142"/>
      <c r="AA59" s="142"/>
      <c r="AB59" s="142"/>
      <c r="AC59" s="142"/>
      <c r="AD59" s="142"/>
      <c r="AE59" s="142"/>
      <c r="AF59" s="37"/>
      <c r="AG59" s="37"/>
      <c r="AH59" s="37"/>
      <c r="AI59" s="37"/>
    </row>
    <row r="60" spans="2:35" x14ac:dyDescent="0.25">
      <c r="B60" s="28" t="s">
        <v>149</v>
      </c>
      <c r="C60" s="172">
        <f t="shared" si="17"/>
        <v>2835800000</v>
      </c>
      <c r="D60" s="172">
        <f t="shared" si="17"/>
        <v>10752821122</v>
      </c>
      <c r="E60" s="172">
        <f t="shared" si="17"/>
        <v>0</v>
      </c>
      <c r="F60" s="172">
        <f t="shared" si="17"/>
        <v>416666665</v>
      </c>
      <c r="G60" s="172">
        <f t="shared" si="17"/>
        <v>753277061.36000001</v>
      </c>
      <c r="H60" s="172">
        <f t="shared" si="17"/>
        <v>166666666</v>
      </c>
      <c r="I60" s="172">
        <f t="shared" si="17"/>
        <v>166666666</v>
      </c>
      <c r="J60" s="172">
        <f t="shared" si="17"/>
        <v>166666666</v>
      </c>
      <c r="K60" s="172">
        <f t="shared" si="17"/>
        <v>2666666666</v>
      </c>
      <c r="L60" s="172">
        <f t="shared" si="17"/>
        <v>166666666</v>
      </c>
      <c r="M60" s="172">
        <f t="shared" si="17"/>
        <v>1416666666</v>
      </c>
      <c r="N60" s="172">
        <f t="shared" si="17"/>
        <v>219649367.77000001</v>
      </c>
      <c r="O60" s="172">
        <f t="shared" si="17"/>
        <v>3916666666</v>
      </c>
      <c r="P60" s="172">
        <f t="shared" si="17"/>
        <v>190666666</v>
      </c>
      <c r="Q60" s="179">
        <f t="shared" si="16"/>
        <v>10246926422.130001</v>
      </c>
      <c r="R60" s="142"/>
      <c r="S60" s="37"/>
      <c r="T60" s="37"/>
      <c r="U60" s="37"/>
      <c r="V60" s="37"/>
      <c r="W60" s="37"/>
      <c r="X60" s="37"/>
      <c r="Y60" s="142"/>
      <c r="Z60" s="142"/>
      <c r="AA60" s="142"/>
      <c r="AB60" s="142"/>
      <c r="AC60" s="142"/>
      <c r="AD60" s="142"/>
      <c r="AE60" s="142"/>
      <c r="AF60" s="37"/>
      <c r="AG60" s="37"/>
      <c r="AH60" s="37"/>
      <c r="AI60" s="37"/>
    </row>
    <row r="61" spans="2:35" x14ac:dyDescent="0.25">
      <c r="B61" s="28" t="s">
        <v>150</v>
      </c>
      <c r="C61" s="172">
        <f t="shared" ref="C61:P61" si="18">SUM(C62:C63)</f>
        <v>2835800000</v>
      </c>
      <c r="D61" s="172">
        <f t="shared" si="18"/>
        <v>10752821122</v>
      </c>
      <c r="E61" s="172">
        <f t="shared" si="18"/>
        <v>0</v>
      </c>
      <c r="F61" s="172">
        <f t="shared" si="18"/>
        <v>416666665</v>
      </c>
      <c r="G61" s="172">
        <f t="shared" si="18"/>
        <v>753277061.36000001</v>
      </c>
      <c r="H61" s="172">
        <f t="shared" si="18"/>
        <v>166666666</v>
      </c>
      <c r="I61" s="172">
        <f t="shared" si="18"/>
        <v>166666666</v>
      </c>
      <c r="J61" s="172">
        <f t="shared" si="18"/>
        <v>166666666</v>
      </c>
      <c r="K61" s="172">
        <f t="shared" si="18"/>
        <v>2666666666</v>
      </c>
      <c r="L61" s="172">
        <f t="shared" si="18"/>
        <v>166666666</v>
      </c>
      <c r="M61" s="172">
        <f t="shared" si="18"/>
        <v>1416666666</v>
      </c>
      <c r="N61" s="172">
        <f t="shared" si="18"/>
        <v>219649367.77000001</v>
      </c>
      <c r="O61" s="172">
        <f t="shared" si="18"/>
        <v>3916666666</v>
      </c>
      <c r="P61" s="172">
        <f t="shared" si="18"/>
        <v>190666666</v>
      </c>
      <c r="Q61" s="179">
        <f t="shared" si="16"/>
        <v>10246926422.130001</v>
      </c>
      <c r="R61" s="142"/>
      <c r="S61" s="37"/>
      <c r="T61" s="37"/>
      <c r="U61" s="37"/>
      <c r="V61" s="37"/>
      <c r="W61" s="37"/>
      <c r="X61" s="37"/>
      <c r="Y61" s="142"/>
      <c r="Z61" s="142"/>
      <c r="AA61" s="142"/>
      <c r="AB61" s="142"/>
      <c r="AC61" s="142"/>
      <c r="AD61" s="142"/>
      <c r="AE61" s="142"/>
      <c r="AF61" s="37"/>
      <c r="AG61" s="37"/>
      <c r="AH61" s="37"/>
      <c r="AI61" s="37"/>
    </row>
    <row r="62" spans="2:35" ht="15" customHeight="1" x14ac:dyDescent="0.25">
      <c r="B62" s="160" t="s">
        <v>151</v>
      </c>
      <c r="C62" s="172">
        <v>2000000000</v>
      </c>
      <c r="D62" s="172">
        <v>9917021122</v>
      </c>
      <c r="E62" s="172">
        <v>0</v>
      </c>
      <c r="F62" s="172">
        <v>416666665</v>
      </c>
      <c r="G62" s="172">
        <v>83333333</v>
      </c>
      <c r="H62" s="172">
        <v>166666666</v>
      </c>
      <c r="I62" s="172">
        <v>166666666</v>
      </c>
      <c r="J62" s="172">
        <v>166666666</v>
      </c>
      <c r="K62" s="172">
        <v>2666666666</v>
      </c>
      <c r="L62" s="172">
        <v>166666666</v>
      </c>
      <c r="M62" s="172">
        <v>1416666666</v>
      </c>
      <c r="N62" s="172">
        <v>166666666</v>
      </c>
      <c r="O62" s="172">
        <v>3916666666</v>
      </c>
      <c r="P62" s="172">
        <v>190666666</v>
      </c>
      <c r="Q62" s="179">
        <f t="shared" si="16"/>
        <v>9523999992</v>
      </c>
      <c r="R62" s="142"/>
      <c r="S62" s="37"/>
      <c r="T62" s="37"/>
      <c r="U62" s="37"/>
      <c r="V62" s="37"/>
      <c r="W62" s="37"/>
      <c r="X62" s="37"/>
      <c r="Y62" s="142"/>
      <c r="Z62" s="142"/>
      <c r="AA62" s="142"/>
      <c r="AB62" s="142"/>
      <c r="AC62" s="142"/>
      <c r="AD62" s="142"/>
      <c r="AE62" s="142"/>
      <c r="AF62" s="37"/>
      <c r="AG62" s="37"/>
      <c r="AH62" s="37"/>
      <c r="AI62" s="37"/>
    </row>
    <row r="63" spans="2:35" ht="30" customHeight="1" x14ac:dyDescent="0.25">
      <c r="B63" s="28" t="s">
        <v>152</v>
      </c>
      <c r="C63" s="180">
        <v>835800000</v>
      </c>
      <c r="D63" s="180">
        <v>835800000</v>
      </c>
      <c r="E63" s="180">
        <v>0</v>
      </c>
      <c r="F63" s="180">
        <v>0</v>
      </c>
      <c r="G63" s="180">
        <v>669943728.36000001</v>
      </c>
      <c r="H63" s="180">
        <v>0</v>
      </c>
      <c r="I63" s="180">
        <v>0</v>
      </c>
      <c r="J63" s="180">
        <v>0</v>
      </c>
      <c r="K63" s="180">
        <v>0</v>
      </c>
      <c r="L63" s="180">
        <v>0</v>
      </c>
      <c r="M63" s="180">
        <v>0</v>
      </c>
      <c r="N63" s="180">
        <v>52982701.770000003</v>
      </c>
      <c r="O63" s="180">
        <v>0</v>
      </c>
      <c r="P63" s="180">
        <v>0</v>
      </c>
      <c r="Q63" s="179">
        <f t="shared" si="16"/>
        <v>722926430.13</v>
      </c>
      <c r="R63" s="142"/>
      <c r="S63" s="37"/>
      <c r="T63" s="37"/>
      <c r="U63" s="37"/>
      <c r="V63" s="37"/>
      <c r="W63" s="37"/>
      <c r="X63" s="37"/>
      <c r="Y63" s="142"/>
      <c r="Z63" s="142"/>
      <c r="AA63" s="142"/>
      <c r="AB63" s="142"/>
      <c r="AC63" s="142"/>
      <c r="AD63" s="142"/>
      <c r="AE63" s="142"/>
      <c r="AF63" s="37"/>
      <c r="AG63" s="37"/>
      <c r="AH63" s="37"/>
      <c r="AI63" s="37"/>
    </row>
    <row r="64" spans="2:35" x14ac:dyDescent="0.25">
      <c r="B64" s="30" t="s">
        <v>132</v>
      </c>
      <c r="C64" s="169">
        <f t="shared" ref="C64:P64" si="19">C65+C77</f>
        <v>133209000000</v>
      </c>
      <c r="D64" s="169">
        <f t="shared" si="19"/>
        <v>170074564164.60001</v>
      </c>
      <c r="E64" s="169">
        <f t="shared" si="19"/>
        <v>7729542008.25</v>
      </c>
      <c r="F64" s="169">
        <f t="shared" si="19"/>
        <v>10219265869.200001</v>
      </c>
      <c r="G64" s="169">
        <f t="shared" si="19"/>
        <v>17695256721.540001</v>
      </c>
      <c r="H64" s="169">
        <f t="shared" si="19"/>
        <v>34034920357.289997</v>
      </c>
      <c r="I64" s="169">
        <f t="shared" si="19"/>
        <v>9283814433.3400002</v>
      </c>
      <c r="J64" s="169">
        <f t="shared" si="19"/>
        <v>25851111138.330002</v>
      </c>
      <c r="K64" s="169">
        <f t="shared" si="19"/>
        <v>17347427906.990002</v>
      </c>
      <c r="L64" s="169">
        <f t="shared" si="19"/>
        <v>4031094445.4499998</v>
      </c>
      <c r="M64" s="169">
        <f t="shared" si="19"/>
        <v>2964657777.6699996</v>
      </c>
      <c r="N64" s="169">
        <f t="shared" si="19"/>
        <v>4924613945.6399994</v>
      </c>
      <c r="O64" s="169">
        <f t="shared" si="19"/>
        <v>4416758119.7599993</v>
      </c>
      <c r="P64" s="169">
        <f t="shared" si="19"/>
        <v>11995080458.52</v>
      </c>
      <c r="Q64" s="169">
        <f t="shared" si="16"/>
        <v>150493543181.97998</v>
      </c>
      <c r="R64" s="142"/>
      <c r="S64" s="37"/>
      <c r="T64" s="37"/>
      <c r="U64" s="37"/>
      <c r="V64" s="37"/>
      <c r="W64" s="37"/>
      <c r="X64" s="37"/>
      <c r="Y64" s="142"/>
      <c r="Z64" s="142"/>
      <c r="AA64" s="142"/>
      <c r="AB64" s="142"/>
      <c r="AC64" s="142"/>
      <c r="AD64" s="142"/>
      <c r="AE64" s="142"/>
      <c r="AF64" s="37"/>
      <c r="AG64" s="37"/>
      <c r="AH64" s="37"/>
      <c r="AI64" s="37"/>
    </row>
    <row r="65" spans="2:35" s="11" customFormat="1" x14ac:dyDescent="0.25">
      <c r="B65" s="30" t="s">
        <v>155</v>
      </c>
      <c r="C65" s="170">
        <f t="shared" ref="C65:P65" si="20">C66+C71+C74</f>
        <v>133209000000</v>
      </c>
      <c r="D65" s="170">
        <f t="shared" si="20"/>
        <v>169798522164.60001</v>
      </c>
      <c r="E65" s="170">
        <f t="shared" si="20"/>
        <v>7729542008.25</v>
      </c>
      <c r="F65" s="170">
        <f t="shared" si="20"/>
        <v>10219265869.200001</v>
      </c>
      <c r="G65" s="170">
        <f t="shared" si="20"/>
        <v>17695256721.540001</v>
      </c>
      <c r="H65" s="170">
        <f t="shared" si="20"/>
        <v>34034920357.289997</v>
      </c>
      <c r="I65" s="170">
        <f t="shared" si="20"/>
        <v>9283814433.3400002</v>
      </c>
      <c r="J65" s="170">
        <f t="shared" si="20"/>
        <v>25851111138.330002</v>
      </c>
      <c r="K65" s="170">
        <f t="shared" si="20"/>
        <v>17347427906.990002</v>
      </c>
      <c r="L65" s="170">
        <f t="shared" si="20"/>
        <v>4031094445.4499998</v>
      </c>
      <c r="M65" s="170">
        <f t="shared" si="20"/>
        <v>2964657777.6699996</v>
      </c>
      <c r="N65" s="170">
        <f t="shared" si="20"/>
        <v>4924613945.6399994</v>
      </c>
      <c r="O65" s="170">
        <f t="shared" si="20"/>
        <v>4416758119.7599993</v>
      </c>
      <c r="P65" s="170">
        <f t="shared" si="20"/>
        <v>11719038458.52</v>
      </c>
      <c r="Q65" s="169">
        <f t="shared" si="16"/>
        <v>150217501181.97998</v>
      </c>
      <c r="R65" s="142"/>
      <c r="S65" s="165"/>
      <c r="T65" s="165"/>
      <c r="U65" s="165"/>
      <c r="V65" s="165"/>
      <c r="W65" s="165"/>
      <c r="X65" s="165"/>
      <c r="Y65" s="156"/>
      <c r="Z65" s="156"/>
      <c r="AA65" s="156"/>
      <c r="AB65" s="156"/>
      <c r="AC65" s="156"/>
      <c r="AD65" s="156"/>
      <c r="AE65" s="156"/>
      <c r="AF65" s="165"/>
      <c r="AG65" s="165"/>
      <c r="AH65" s="165"/>
      <c r="AI65" s="165"/>
    </row>
    <row r="66" spans="2:35" s="11" customFormat="1" x14ac:dyDescent="0.25">
      <c r="B66" s="30" t="s">
        <v>133</v>
      </c>
      <c r="C66" s="169">
        <f t="shared" ref="C66:P66" si="21">SUM(C67:C70)</f>
        <v>46300357744</v>
      </c>
      <c r="D66" s="169">
        <f t="shared" si="21"/>
        <v>85688134901.600006</v>
      </c>
      <c r="E66" s="169">
        <f t="shared" si="21"/>
        <v>4140827965.8699999</v>
      </c>
      <c r="F66" s="169">
        <f t="shared" si="21"/>
        <v>7393679900.8599997</v>
      </c>
      <c r="G66" s="169">
        <f t="shared" si="21"/>
        <v>13811894053.280001</v>
      </c>
      <c r="H66" s="169">
        <f t="shared" si="21"/>
        <v>3522776028.5999999</v>
      </c>
      <c r="I66" s="169">
        <f t="shared" si="21"/>
        <v>5957847296.7799997</v>
      </c>
      <c r="J66" s="169">
        <f t="shared" si="21"/>
        <v>12660166508.230001</v>
      </c>
      <c r="K66" s="169">
        <f t="shared" si="21"/>
        <v>13052501595.640001</v>
      </c>
      <c r="L66" s="169">
        <f t="shared" si="21"/>
        <v>1387298871.6800001</v>
      </c>
      <c r="M66" s="169">
        <f t="shared" si="21"/>
        <v>31988538.100000001</v>
      </c>
      <c r="N66" s="169">
        <f t="shared" si="21"/>
        <v>1716704932.5799999</v>
      </c>
      <c r="O66" s="169">
        <f t="shared" si="21"/>
        <v>139254064.66999999</v>
      </c>
      <c r="P66" s="169">
        <f t="shared" si="21"/>
        <v>8952429165.9700012</v>
      </c>
      <c r="Q66" s="169">
        <f t="shared" si="16"/>
        <v>72767368922.26001</v>
      </c>
      <c r="R66" s="142"/>
      <c r="S66" s="37"/>
      <c r="T66" s="37"/>
      <c r="U66" s="37"/>
      <c r="V66" s="37"/>
      <c r="W66" s="37"/>
      <c r="X66" s="37"/>
      <c r="Y66" s="142"/>
      <c r="Z66" s="142"/>
      <c r="AA66" s="142"/>
      <c r="AB66" s="142"/>
      <c r="AC66" s="142"/>
      <c r="AD66" s="142"/>
      <c r="AE66" s="142"/>
      <c r="AF66" s="37"/>
      <c r="AG66" s="37"/>
      <c r="AH66" s="37"/>
      <c r="AI66" s="37"/>
    </row>
    <row r="67" spans="2:35" x14ac:dyDescent="0.25">
      <c r="B67" s="28" t="s">
        <v>197</v>
      </c>
      <c r="C67" s="172">
        <v>2150758611</v>
      </c>
      <c r="D67" s="172">
        <v>6696550393.3000002</v>
      </c>
      <c r="E67" s="172">
        <v>1501617340.96</v>
      </c>
      <c r="F67" s="172">
        <v>380896291.19</v>
      </c>
      <c r="G67" s="172">
        <v>91761637</v>
      </c>
      <c r="H67" s="172">
        <v>0</v>
      </c>
      <c r="I67" s="172">
        <v>92818016.109999999</v>
      </c>
      <c r="J67" s="172">
        <v>251236445.44</v>
      </c>
      <c r="K67" s="172">
        <v>652047537.77999997</v>
      </c>
      <c r="L67" s="172">
        <v>141518498</v>
      </c>
      <c r="M67" s="172">
        <v>0</v>
      </c>
      <c r="N67" s="172">
        <v>10183333.33</v>
      </c>
      <c r="O67" s="172">
        <v>350000</v>
      </c>
      <c r="P67" s="172">
        <v>7074859070.0100002</v>
      </c>
      <c r="Q67" s="179">
        <f t="shared" si="16"/>
        <v>10197288169.82</v>
      </c>
      <c r="R67" s="142"/>
      <c r="S67" s="37"/>
      <c r="T67" s="37"/>
      <c r="U67" s="37"/>
      <c r="V67" s="37"/>
      <c r="W67" s="37"/>
      <c r="X67" s="37"/>
      <c r="Y67" s="142"/>
      <c r="Z67" s="142"/>
      <c r="AA67" s="142"/>
      <c r="AB67" s="142"/>
      <c r="AC67" s="142"/>
      <c r="AD67" s="142"/>
      <c r="AE67" s="142"/>
      <c r="AF67" s="37"/>
      <c r="AG67" s="37"/>
      <c r="AH67" s="37"/>
      <c r="AI67" s="37"/>
    </row>
    <row r="68" spans="2:35" x14ac:dyDescent="0.25">
      <c r="B68" s="28" t="s">
        <v>198</v>
      </c>
      <c r="C68" s="179">
        <v>0</v>
      </c>
      <c r="D68" s="179">
        <v>0</v>
      </c>
      <c r="E68" s="179">
        <v>0</v>
      </c>
      <c r="F68" s="179">
        <v>0</v>
      </c>
      <c r="G68" s="179">
        <v>0</v>
      </c>
      <c r="H68" s="179">
        <v>0</v>
      </c>
      <c r="I68" s="179">
        <v>0</v>
      </c>
      <c r="J68" s="179">
        <v>0</v>
      </c>
      <c r="K68" s="179">
        <v>0</v>
      </c>
      <c r="L68" s="179">
        <v>0</v>
      </c>
      <c r="M68" s="179">
        <v>0</v>
      </c>
      <c r="N68" s="179">
        <v>0</v>
      </c>
      <c r="O68" s="179">
        <v>0</v>
      </c>
      <c r="P68" s="179">
        <v>0</v>
      </c>
      <c r="Q68" s="179">
        <f t="shared" si="16"/>
        <v>0</v>
      </c>
      <c r="R68" s="142"/>
      <c r="Y68" s="142"/>
      <c r="Z68" s="142"/>
      <c r="AA68" s="142"/>
      <c r="AB68" s="142"/>
      <c r="AC68" s="142"/>
      <c r="AD68" s="142"/>
      <c r="AE68" s="142"/>
      <c r="AF68" s="37"/>
      <c r="AG68" s="37"/>
      <c r="AH68" s="37"/>
      <c r="AI68" s="37"/>
    </row>
    <row r="69" spans="2:35" ht="30" x14ac:dyDescent="0.25">
      <c r="B69" s="28" t="s">
        <v>157</v>
      </c>
      <c r="C69" s="172">
        <v>44149599133</v>
      </c>
      <c r="D69" s="172">
        <v>78991584508.300003</v>
      </c>
      <c r="E69" s="172">
        <v>2639210624.9099998</v>
      </c>
      <c r="F69" s="180">
        <v>7012783609.6700001</v>
      </c>
      <c r="G69" s="180">
        <v>13720132416.280001</v>
      </c>
      <c r="H69" s="180">
        <v>3522776028.5999999</v>
      </c>
      <c r="I69" s="180">
        <v>5865029280.6700001</v>
      </c>
      <c r="J69" s="180">
        <v>12408930062.790001</v>
      </c>
      <c r="K69" s="180">
        <v>12400454057.860001</v>
      </c>
      <c r="L69" s="180">
        <v>1245780373.6800001</v>
      </c>
      <c r="M69" s="180">
        <v>31988538.100000001</v>
      </c>
      <c r="N69" s="180">
        <v>1706521599.25</v>
      </c>
      <c r="O69" s="180">
        <v>138904064.66999999</v>
      </c>
      <c r="P69" s="180">
        <v>1877570095.96</v>
      </c>
      <c r="Q69" s="179">
        <f t="shared" si="16"/>
        <v>62570080752.439995</v>
      </c>
      <c r="R69" s="142"/>
      <c r="S69" s="37"/>
      <c r="T69" s="37"/>
      <c r="U69" s="37"/>
      <c r="V69" s="37"/>
      <c r="W69" s="37"/>
      <c r="X69" s="37"/>
      <c r="Y69" s="142"/>
      <c r="Z69" s="142"/>
      <c r="AA69" s="142"/>
      <c r="AB69" s="142"/>
      <c r="AC69" s="142"/>
      <c r="AD69" s="142"/>
      <c r="AE69" s="142"/>
      <c r="AF69" s="37"/>
      <c r="AG69" s="37"/>
      <c r="AH69" s="37"/>
      <c r="AI69" s="37"/>
    </row>
    <row r="70" spans="2:35" ht="30" x14ac:dyDescent="0.25">
      <c r="B70" s="28" t="s">
        <v>199</v>
      </c>
      <c r="C70" s="180">
        <v>0</v>
      </c>
      <c r="D70" s="180">
        <v>0</v>
      </c>
      <c r="E70" s="180">
        <v>0</v>
      </c>
      <c r="F70" s="180">
        <v>0</v>
      </c>
      <c r="G70" s="180">
        <v>0</v>
      </c>
      <c r="H70" s="180">
        <v>0</v>
      </c>
      <c r="I70" s="180">
        <v>0</v>
      </c>
      <c r="J70" s="180">
        <v>0</v>
      </c>
      <c r="K70" s="180">
        <v>0</v>
      </c>
      <c r="L70" s="180">
        <v>0</v>
      </c>
      <c r="M70" s="180">
        <v>0</v>
      </c>
      <c r="N70" s="180">
        <v>0</v>
      </c>
      <c r="O70" s="180">
        <v>0</v>
      </c>
      <c r="P70" s="180">
        <v>0</v>
      </c>
      <c r="Q70" s="179">
        <f t="shared" si="16"/>
        <v>0</v>
      </c>
      <c r="R70" s="142"/>
      <c r="Y70" s="142"/>
      <c r="Z70" s="142"/>
      <c r="AA70" s="142"/>
      <c r="AB70" s="142"/>
      <c r="AC70" s="142"/>
      <c r="AD70" s="142"/>
      <c r="AE70" s="142"/>
      <c r="AF70" s="37"/>
      <c r="AG70" s="37"/>
      <c r="AH70" s="37"/>
      <c r="AI70" s="37"/>
    </row>
    <row r="71" spans="2:35" s="11" customFormat="1" ht="15" customHeight="1" x14ac:dyDescent="0.25">
      <c r="B71" s="30" t="s">
        <v>134</v>
      </c>
      <c r="C71" s="169">
        <f t="shared" ref="C71:N71" si="22">C72+C73</f>
        <v>86908642256</v>
      </c>
      <c r="D71" s="169">
        <f t="shared" si="22"/>
        <v>37803131673.850006</v>
      </c>
      <c r="E71" s="169">
        <f t="shared" si="22"/>
        <v>0</v>
      </c>
      <c r="F71" s="169">
        <f t="shared" si="22"/>
        <v>0</v>
      </c>
      <c r="G71" s="169">
        <f t="shared" si="22"/>
        <v>0</v>
      </c>
      <c r="H71" s="169">
        <f t="shared" si="22"/>
        <v>27044600000</v>
      </c>
      <c r="I71" s="169">
        <f t="shared" si="22"/>
        <v>0</v>
      </c>
      <c r="J71" s="169">
        <f t="shared" si="22"/>
        <v>11000000000</v>
      </c>
      <c r="K71" s="169">
        <f t="shared" si="22"/>
        <v>0</v>
      </c>
      <c r="L71" s="169">
        <f t="shared" si="22"/>
        <v>0</v>
      </c>
      <c r="M71" s="169">
        <f t="shared" si="22"/>
        <v>0</v>
      </c>
      <c r="N71" s="169">
        <f t="shared" si="22"/>
        <v>0</v>
      </c>
      <c r="O71" s="169">
        <v>0</v>
      </c>
      <c r="P71" s="169">
        <f>SUM(P72:P73)</f>
        <v>0</v>
      </c>
      <c r="Q71" s="169">
        <f t="shared" si="16"/>
        <v>38044600000</v>
      </c>
      <c r="R71" s="142"/>
      <c r="S71" s="37"/>
      <c r="T71" s="37"/>
      <c r="U71" s="37"/>
      <c r="V71" s="37"/>
      <c r="W71" s="37"/>
      <c r="X71" s="37"/>
      <c r="Y71" s="142"/>
      <c r="Z71" s="142"/>
      <c r="AA71" s="142"/>
      <c r="AB71" s="142"/>
      <c r="AC71" s="142"/>
      <c r="AD71" s="142"/>
      <c r="AE71" s="142"/>
      <c r="AF71" s="37"/>
      <c r="AG71" s="37"/>
      <c r="AH71" s="37"/>
      <c r="AI71" s="37"/>
    </row>
    <row r="72" spans="2:35" ht="30" x14ac:dyDescent="0.25">
      <c r="B72" s="28" t="s">
        <v>135</v>
      </c>
      <c r="C72" s="181">
        <v>30429117140</v>
      </c>
      <c r="D72" s="181">
        <v>10601745007</v>
      </c>
      <c r="E72" s="181">
        <v>0</v>
      </c>
      <c r="F72" s="181">
        <v>0</v>
      </c>
      <c r="G72" s="181">
        <v>0</v>
      </c>
      <c r="H72" s="181">
        <v>0</v>
      </c>
      <c r="I72" s="181">
        <v>0</v>
      </c>
      <c r="J72" s="181">
        <v>11000000000</v>
      </c>
      <c r="K72" s="181">
        <v>0</v>
      </c>
      <c r="L72" s="181">
        <v>0</v>
      </c>
      <c r="M72" s="181">
        <v>0</v>
      </c>
      <c r="N72" s="181">
        <v>0</v>
      </c>
      <c r="O72" s="181">
        <v>0</v>
      </c>
      <c r="P72" s="181">
        <v>0</v>
      </c>
      <c r="Q72" s="179">
        <f t="shared" si="16"/>
        <v>11000000000</v>
      </c>
      <c r="R72" s="142"/>
      <c r="S72" s="37"/>
      <c r="Y72" s="142"/>
      <c r="Z72" s="142"/>
      <c r="AA72" s="142"/>
      <c r="AB72" s="142"/>
      <c r="AC72" s="142"/>
      <c r="AD72" s="142"/>
      <c r="AE72" s="142"/>
      <c r="AF72" s="37"/>
      <c r="AG72" s="37"/>
      <c r="AH72" s="37"/>
      <c r="AI72" s="37"/>
    </row>
    <row r="73" spans="2:35" ht="30" x14ac:dyDescent="0.25">
      <c r="B73" s="28" t="s">
        <v>136</v>
      </c>
      <c r="C73" s="181">
        <v>56479525116</v>
      </c>
      <c r="D73" s="181">
        <v>27201386666.850002</v>
      </c>
      <c r="E73" s="181">
        <v>0</v>
      </c>
      <c r="F73" s="181">
        <v>0</v>
      </c>
      <c r="G73" s="181">
        <v>0</v>
      </c>
      <c r="H73" s="181">
        <v>27044600000</v>
      </c>
      <c r="I73" s="181">
        <v>0</v>
      </c>
      <c r="J73" s="181">
        <v>0</v>
      </c>
      <c r="K73" s="181">
        <v>0</v>
      </c>
      <c r="L73" s="181">
        <v>0</v>
      </c>
      <c r="M73" s="181">
        <v>0</v>
      </c>
      <c r="N73" s="181">
        <v>0</v>
      </c>
      <c r="O73" s="181">
        <v>0</v>
      </c>
      <c r="P73" s="181">
        <v>0</v>
      </c>
      <c r="Q73" s="179">
        <f t="shared" si="16"/>
        <v>27044600000</v>
      </c>
      <c r="R73" s="142"/>
      <c r="S73" s="37"/>
      <c r="T73" s="37"/>
      <c r="U73" s="37"/>
      <c r="V73" s="37"/>
      <c r="W73" s="37"/>
      <c r="X73" s="37"/>
      <c r="Y73" s="142"/>
      <c r="Z73" s="142"/>
      <c r="AA73" s="142"/>
      <c r="AB73" s="142"/>
      <c r="AC73" s="142"/>
      <c r="AD73" s="142"/>
      <c r="AE73" s="142"/>
      <c r="AF73" s="37"/>
      <c r="AG73" s="37"/>
      <c r="AH73" s="37"/>
      <c r="AI73" s="37"/>
    </row>
    <row r="74" spans="2:35" s="11" customFormat="1" ht="15" customHeight="1" x14ac:dyDescent="0.25">
      <c r="B74" s="30" t="s">
        <v>137</v>
      </c>
      <c r="C74" s="169">
        <f t="shared" ref="C74:P74" si="23">C75+C76</f>
        <v>0</v>
      </c>
      <c r="D74" s="169">
        <f t="shared" si="23"/>
        <v>46307255589.149994</v>
      </c>
      <c r="E74" s="169">
        <f t="shared" si="23"/>
        <v>3588714042.3800001</v>
      </c>
      <c r="F74" s="169">
        <f t="shared" si="23"/>
        <v>2825585968.3400002</v>
      </c>
      <c r="G74" s="169">
        <f t="shared" si="23"/>
        <v>3883362668.2600002</v>
      </c>
      <c r="H74" s="169">
        <f t="shared" si="23"/>
        <v>3467544328.6900001</v>
      </c>
      <c r="I74" s="169">
        <f t="shared" si="23"/>
        <v>3325967136.5599995</v>
      </c>
      <c r="J74" s="169">
        <f t="shared" si="23"/>
        <v>2190944630.0999999</v>
      </c>
      <c r="K74" s="169">
        <f t="shared" si="23"/>
        <v>4294926311.3499999</v>
      </c>
      <c r="L74" s="169">
        <f t="shared" si="23"/>
        <v>2643795573.77</v>
      </c>
      <c r="M74" s="169">
        <f t="shared" si="23"/>
        <v>2932669239.5699997</v>
      </c>
      <c r="N74" s="169">
        <f t="shared" si="23"/>
        <v>3207909013.0599999</v>
      </c>
      <c r="O74" s="169">
        <f t="shared" si="23"/>
        <v>4277504055.0899997</v>
      </c>
      <c r="P74" s="169">
        <f t="shared" si="23"/>
        <v>2766609292.5500002</v>
      </c>
      <c r="Q74" s="169">
        <f t="shared" si="16"/>
        <v>39405532259.720001</v>
      </c>
      <c r="R74" s="142"/>
      <c r="S74" s="37"/>
      <c r="T74" s="37"/>
      <c r="U74" s="37"/>
      <c r="V74" s="37"/>
      <c r="W74" s="37"/>
      <c r="X74" s="37"/>
      <c r="Y74" s="142"/>
      <c r="Z74" s="142"/>
      <c r="AA74" s="142"/>
      <c r="AB74" s="142"/>
      <c r="AC74" s="142"/>
      <c r="AD74" s="142"/>
      <c r="AE74" s="142"/>
      <c r="AF74" s="37"/>
      <c r="AG74" s="37"/>
      <c r="AH74" s="37"/>
      <c r="AI74" s="37"/>
    </row>
    <row r="75" spans="2:35" ht="30" x14ac:dyDescent="0.25">
      <c r="B75" s="28" t="s">
        <v>138</v>
      </c>
      <c r="C75" s="180">
        <v>0</v>
      </c>
      <c r="D75" s="180">
        <v>15929117140</v>
      </c>
      <c r="E75" s="180">
        <v>607470825.99000001</v>
      </c>
      <c r="F75" s="180">
        <v>1345239818.51</v>
      </c>
      <c r="G75" s="180">
        <v>917667788.97000003</v>
      </c>
      <c r="H75" s="180">
        <v>765083860.4000001</v>
      </c>
      <c r="I75" s="180">
        <v>778583357.74000001</v>
      </c>
      <c r="J75" s="180">
        <v>818713240.36000001</v>
      </c>
      <c r="K75" s="180">
        <v>823404521.7700001</v>
      </c>
      <c r="L75" s="180">
        <v>824904786.07000005</v>
      </c>
      <c r="M75" s="180">
        <v>650197864.88999999</v>
      </c>
      <c r="N75" s="180">
        <v>999307852.82999992</v>
      </c>
      <c r="O75" s="180">
        <v>650434776.92999995</v>
      </c>
      <c r="P75" s="180">
        <v>1248824834.0400002</v>
      </c>
      <c r="Q75" s="179">
        <f t="shared" si="16"/>
        <v>10429833528.500002</v>
      </c>
      <c r="R75" s="142"/>
      <c r="S75" s="37"/>
      <c r="T75" s="37"/>
      <c r="U75" s="37"/>
      <c r="V75" s="37"/>
      <c r="W75" s="37"/>
      <c r="X75" s="37"/>
      <c r="Y75" s="142"/>
      <c r="Z75" s="142"/>
      <c r="AA75" s="142"/>
      <c r="AB75" s="142"/>
      <c r="AC75" s="142"/>
      <c r="AD75" s="142"/>
      <c r="AE75" s="142"/>
      <c r="AF75" s="37"/>
      <c r="AG75" s="37"/>
      <c r="AH75" s="37"/>
      <c r="AI75" s="37"/>
    </row>
    <row r="76" spans="2:35" ht="30" x14ac:dyDescent="0.25">
      <c r="B76" s="28" t="s">
        <v>139</v>
      </c>
      <c r="C76" s="180">
        <v>0</v>
      </c>
      <c r="D76" s="180">
        <v>30378138449.149998</v>
      </c>
      <c r="E76" s="180">
        <v>2981243216.3900003</v>
      </c>
      <c r="F76" s="180">
        <v>1480346149.8299999</v>
      </c>
      <c r="G76" s="180">
        <v>2965694879.29</v>
      </c>
      <c r="H76" s="180">
        <v>2702460468.29</v>
      </c>
      <c r="I76" s="180">
        <v>2547383778.8199997</v>
      </c>
      <c r="J76" s="180">
        <v>1372231389.74</v>
      </c>
      <c r="K76" s="180">
        <v>3471521789.5799999</v>
      </c>
      <c r="L76" s="180">
        <v>1818890787.7</v>
      </c>
      <c r="M76" s="180">
        <v>2282471374.6799998</v>
      </c>
      <c r="N76" s="180">
        <v>2208601160.23</v>
      </c>
      <c r="O76" s="180">
        <v>3627069278.1599998</v>
      </c>
      <c r="P76" s="180">
        <v>1517784458.51</v>
      </c>
      <c r="Q76" s="179">
        <f t="shared" si="16"/>
        <v>28975698731.219997</v>
      </c>
      <c r="R76" s="142"/>
      <c r="S76" s="37"/>
      <c r="T76" s="37"/>
      <c r="U76" s="37"/>
      <c r="V76" s="37"/>
      <c r="W76" s="37"/>
      <c r="X76" s="37"/>
      <c r="Y76" s="142"/>
      <c r="Z76" s="142"/>
      <c r="AA76" s="142"/>
      <c r="AB76" s="142"/>
      <c r="AC76" s="142"/>
      <c r="AD76" s="142"/>
      <c r="AE76" s="142"/>
      <c r="AF76" s="37"/>
      <c r="AG76" s="37"/>
      <c r="AH76" s="37"/>
      <c r="AI76" s="37"/>
    </row>
    <row r="77" spans="2:35" s="11" customFormat="1" x14ac:dyDescent="0.25">
      <c r="B77" s="30" t="s">
        <v>181</v>
      </c>
      <c r="C77" s="170">
        <v>0</v>
      </c>
      <c r="D77" s="170">
        <f>+D78+D79</f>
        <v>276042000</v>
      </c>
      <c r="E77" s="170">
        <f t="shared" ref="E77:P78" si="24">E78</f>
        <v>0</v>
      </c>
      <c r="F77" s="170">
        <f t="shared" si="24"/>
        <v>0</v>
      </c>
      <c r="G77" s="170">
        <f t="shared" si="24"/>
        <v>0</v>
      </c>
      <c r="H77" s="170">
        <f t="shared" si="24"/>
        <v>0</v>
      </c>
      <c r="I77" s="170">
        <f t="shared" si="24"/>
        <v>0</v>
      </c>
      <c r="J77" s="170">
        <f t="shared" si="24"/>
        <v>0</v>
      </c>
      <c r="K77" s="170">
        <f t="shared" si="24"/>
        <v>0</v>
      </c>
      <c r="L77" s="170">
        <f t="shared" si="24"/>
        <v>0</v>
      </c>
      <c r="M77" s="170">
        <f t="shared" si="24"/>
        <v>0</v>
      </c>
      <c r="N77" s="170">
        <f t="shared" si="24"/>
        <v>0</v>
      </c>
      <c r="O77" s="170">
        <f t="shared" si="24"/>
        <v>0</v>
      </c>
      <c r="P77" s="170">
        <f t="shared" si="24"/>
        <v>276042000</v>
      </c>
      <c r="Q77" s="169">
        <f t="shared" si="16"/>
        <v>276042000</v>
      </c>
      <c r="R77" s="142"/>
      <c r="S77" s="165"/>
      <c r="T77" s="165"/>
      <c r="U77" s="165"/>
      <c r="V77" s="165"/>
      <c r="W77" s="165"/>
      <c r="X77" s="165"/>
      <c r="Y77" s="156"/>
      <c r="Z77" s="156"/>
      <c r="AA77" s="156"/>
      <c r="AB77" s="156"/>
      <c r="AC77" s="156"/>
      <c r="AD77" s="156"/>
      <c r="AE77" s="156"/>
    </row>
    <row r="78" spans="2:35" x14ac:dyDescent="0.25">
      <c r="B78" s="30" t="s">
        <v>211</v>
      </c>
      <c r="C78" s="170">
        <v>0</v>
      </c>
      <c r="D78" s="170">
        <v>0</v>
      </c>
      <c r="E78" s="170">
        <f t="shared" si="24"/>
        <v>0</v>
      </c>
      <c r="F78" s="170">
        <f t="shared" si="24"/>
        <v>0</v>
      </c>
      <c r="G78" s="170">
        <f t="shared" si="24"/>
        <v>0</v>
      </c>
      <c r="H78" s="170">
        <f t="shared" si="24"/>
        <v>0</v>
      </c>
      <c r="I78" s="170">
        <f t="shared" si="24"/>
        <v>0</v>
      </c>
      <c r="J78" s="170">
        <f t="shared" si="24"/>
        <v>0</v>
      </c>
      <c r="K78" s="170">
        <f t="shared" si="24"/>
        <v>0</v>
      </c>
      <c r="L78" s="170">
        <f t="shared" si="24"/>
        <v>0</v>
      </c>
      <c r="M78" s="170">
        <f t="shared" si="24"/>
        <v>0</v>
      </c>
      <c r="N78" s="170">
        <f t="shared" si="24"/>
        <v>0</v>
      </c>
      <c r="O78" s="170">
        <f t="shared" si="24"/>
        <v>0</v>
      </c>
      <c r="P78" s="170">
        <f t="shared" si="24"/>
        <v>276042000</v>
      </c>
      <c r="Q78" s="169">
        <f t="shared" si="16"/>
        <v>276042000</v>
      </c>
      <c r="R78" s="142"/>
      <c r="S78" s="37"/>
      <c r="T78" s="37"/>
      <c r="U78" s="37"/>
      <c r="V78" s="37"/>
      <c r="W78" s="37"/>
      <c r="X78" s="37"/>
      <c r="Y78" s="142"/>
      <c r="Z78" s="142"/>
      <c r="AA78" s="142"/>
      <c r="AB78" s="142"/>
      <c r="AC78" s="142"/>
      <c r="AD78" s="142"/>
      <c r="AE78" s="142"/>
    </row>
    <row r="79" spans="2:35" s="164" customFormat="1" x14ac:dyDescent="0.25">
      <c r="B79" s="182" t="s">
        <v>212</v>
      </c>
      <c r="C79" s="180">
        <v>0</v>
      </c>
      <c r="D79" s="180">
        <v>276042000</v>
      </c>
      <c r="E79" s="164">
        <v>0</v>
      </c>
      <c r="F79" s="164">
        <v>0</v>
      </c>
      <c r="G79" s="164">
        <v>0</v>
      </c>
      <c r="H79" s="164">
        <v>0</v>
      </c>
      <c r="I79" s="164">
        <v>0</v>
      </c>
      <c r="J79" s="164">
        <v>0</v>
      </c>
      <c r="K79" s="164">
        <v>0</v>
      </c>
      <c r="L79" s="164">
        <v>0</v>
      </c>
      <c r="M79" s="164">
        <v>0</v>
      </c>
      <c r="N79" s="164">
        <v>0</v>
      </c>
      <c r="O79" s="164">
        <v>0</v>
      </c>
      <c r="P79" s="180">
        <v>276042000</v>
      </c>
      <c r="Q79" s="179">
        <f t="shared" si="16"/>
        <v>276042000</v>
      </c>
      <c r="R79" s="142"/>
    </row>
    <row r="80" spans="2:35" x14ac:dyDescent="0.25">
      <c r="B80" s="211" t="s">
        <v>57</v>
      </c>
      <c r="C80" s="177">
        <f t="shared" ref="C80:Q80" si="25">C58</f>
        <v>136044800000</v>
      </c>
      <c r="D80" s="177">
        <f t="shared" si="25"/>
        <v>180827385286.60001</v>
      </c>
      <c r="E80" s="184">
        <f t="shared" si="25"/>
        <v>7729542008.25</v>
      </c>
      <c r="F80" s="184">
        <f t="shared" si="25"/>
        <v>10635932534.200001</v>
      </c>
      <c r="G80" s="184">
        <f t="shared" si="25"/>
        <v>18448533782.900002</v>
      </c>
      <c r="H80" s="184">
        <f t="shared" si="25"/>
        <v>34201587023.289997</v>
      </c>
      <c r="I80" s="184">
        <f t="shared" si="25"/>
        <v>9450481099.3400002</v>
      </c>
      <c r="J80" s="184">
        <f t="shared" si="25"/>
        <v>26017777804.330002</v>
      </c>
      <c r="K80" s="184">
        <f t="shared" si="25"/>
        <v>20014094572.990002</v>
      </c>
      <c r="L80" s="184">
        <f t="shared" si="25"/>
        <v>4197761111.4499998</v>
      </c>
      <c r="M80" s="184">
        <f t="shared" si="25"/>
        <v>4381324443.6700001</v>
      </c>
      <c r="N80" s="184">
        <f t="shared" si="25"/>
        <v>5144263313.4099998</v>
      </c>
      <c r="O80" s="184">
        <f t="shared" si="25"/>
        <v>8333424785.7600002</v>
      </c>
      <c r="P80" s="184">
        <f t="shared" si="25"/>
        <v>12185747124.52</v>
      </c>
      <c r="Q80" s="184">
        <f t="shared" si="25"/>
        <v>160740469604.10999</v>
      </c>
      <c r="R80" s="142"/>
      <c r="S80" s="37"/>
      <c r="T80" s="37"/>
      <c r="U80" s="37"/>
      <c r="V80" s="37"/>
      <c r="W80" s="37"/>
      <c r="X80" s="37"/>
      <c r="Y80" s="142"/>
      <c r="Z80" s="142"/>
      <c r="AA80" s="142"/>
      <c r="AB80" s="142"/>
      <c r="AC80" s="142"/>
      <c r="AD80" s="142"/>
      <c r="AE80" s="142"/>
    </row>
    <row r="81" spans="2:31" x14ac:dyDescent="0.25">
      <c r="B81" s="27"/>
      <c r="C81" s="25"/>
      <c r="D81" s="25"/>
      <c r="E81" s="183"/>
      <c r="F81" s="183"/>
      <c r="G81" s="183"/>
      <c r="H81" s="183"/>
      <c r="I81" s="183"/>
      <c r="J81" s="183"/>
      <c r="K81" s="183"/>
      <c r="L81" s="183"/>
      <c r="M81" s="183"/>
      <c r="N81" s="183"/>
      <c r="O81" s="183"/>
      <c r="P81" s="183"/>
      <c r="Q81" s="183"/>
      <c r="R81" s="37"/>
      <c r="S81" s="37"/>
      <c r="T81" s="37"/>
      <c r="U81" s="37"/>
      <c r="V81" s="37"/>
      <c r="W81" s="37"/>
      <c r="X81" s="37"/>
      <c r="Y81" s="142"/>
      <c r="Z81" s="142"/>
      <c r="AA81" s="142"/>
      <c r="AB81" s="142"/>
      <c r="AC81" s="142"/>
      <c r="AD81" s="142"/>
      <c r="AE81" s="142"/>
    </row>
    <row r="82" spans="2:31" x14ac:dyDescent="0.25">
      <c r="B82" s="211" t="s">
        <v>58</v>
      </c>
      <c r="C82" s="177">
        <f t="shared" ref="C82:Q82" si="26">C55+C80</f>
        <v>997119172943</v>
      </c>
      <c r="D82" s="177">
        <f t="shared" si="26"/>
        <v>1213523599665.78</v>
      </c>
      <c r="E82" s="184">
        <f t="shared" si="26"/>
        <v>67254052772.080002</v>
      </c>
      <c r="F82" s="184">
        <f t="shared" si="26"/>
        <v>75543349727.509995</v>
      </c>
      <c r="G82" s="184">
        <f t="shared" si="26"/>
        <v>78334051400.959991</v>
      </c>
      <c r="H82" s="184">
        <f t="shared" si="26"/>
        <v>100629892840</v>
      </c>
      <c r="I82" s="184">
        <f t="shared" si="26"/>
        <v>73871669774.649994</v>
      </c>
      <c r="J82" s="184">
        <f t="shared" si="26"/>
        <v>113196007301.79999</v>
      </c>
      <c r="K82" s="184">
        <f t="shared" si="26"/>
        <v>121988348090.96002</v>
      </c>
      <c r="L82" s="184">
        <f t="shared" si="26"/>
        <v>67006966940.529991</v>
      </c>
      <c r="M82" s="184">
        <f t="shared" si="26"/>
        <v>59849944115.089996</v>
      </c>
      <c r="N82" s="184">
        <f t="shared" si="26"/>
        <v>113918991563.23003</v>
      </c>
      <c r="O82" s="184">
        <f t="shared" si="26"/>
        <v>100455949828.10997</v>
      </c>
      <c r="P82" s="184">
        <f t="shared" si="26"/>
        <v>161753362229.06</v>
      </c>
      <c r="Q82" s="184">
        <f t="shared" si="26"/>
        <v>1133802586583.98</v>
      </c>
      <c r="R82" s="37"/>
      <c r="Y82" s="142"/>
      <c r="Z82" s="142"/>
      <c r="AA82" s="142"/>
      <c r="AB82" s="142"/>
      <c r="AC82" s="142"/>
      <c r="AD82" s="142"/>
      <c r="AE82" s="142"/>
    </row>
    <row r="83" spans="2:31" x14ac:dyDescent="0.25">
      <c r="B83" t="s">
        <v>213</v>
      </c>
      <c r="C83" s="185"/>
      <c r="D83" s="186"/>
      <c r="E83" s="187"/>
      <c r="F83" s="187"/>
      <c r="G83" s="13"/>
      <c r="H83" s="13"/>
      <c r="I83" s="13"/>
      <c r="J83" s="13"/>
      <c r="K83" s="13"/>
      <c r="L83" s="13"/>
      <c r="M83" s="13"/>
      <c r="N83" s="13"/>
      <c r="O83" s="13"/>
      <c r="P83" s="13"/>
      <c r="Q83" s="17"/>
      <c r="R83" s="163"/>
      <c r="S83" s="163"/>
      <c r="T83" s="163"/>
      <c r="U83" s="163"/>
      <c r="V83" s="163"/>
      <c r="W83" s="163"/>
      <c r="X83" s="163"/>
      <c r="Y83" s="163"/>
      <c r="Z83" s="142"/>
      <c r="AA83" s="142"/>
      <c r="AB83" s="142"/>
      <c r="AC83" s="142"/>
      <c r="AD83" s="142"/>
      <c r="AE83" s="142"/>
    </row>
    <row r="84" spans="2:31" x14ac:dyDescent="0.25">
      <c r="B84" t="s">
        <v>214</v>
      </c>
      <c r="C84" s="186"/>
      <c r="D84" s="186"/>
      <c r="E84" s="187"/>
      <c r="F84" s="187"/>
      <c r="G84" s="13"/>
      <c r="H84" s="13"/>
      <c r="I84" s="13"/>
      <c r="J84" s="13"/>
      <c r="K84" s="13"/>
      <c r="L84" s="13"/>
      <c r="M84" s="13"/>
      <c r="N84" s="13"/>
      <c r="O84" s="13"/>
      <c r="P84" s="13"/>
      <c r="Q84" s="17"/>
      <c r="R84" s="163"/>
      <c r="S84" s="163"/>
      <c r="T84" s="163"/>
      <c r="U84" s="163"/>
      <c r="V84" s="163"/>
      <c r="W84" s="163"/>
      <c r="X84" s="163"/>
      <c r="Y84" s="163"/>
      <c r="Z84" s="142"/>
      <c r="AA84" s="142"/>
      <c r="AB84" s="142"/>
      <c r="AC84" s="142"/>
      <c r="AD84" s="142"/>
      <c r="AE84" s="142"/>
    </row>
    <row r="85" spans="2:31" x14ac:dyDescent="0.25">
      <c r="B85" s="187" t="s">
        <v>215</v>
      </c>
      <c r="C85" s="188"/>
      <c r="D85" s="188"/>
      <c r="E85" s="189"/>
      <c r="F85" s="189"/>
      <c r="G85" s="7"/>
      <c r="H85" s="7"/>
      <c r="I85" s="7"/>
      <c r="J85" s="7"/>
      <c r="K85" s="7"/>
      <c r="L85" s="7"/>
      <c r="M85" s="7"/>
      <c r="N85" s="7"/>
      <c r="O85" s="7"/>
      <c r="P85" s="7"/>
      <c r="Q85" s="12"/>
      <c r="Z85" s="142"/>
      <c r="AA85" s="142"/>
      <c r="AB85" s="142"/>
      <c r="AC85" s="142"/>
      <c r="AD85" s="142"/>
      <c r="AE85" s="142"/>
    </row>
    <row r="86" spans="2:31" x14ac:dyDescent="0.25">
      <c r="B86" s="187" t="s">
        <v>172</v>
      </c>
      <c r="C86" s="188"/>
      <c r="D86" s="188"/>
      <c r="E86" s="190"/>
      <c r="F86" s="190"/>
      <c r="G86" s="162"/>
      <c r="H86" s="162"/>
      <c r="I86" s="162"/>
      <c r="J86" s="162"/>
      <c r="K86" s="162"/>
      <c r="L86" s="162"/>
      <c r="M86" s="162"/>
      <c r="N86" s="162"/>
      <c r="O86" s="162"/>
      <c r="P86" s="162"/>
      <c r="Q86" s="162"/>
      <c r="R86" s="162"/>
      <c r="Z86" s="142"/>
      <c r="AA86" s="142"/>
      <c r="AB86" s="142"/>
      <c r="AC86" s="142"/>
      <c r="AD86" s="142"/>
      <c r="AE86" s="142"/>
    </row>
    <row r="87" spans="2:31" x14ac:dyDescent="0.25">
      <c r="B87" s="6"/>
      <c r="C87" s="12"/>
      <c r="D87" s="12"/>
      <c r="E87" s="6"/>
      <c r="F87" s="6"/>
      <c r="G87" s="6"/>
      <c r="H87" s="6"/>
      <c r="I87" s="6"/>
      <c r="J87" s="6"/>
      <c r="K87" s="6"/>
      <c r="L87" s="6"/>
      <c r="M87" s="6"/>
      <c r="N87" s="6"/>
      <c r="O87" s="6"/>
      <c r="P87" s="6"/>
    </row>
    <row r="89" spans="2:31" x14ac:dyDescent="0.25">
      <c r="E89" s="161"/>
      <c r="F89" s="161"/>
      <c r="G89" s="161"/>
      <c r="H89" s="161"/>
      <c r="I89" s="161"/>
      <c r="J89" s="161"/>
      <c r="K89" s="161"/>
      <c r="L89" s="161"/>
      <c r="M89" s="161"/>
      <c r="N89" s="161"/>
      <c r="O89" s="161"/>
      <c r="P89" s="161"/>
      <c r="Q89" s="161"/>
    </row>
    <row r="91" spans="2:31" x14ac:dyDescent="0.25">
      <c r="B91" s="37"/>
      <c r="C91" s="37"/>
      <c r="D91" s="37"/>
      <c r="E91" s="37"/>
      <c r="F91" s="37"/>
      <c r="G91" s="37"/>
    </row>
    <row r="98" spans="5:16" x14ac:dyDescent="0.25">
      <c r="E98" s="3"/>
      <c r="F98" s="3"/>
      <c r="G98" s="3"/>
      <c r="H98" s="3"/>
      <c r="I98" s="3"/>
      <c r="J98" s="3"/>
      <c r="K98" s="3"/>
      <c r="L98" s="3"/>
      <c r="M98" s="3"/>
      <c r="N98" s="3"/>
      <c r="O98" s="3"/>
      <c r="P98" s="3"/>
    </row>
    <row r="100" spans="5:16" x14ac:dyDescent="0.25">
      <c r="E100" s="3"/>
      <c r="F100" s="3"/>
      <c r="G100" s="3"/>
      <c r="H100" s="3"/>
      <c r="I100" s="3"/>
      <c r="J100" s="3"/>
      <c r="K100" s="3"/>
      <c r="L100" s="3"/>
      <c r="M100" s="3"/>
      <c r="N100" s="3"/>
      <c r="O100" s="3"/>
      <c r="P100" s="3"/>
    </row>
    <row r="104" spans="5:16" x14ac:dyDescent="0.25">
      <c r="E104" s="3"/>
      <c r="F104" s="3"/>
      <c r="G104" s="3"/>
      <c r="H104" s="3"/>
      <c r="I104" s="3"/>
      <c r="J104" s="3"/>
      <c r="K104" s="3"/>
      <c r="L104" s="3"/>
      <c r="M104" s="3"/>
      <c r="N104" s="3"/>
      <c r="O104" s="3"/>
      <c r="P104" s="3"/>
    </row>
    <row r="108" spans="5:16" x14ac:dyDescent="0.25">
      <c r="E108" s="3"/>
      <c r="F108" s="3"/>
      <c r="G108" s="3"/>
      <c r="H108" s="3"/>
      <c r="I108" s="3"/>
      <c r="J108" s="3"/>
      <c r="K108" s="3"/>
      <c r="L108" s="3"/>
      <c r="M108" s="3"/>
      <c r="N108" s="3"/>
      <c r="O108" s="3"/>
      <c r="P108" s="3"/>
    </row>
    <row r="109" spans="5:16" x14ac:dyDescent="0.25">
      <c r="E109" s="3"/>
      <c r="F109" s="3"/>
      <c r="G109" s="3"/>
      <c r="H109" s="3"/>
      <c r="I109" s="3"/>
      <c r="J109" s="3"/>
      <c r="K109" s="3"/>
      <c r="L109" s="3"/>
      <c r="M109" s="3"/>
      <c r="N109" s="3"/>
      <c r="O109" s="3"/>
      <c r="P109" s="3"/>
    </row>
    <row r="110" spans="5:16" x14ac:dyDescent="0.25">
      <c r="E110" s="3"/>
      <c r="F110" s="3"/>
      <c r="G110" s="3"/>
      <c r="H110" s="3"/>
      <c r="I110" s="3"/>
      <c r="J110" s="3"/>
      <c r="K110" s="3"/>
      <c r="L110" s="3"/>
      <c r="M110" s="3"/>
      <c r="N110" s="3"/>
      <c r="O110" s="3"/>
      <c r="P110" s="3"/>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C11:Q11 C23:Q24 D20:D22 Q20:Q22 C30:Q31 D29 Q29 C74:Q82 D72:Q73 D68:Q68 D67:Q67 C70:Q71 D69:Q69 C64:Q66 D62:Q63 C34:Q34 D32:Q33 C40:Q40 D35:Q39 C44:Q44 D41:Q43 C47:Q47 D45:Q46 C52:Q52 D48:Q51 C55:Q61 D53:Q54 C19:Q19 D12:Q16 D17:Q17 D18:Q18 D25:Q28" formulaRange="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05AF8-948D-4EE2-8A34-00634626E98C}">
  <sheetPr codeName="Hoja18"/>
  <dimension ref="A2:AI170"/>
  <sheetViews>
    <sheetView showGridLines="0" topLeftCell="C88" zoomScale="87" zoomScaleNormal="87" workbookViewId="0">
      <selection activeCell="R104" sqref="R104"/>
    </sheetView>
  </sheetViews>
  <sheetFormatPr defaultColWidth="11.42578125" defaultRowHeight="15" x14ac:dyDescent="0.25"/>
  <cols>
    <col min="1" max="1" width="7.7109375" customWidth="1"/>
    <col min="2" max="2" width="91" customWidth="1"/>
    <col min="3" max="3" width="22" style="3" customWidth="1"/>
    <col min="4" max="4" width="16" style="3" customWidth="1"/>
    <col min="5" max="6" width="16.140625" customWidth="1"/>
    <col min="7" max="9" width="16.85546875" customWidth="1"/>
    <col min="10" max="10" width="16.28515625" customWidth="1"/>
    <col min="11" max="16" width="14.42578125" customWidth="1"/>
    <col min="17" max="17" width="17.85546875" style="3" customWidth="1"/>
    <col min="18" max="18" width="26.140625" customWidth="1"/>
    <col min="19" max="20" width="18" bestFit="1" customWidth="1"/>
    <col min="21" max="21" width="17.85546875" bestFit="1" customWidth="1"/>
    <col min="22" max="23" width="18.85546875" bestFit="1" customWidth="1"/>
    <col min="24" max="24" width="17.85546875" bestFit="1" customWidth="1"/>
  </cols>
  <sheetData>
    <row r="2" spans="1:35" ht="28.5" x14ac:dyDescent="0.25">
      <c r="B2" s="364" t="s">
        <v>0</v>
      </c>
      <c r="C2" s="365"/>
      <c r="D2" s="365"/>
      <c r="E2" s="365"/>
      <c r="F2" s="365"/>
      <c r="G2" s="365"/>
      <c r="H2" s="365"/>
      <c r="I2" s="365"/>
      <c r="J2" s="365"/>
      <c r="K2" s="365"/>
      <c r="L2" s="365"/>
      <c r="M2" s="365"/>
      <c r="N2" s="365"/>
      <c r="O2" s="365"/>
      <c r="P2" s="365"/>
      <c r="Q2" s="365"/>
    </row>
    <row r="3" spans="1:35" ht="21" x14ac:dyDescent="0.25">
      <c r="A3" s="1"/>
      <c r="B3" s="366" t="s">
        <v>1</v>
      </c>
      <c r="C3" s="367"/>
      <c r="D3" s="367"/>
      <c r="E3" s="367"/>
      <c r="F3" s="367"/>
      <c r="G3" s="367"/>
      <c r="H3" s="367"/>
      <c r="I3" s="367"/>
      <c r="J3" s="367"/>
      <c r="K3" s="367"/>
      <c r="L3" s="367"/>
      <c r="M3" s="367"/>
      <c r="N3" s="367"/>
      <c r="O3" s="367"/>
      <c r="P3" s="367"/>
      <c r="Q3" s="367"/>
    </row>
    <row r="4" spans="1:35" ht="21" customHeight="1" x14ac:dyDescent="0.25">
      <c r="A4" s="191"/>
      <c r="B4" s="368" t="s">
        <v>2</v>
      </c>
      <c r="C4" s="369"/>
      <c r="D4" s="369"/>
      <c r="E4" s="369"/>
      <c r="F4" s="369"/>
      <c r="G4" s="369"/>
      <c r="H4" s="369"/>
      <c r="I4" s="369"/>
      <c r="J4" s="369"/>
      <c r="K4" s="369"/>
      <c r="L4" s="369"/>
      <c r="M4" s="369"/>
      <c r="N4" s="369"/>
      <c r="O4" s="369"/>
      <c r="P4" s="369"/>
      <c r="Q4" s="369"/>
    </row>
    <row r="5" spans="1:35" ht="15.75" x14ac:dyDescent="0.25">
      <c r="A5" s="1"/>
      <c r="B5" s="370" t="s">
        <v>3</v>
      </c>
      <c r="C5" s="371"/>
      <c r="D5" s="371"/>
      <c r="E5" s="371"/>
      <c r="F5" s="371"/>
      <c r="G5" s="371"/>
      <c r="H5" s="371"/>
      <c r="I5" s="371"/>
      <c r="J5" s="371"/>
      <c r="K5" s="371"/>
      <c r="L5" s="371"/>
      <c r="M5" s="371"/>
      <c r="N5" s="371"/>
      <c r="O5" s="371"/>
      <c r="P5" s="371"/>
      <c r="Q5" s="371"/>
    </row>
    <row r="6" spans="1:35" x14ac:dyDescent="0.25">
      <c r="A6" s="1"/>
      <c r="B6" s="372"/>
      <c r="C6" s="373"/>
      <c r="D6" s="373"/>
      <c r="E6" s="373"/>
      <c r="F6" s="373"/>
      <c r="G6" s="373"/>
      <c r="H6" s="373"/>
      <c r="I6" s="373"/>
      <c r="J6" s="373"/>
      <c r="K6" s="373"/>
      <c r="L6" s="373"/>
      <c r="M6" s="373"/>
      <c r="N6" s="373"/>
      <c r="O6" s="373"/>
      <c r="P6" s="373"/>
      <c r="Q6" s="373"/>
    </row>
    <row r="7" spans="1:35" x14ac:dyDescent="0.25">
      <c r="A7" s="1"/>
      <c r="B7" s="2" t="s">
        <v>216</v>
      </c>
      <c r="C7" s="5"/>
      <c r="D7" s="5"/>
      <c r="Q7" s="32" t="s">
        <v>5</v>
      </c>
    </row>
    <row r="8" spans="1:35" s="8" customFormat="1" ht="21.75" customHeight="1" x14ac:dyDescent="0.25">
      <c r="B8" s="360" t="s">
        <v>6</v>
      </c>
      <c r="C8" s="361" t="s">
        <v>217</v>
      </c>
      <c r="D8" s="361" t="s">
        <v>218</v>
      </c>
      <c r="E8" s="410" t="s">
        <v>219</v>
      </c>
      <c r="F8" s="410"/>
      <c r="G8" s="410"/>
      <c r="H8" s="410"/>
      <c r="I8" s="410"/>
      <c r="J8" s="410"/>
      <c r="K8" s="410"/>
      <c r="L8" s="410"/>
      <c r="M8" s="410"/>
      <c r="N8" s="410"/>
      <c r="O8" s="410"/>
      <c r="P8" s="410"/>
      <c r="Q8" s="410"/>
    </row>
    <row r="9" spans="1:35" s="8" customFormat="1" x14ac:dyDescent="0.25">
      <c r="B9" s="360"/>
      <c r="C9" s="362"/>
      <c r="D9" s="362"/>
      <c r="E9" s="197" t="s">
        <v>10</v>
      </c>
      <c r="F9" s="197" t="s">
        <v>11</v>
      </c>
      <c r="G9" s="197" t="s">
        <v>12</v>
      </c>
      <c r="H9" s="197" t="s">
        <v>13</v>
      </c>
      <c r="I9" s="197" t="s">
        <v>14</v>
      </c>
      <c r="J9" s="197" t="s">
        <v>15</v>
      </c>
      <c r="K9" s="197" t="s">
        <v>16</v>
      </c>
      <c r="L9" s="197" t="s">
        <v>17</v>
      </c>
      <c r="M9" s="197" t="s">
        <v>18</v>
      </c>
      <c r="N9" s="197" t="s">
        <v>19</v>
      </c>
      <c r="O9" s="197" t="s">
        <v>20</v>
      </c>
      <c r="P9" s="197" t="s">
        <v>21</v>
      </c>
      <c r="Q9" s="197" t="s">
        <v>22</v>
      </c>
      <c r="R9" s="9"/>
      <c r="S9" s="9"/>
      <c r="T9" s="200"/>
    </row>
    <row r="10" spans="1:35" x14ac:dyDescent="0.25">
      <c r="B10" s="29" t="s">
        <v>89</v>
      </c>
      <c r="C10" s="167">
        <v>768220844934</v>
      </c>
      <c r="D10" s="167">
        <v>867103042910.71008</v>
      </c>
      <c r="E10" s="167">
        <f t="shared" ref="E10:P10" si="0">E11+E20+E21+E26+E30+E49</f>
        <v>48488430361.740005</v>
      </c>
      <c r="F10" s="167">
        <f t="shared" si="0"/>
        <v>64485953691.43</v>
      </c>
      <c r="G10" s="167">
        <f t="shared" si="0"/>
        <v>59107589657.569992</v>
      </c>
      <c r="H10" s="167">
        <f t="shared" si="0"/>
        <v>62656723348.489998</v>
      </c>
      <c r="I10" s="167">
        <f t="shared" si="0"/>
        <v>57134675156.82</v>
      </c>
      <c r="J10" s="167">
        <f t="shared" si="0"/>
        <v>84694399162.25</v>
      </c>
      <c r="K10" s="167">
        <f t="shared" si="0"/>
        <v>60080266648.190002</v>
      </c>
      <c r="L10" s="167">
        <f t="shared" si="0"/>
        <v>62807929268.020004</v>
      </c>
      <c r="M10" s="167">
        <f t="shared" si="0"/>
        <v>70783608315.679993</v>
      </c>
      <c r="N10" s="167">
        <f t="shared" si="0"/>
        <v>59084631088.389999</v>
      </c>
      <c r="O10" s="167">
        <f t="shared" si="0"/>
        <v>91996433552.070007</v>
      </c>
      <c r="P10" s="167">
        <f t="shared" si="0"/>
        <v>140601120539.26001</v>
      </c>
      <c r="Q10" s="168">
        <f>SUM(E10:P10)</f>
        <v>861921760789.90991</v>
      </c>
      <c r="R10" s="9"/>
      <c r="S10" s="9"/>
      <c r="T10" s="9"/>
      <c r="U10" s="9"/>
      <c r="V10" s="9"/>
      <c r="W10" s="9"/>
      <c r="X10" s="9"/>
      <c r="Y10" s="9"/>
      <c r="Z10" s="9"/>
      <c r="AA10" s="9"/>
      <c r="AB10" s="9"/>
      <c r="AC10" s="9"/>
      <c r="AD10" s="9"/>
      <c r="AE10" s="9"/>
      <c r="AF10" s="161"/>
      <c r="AG10" s="161"/>
      <c r="AH10" s="37"/>
      <c r="AI10" s="161"/>
    </row>
    <row r="11" spans="1:35" x14ac:dyDescent="0.25">
      <c r="B11" s="30" t="s">
        <v>90</v>
      </c>
      <c r="C11" s="169">
        <v>313475539067</v>
      </c>
      <c r="D11" s="169">
        <v>350041537204.67004</v>
      </c>
      <c r="E11" s="169">
        <f>E12+E15+E17+E18+E19</f>
        <v>17404932534.450001</v>
      </c>
      <c r="F11" s="169">
        <f t="shared" ref="F11:P11" si="1">F12+F15+F17+F18+F19</f>
        <v>26480836498.93</v>
      </c>
      <c r="G11" s="169">
        <f t="shared" si="1"/>
        <v>25944349857.619999</v>
      </c>
      <c r="H11" s="169">
        <f t="shared" si="1"/>
        <v>31631635321.259998</v>
      </c>
      <c r="I11" s="169">
        <f t="shared" si="1"/>
        <v>24138681345.939999</v>
      </c>
      <c r="J11" s="169">
        <f t="shared" si="1"/>
        <v>23740374022.350002</v>
      </c>
      <c r="K11" s="169">
        <f t="shared" si="1"/>
        <v>29240943094.380001</v>
      </c>
      <c r="L11" s="169">
        <f t="shared" si="1"/>
        <v>27715952021.200001</v>
      </c>
      <c r="M11" s="169">
        <f t="shared" si="1"/>
        <v>28803744423.32</v>
      </c>
      <c r="N11" s="169">
        <f t="shared" si="1"/>
        <v>25975960157.48</v>
      </c>
      <c r="O11" s="169">
        <f t="shared" si="1"/>
        <v>38096507949.510002</v>
      </c>
      <c r="P11" s="169">
        <f t="shared" si="1"/>
        <v>46689106738.619995</v>
      </c>
      <c r="Q11" s="170">
        <f>SUM(E11:P11)</f>
        <v>345863023965.06</v>
      </c>
      <c r="R11" s="9"/>
      <c r="S11" s="9"/>
      <c r="T11" s="9"/>
      <c r="U11" s="9"/>
      <c r="V11" s="9"/>
      <c r="W11" s="9"/>
      <c r="X11" s="9"/>
      <c r="Y11" s="9"/>
      <c r="Z11" s="9"/>
      <c r="AA11" s="9"/>
      <c r="AB11" s="9"/>
      <c r="AC11" s="9"/>
      <c r="AD11" s="9"/>
      <c r="AE11" s="9"/>
      <c r="AF11" s="161"/>
      <c r="AG11" s="161"/>
      <c r="AH11" s="161"/>
      <c r="AI11" s="161"/>
    </row>
    <row r="12" spans="1:35" x14ac:dyDescent="0.25">
      <c r="B12" s="30" t="s">
        <v>91</v>
      </c>
      <c r="C12" s="202">
        <v>209164590451</v>
      </c>
      <c r="D12" s="202">
        <v>237006901625.09003</v>
      </c>
      <c r="E12" s="202">
        <f>E13+E14</f>
        <v>15303365569.040001</v>
      </c>
      <c r="F12" s="202">
        <f>F13+F14</f>
        <v>17331602082.299999</v>
      </c>
      <c r="G12" s="202">
        <f t="shared" ref="G12:O12" si="2">G13+G14</f>
        <v>17507772085.689999</v>
      </c>
      <c r="H12" s="202">
        <f t="shared" si="2"/>
        <v>17299360539.98</v>
      </c>
      <c r="I12" s="202">
        <f t="shared" si="2"/>
        <v>17212124367.23</v>
      </c>
      <c r="J12" s="202">
        <f t="shared" si="2"/>
        <v>17276593224.130001</v>
      </c>
      <c r="K12" s="202">
        <f t="shared" si="2"/>
        <v>17857309825.790001</v>
      </c>
      <c r="L12" s="202">
        <f t="shared" si="2"/>
        <v>18437812416.130001</v>
      </c>
      <c r="M12" s="202">
        <f t="shared" si="2"/>
        <v>18812378766.880001</v>
      </c>
      <c r="N12" s="202">
        <f t="shared" si="2"/>
        <v>19206983043.799999</v>
      </c>
      <c r="O12" s="202">
        <f t="shared" si="2"/>
        <v>31176371004.400002</v>
      </c>
      <c r="P12" s="202">
        <f>P13+P14</f>
        <v>28786436136.169998</v>
      </c>
      <c r="Q12" s="202">
        <f t="shared" ref="Q12:Q74" si="3">SUM(E12:P12)</f>
        <v>236208109061.53998</v>
      </c>
      <c r="R12" s="9"/>
      <c r="S12" s="9"/>
      <c r="T12" s="9"/>
      <c r="U12" s="9"/>
      <c r="V12" s="9"/>
      <c r="W12" s="9"/>
      <c r="X12" s="9"/>
      <c r="Y12" s="9"/>
      <c r="Z12" s="9"/>
      <c r="AA12" s="9"/>
      <c r="AB12" s="9"/>
      <c r="AC12" s="9"/>
      <c r="AD12" s="9"/>
      <c r="AE12" s="9"/>
      <c r="AF12" s="161"/>
      <c r="AG12" s="161"/>
      <c r="AH12" s="161"/>
      <c r="AI12" s="161"/>
    </row>
    <row r="13" spans="1:35" x14ac:dyDescent="0.25">
      <c r="B13" s="28" t="s">
        <v>220</v>
      </c>
      <c r="C13" s="183">
        <v>18518124337</v>
      </c>
      <c r="D13" s="183">
        <v>212153730282.73001</v>
      </c>
      <c r="E13" s="203">
        <v>13453422151.66</v>
      </c>
      <c r="F13" s="203">
        <v>15291493870.65</v>
      </c>
      <c r="G13" s="203">
        <v>15477738457.129999</v>
      </c>
      <c r="H13" s="203">
        <v>15322897329.5</v>
      </c>
      <c r="I13" s="203">
        <v>15202575748.700001</v>
      </c>
      <c r="J13" s="203">
        <v>15282175389.73</v>
      </c>
      <c r="K13" s="203">
        <v>15820248365.35</v>
      </c>
      <c r="L13" s="203">
        <v>16340247947.719999</v>
      </c>
      <c r="M13" s="203">
        <v>16671044013.92</v>
      </c>
      <c r="N13" s="203">
        <v>17059900428.040001</v>
      </c>
      <c r="O13" s="203">
        <v>29000564585.93</v>
      </c>
      <c r="P13" s="203">
        <v>26501445253.139999</v>
      </c>
      <c r="Q13" s="183">
        <f t="shared" si="3"/>
        <v>211423753541.47003</v>
      </c>
      <c r="R13" s="9"/>
      <c r="S13" s="9"/>
      <c r="T13" s="9"/>
      <c r="U13" s="9"/>
      <c r="V13" s="9"/>
      <c r="W13" s="9"/>
      <c r="X13" s="9"/>
      <c r="Y13" s="9"/>
      <c r="Z13" s="9"/>
      <c r="AA13" s="9"/>
      <c r="AB13" s="9"/>
      <c r="AC13" s="9"/>
      <c r="AD13" s="9"/>
      <c r="AE13" s="9"/>
      <c r="AF13" s="161"/>
      <c r="AG13" s="161"/>
      <c r="AH13" s="161"/>
      <c r="AI13" s="161"/>
    </row>
    <row r="14" spans="1:35" x14ac:dyDescent="0.25">
      <c r="B14" s="28" t="s">
        <v>221</v>
      </c>
      <c r="C14" s="183">
        <v>23983347081</v>
      </c>
      <c r="D14" s="183">
        <v>24853171342.360004</v>
      </c>
      <c r="E14" s="203">
        <v>1849943417.3800001</v>
      </c>
      <c r="F14" s="203">
        <v>2040108211.6500001</v>
      </c>
      <c r="G14" s="203">
        <v>2030033628.5599999</v>
      </c>
      <c r="H14" s="203">
        <v>1976463210.48</v>
      </c>
      <c r="I14" s="203">
        <v>2009548618.53</v>
      </c>
      <c r="J14" s="203">
        <v>1994417834.4000001</v>
      </c>
      <c r="K14" s="203">
        <v>2037061460.4400001</v>
      </c>
      <c r="L14" s="203">
        <v>2097564468.4100001</v>
      </c>
      <c r="M14" s="203">
        <v>2141334752.96</v>
      </c>
      <c r="N14" s="203">
        <v>2147082615.76</v>
      </c>
      <c r="O14" s="203">
        <v>2175806418.4699998</v>
      </c>
      <c r="P14" s="203">
        <v>2284990883.0300002</v>
      </c>
      <c r="Q14" s="183">
        <f t="shared" si="3"/>
        <v>24784355520.07</v>
      </c>
      <c r="R14" s="9"/>
      <c r="S14" s="9"/>
      <c r="T14" s="9"/>
      <c r="U14" s="9"/>
      <c r="V14" s="9"/>
      <c r="W14" s="9"/>
      <c r="X14" s="9"/>
      <c r="Y14" s="9"/>
      <c r="Z14" s="9"/>
      <c r="AA14" s="9"/>
      <c r="AB14" s="9"/>
      <c r="AC14" s="9"/>
      <c r="AD14" s="9"/>
      <c r="AE14" s="9"/>
      <c r="AF14" s="161"/>
      <c r="AG14" s="161"/>
      <c r="AH14" s="161"/>
      <c r="AI14" s="161"/>
    </row>
    <row r="15" spans="1:35" x14ac:dyDescent="0.25">
      <c r="B15" s="30" t="s">
        <v>92</v>
      </c>
      <c r="C15" s="202">
        <v>100401938348</v>
      </c>
      <c r="D15" s="202">
        <v>112662294982.91</v>
      </c>
      <c r="E15" s="202">
        <f>E16</f>
        <v>2096760392.99</v>
      </c>
      <c r="F15" s="202">
        <f t="shared" ref="F15:P15" si="4">F16</f>
        <v>9144445428.8799992</v>
      </c>
      <c r="G15" s="202">
        <f t="shared" si="4"/>
        <v>8431299971.5600004</v>
      </c>
      <c r="H15" s="202">
        <f t="shared" si="4"/>
        <v>14326191199.59</v>
      </c>
      <c r="I15" s="202">
        <f t="shared" si="4"/>
        <v>6916475143.4499998</v>
      </c>
      <c r="J15" s="202">
        <f t="shared" si="4"/>
        <v>6450856609.8100004</v>
      </c>
      <c r="K15" s="202">
        <f t="shared" si="4"/>
        <v>11377106988.549999</v>
      </c>
      <c r="L15" s="202">
        <f t="shared" si="4"/>
        <v>9272124884.3799992</v>
      </c>
      <c r="M15" s="202">
        <f t="shared" si="4"/>
        <v>9974634840.4699993</v>
      </c>
      <c r="N15" s="202">
        <f t="shared" si="4"/>
        <v>6763682398.1300001</v>
      </c>
      <c r="O15" s="202">
        <f t="shared" si="4"/>
        <v>6913150081.1899996</v>
      </c>
      <c r="P15" s="202">
        <f t="shared" si="4"/>
        <v>17831564962.200001</v>
      </c>
      <c r="Q15" s="202">
        <f>SUM(E15:P15)</f>
        <v>109498292901.2</v>
      </c>
      <c r="R15" s="9"/>
      <c r="S15" s="9"/>
      <c r="T15" s="9"/>
      <c r="U15" s="9"/>
      <c r="V15" s="9"/>
      <c r="W15" s="9"/>
      <c r="X15" s="9"/>
      <c r="Y15" s="9"/>
      <c r="Z15" s="9"/>
      <c r="AA15" s="9"/>
      <c r="AB15" s="9"/>
      <c r="AC15" s="9"/>
      <c r="AD15" s="9"/>
      <c r="AE15" s="9"/>
      <c r="AF15" s="161"/>
      <c r="AG15" s="161"/>
      <c r="AH15" s="161"/>
      <c r="AI15" s="161"/>
    </row>
    <row r="16" spans="1:35" x14ac:dyDescent="0.25">
      <c r="B16" s="28" t="s">
        <v>222</v>
      </c>
      <c r="C16" s="183">
        <v>100401938348</v>
      </c>
      <c r="D16" s="183">
        <v>112662294982.91</v>
      </c>
      <c r="E16" s="203">
        <v>2096760392.99</v>
      </c>
      <c r="F16" s="203">
        <v>9144445428.8799992</v>
      </c>
      <c r="G16" s="203">
        <v>8431299971.5600004</v>
      </c>
      <c r="H16" s="203">
        <v>14326191199.59</v>
      </c>
      <c r="I16" s="203">
        <v>6916475143.4499998</v>
      </c>
      <c r="J16" s="203">
        <v>6450856609.8100004</v>
      </c>
      <c r="K16" s="203">
        <v>11377106988.549999</v>
      </c>
      <c r="L16" s="203">
        <v>9272124884.3799992</v>
      </c>
      <c r="M16" s="203">
        <v>9974634840.4699993</v>
      </c>
      <c r="N16" s="203">
        <v>6763682398.1300001</v>
      </c>
      <c r="O16" s="203">
        <v>6913150081.1899996</v>
      </c>
      <c r="P16" s="203">
        <v>17831564962.200001</v>
      </c>
      <c r="Q16" s="183">
        <f t="shared" si="3"/>
        <v>109498292901.2</v>
      </c>
      <c r="R16" s="9"/>
      <c r="S16" s="9"/>
      <c r="T16" s="9"/>
      <c r="U16" s="9"/>
      <c r="V16" s="9"/>
      <c r="W16" s="9"/>
      <c r="X16" s="9"/>
      <c r="Y16" s="9"/>
      <c r="Z16" s="9"/>
      <c r="AA16" s="9"/>
      <c r="AB16" s="9"/>
      <c r="AC16" s="9"/>
      <c r="AD16" s="9"/>
      <c r="AE16" s="9"/>
      <c r="AF16" s="161"/>
      <c r="AG16" s="161"/>
      <c r="AH16" s="161"/>
      <c r="AI16" s="161"/>
    </row>
    <row r="17" spans="2:35" x14ac:dyDescent="0.25">
      <c r="B17" s="30" t="s">
        <v>93</v>
      </c>
      <c r="C17" s="202">
        <v>11251325</v>
      </c>
      <c r="D17" s="202">
        <v>155593992.40000007</v>
      </c>
      <c r="E17" s="174">
        <v>4806572.42</v>
      </c>
      <c r="F17" s="174">
        <v>4788987.75</v>
      </c>
      <c r="G17" s="174">
        <v>5277800.37</v>
      </c>
      <c r="H17" s="174">
        <v>6083581.6900000004</v>
      </c>
      <c r="I17" s="174">
        <v>10081835.26</v>
      </c>
      <c r="J17" s="174">
        <v>12924188.41</v>
      </c>
      <c r="K17" s="174">
        <v>6526280.04</v>
      </c>
      <c r="L17" s="174">
        <v>6014720.6900000004</v>
      </c>
      <c r="M17" s="174">
        <v>16730815.970000001</v>
      </c>
      <c r="N17" s="174">
        <v>5294715.55</v>
      </c>
      <c r="O17" s="174">
        <v>6986863.9199999999</v>
      </c>
      <c r="P17" s="174">
        <v>71105640.25</v>
      </c>
      <c r="Q17" s="170">
        <f t="shared" si="3"/>
        <v>156622002.31999999</v>
      </c>
      <c r="R17" s="9"/>
      <c r="S17" s="9"/>
      <c r="T17" s="9"/>
      <c r="U17" s="9"/>
      <c r="V17" s="9"/>
      <c r="W17" s="9"/>
      <c r="X17" s="9"/>
      <c r="Y17" s="9"/>
      <c r="Z17" s="9"/>
      <c r="AA17" s="9"/>
      <c r="AB17" s="9"/>
      <c r="AC17" s="9"/>
      <c r="AD17" s="9"/>
      <c r="AE17" s="9"/>
      <c r="AF17" s="161"/>
      <c r="AG17" s="161"/>
      <c r="AH17" s="161"/>
      <c r="AI17" s="161"/>
    </row>
    <row r="18" spans="2:35" x14ac:dyDescent="0.25">
      <c r="B18" s="30" t="s">
        <v>94</v>
      </c>
      <c r="C18" s="202">
        <v>3380145672</v>
      </c>
      <c r="D18" s="202">
        <v>395258.26999974251</v>
      </c>
      <c r="E18" s="202">
        <v>0</v>
      </c>
      <c r="F18" s="202">
        <v>0</v>
      </c>
      <c r="G18" s="202">
        <v>0</v>
      </c>
      <c r="H18" s="202">
        <v>0</v>
      </c>
      <c r="I18" s="202">
        <v>0</v>
      </c>
      <c r="J18" s="202">
        <v>0</v>
      </c>
      <c r="K18" s="202">
        <v>0</v>
      </c>
      <c r="L18" s="202">
        <v>0</v>
      </c>
      <c r="M18" s="202">
        <v>0</v>
      </c>
      <c r="N18" s="202">
        <v>0</v>
      </c>
      <c r="O18" s="202">
        <v>0</v>
      </c>
      <c r="P18" s="202">
        <v>0</v>
      </c>
      <c r="Q18" s="170">
        <f t="shared" si="3"/>
        <v>0</v>
      </c>
      <c r="R18" s="9"/>
      <c r="S18" s="9"/>
      <c r="T18" s="9"/>
      <c r="U18" s="9"/>
      <c r="V18" s="9"/>
      <c r="W18" s="9"/>
      <c r="X18" s="9"/>
      <c r="Y18" s="9"/>
      <c r="Z18" s="9"/>
      <c r="AA18" s="9"/>
      <c r="AB18" s="9"/>
      <c r="AC18" s="9"/>
      <c r="AD18" s="9"/>
      <c r="AE18" s="9"/>
      <c r="AF18" s="161"/>
      <c r="AG18" s="161"/>
    </row>
    <row r="19" spans="2:35" x14ac:dyDescent="0.25">
      <c r="B19" s="30" t="s">
        <v>95</v>
      </c>
      <c r="C19" s="202">
        <v>416351346</v>
      </c>
      <c r="D19" s="202">
        <v>216351346</v>
      </c>
      <c r="E19" s="202">
        <v>0</v>
      </c>
      <c r="F19" s="202">
        <v>0</v>
      </c>
      <c r="G19" s="202">
        <v>0</v>
      </c>
      <c r="H19" s="202">
        <v>0</v>
      </c>
      <c r="I19" s="202">
        <v>0</v>
      </c>
      <c r="J19" s="202">
        <v>0</v>
      </c>
      <c r="K19" s="202">
        <v>0</v>
      </c>
      <c r="L19" s="202">
        <v>0</v>
      </c>
      <c r="M19" s="202">
        <v>0</v>
      </c>
      <c r="N19" s="202">
        <v>0</v>
      </c>
      <c r="O19" s="202">
        <v>0</v>
      </c>
      <c r="P19" s="202">
        <v>0</v>
      </c>
      <c r="Q19" s="170">
        <f t="shared" si="3"/>
        <v>0</v>
      </c>
      <c r="R19" s="9"/>
      <c r="S19" s="9"/>
      <c r="T19" s="9"/>
      <c r="U19" s="9"/>
      <c r="V19" s="9"/>
      <c r="W19" s="9"/>
      <c r="X19" s="9"/>
      <c r="Y19" s="9"/>
      <c r="Z19" s="9"/>
      <c r="AA19" s="9"/>
      <c r="AB19" s="9"/>
      <c r="AC19" s="9"/>
      <c r="AD19" s="9"/>
      <c r="AE19" s="9"/>
      <c r="AF19" s="161"/>
      <c r="AG19" s="161"/>
    </row>
    <row r="20" spans="2:35" x14ac:dyDescent="0.25">
      <c r="B20" s="30" t="s">
        <v>223</v>
      </c>
      <c r="C20" s="202">
        <v>45951048903</v>
      </c>
      <c r="D20" s="202">
        <v>47323379117.259995</v>
      </c>
      <c r="E20" s="170">
        <v>3514087794.27</v>
      </c>
      <c r="F20" s="170">
        <v>3559251909.21</v>
      </c>
      <c r="G20" s="170">
        <v>3538432308.5700002</v>
      </c>
      <c r="H20" s="170">
        <v>3524868692.9899998</v>
      </c>
      <c r="I20" s="170">
        <v>3629970711.9099998</v>
      </c>
      <c r="J20" s="170">
        <v>3529452303.2199998</v>
      </c>
      <c r="K20" s="170">
        <v>3683470713.8899999</v>
      </c>
      <c r="L20" s="170">
        <v>3650730114.5599999</v>
      </c>
      <c r="M20" s="170">
        <v>3693105481.8600001</v>
      </c>
      <c r="N20" s="170">
        <v>3714462526.6700001</v>
      </c>
      <c r="O20" s="170">
        <v>5329427369.0500002</v>
      </c>
      <c r="P20" s="170">
        <v>5909234398.6300001</v>
      </c>
      <c r="Q20" s="170">
        <f t="shared" si="3"/>
        <v>47276494324.830002</v>
      </c>
      <c r="R20" s="9"/>
      <c r="S20" s="9"/>
      <c r="T20" s="9"/>
      <c r="U20" s="9"/>
      <c r="V20" s="9"/>
      <c r="W20" s="9"/>
      <c r="X20" s="9"/>
      <c r="Y20" s="9"/>
      <c r="Z20" s="9"/>
      <c r="AA20" s="9"/>
      <c r="AB20" s="9"/>
      <c r="AC20" s="9"/>
      <c r="AD20" s="9"/>
      <c r="AE20" s="9"/>
      <c r="AF20" s="161"/>
      <c r="AG20" s="161"/>
    </row>
    <row r="21" spans="2:35" x14ac:dyDescent="0.25">
      <c r="B21" s="30" t="s">
        <v>180</v>
      </c>
      <c r="C21" s="202">
        <v>18483613</v>
      </c>
      <c r="D21" s="202">
        <v>156613301112.67001</v>
      </c>
      <c r="E21" s="170">
        <v>12279854553.459999</v>
      </c>
      <c r="F21" s="170">
        <v>13510005493.08</v>
      </c>
      <c r="G21" s="170">
        <v>8930114365.7000008</v>
      </c>
      <c r="H21" s="170">
        <v>5630603993.1099997</v>
      </c>
      <c r="I21" s="170">
        <v>10676625866.84</v>
      </c>
      <c r="J21" s="170">
        <v>37356568932.400002</v>
      </c>
      <c r="K21" s="170">
        <v>11476705856.780001</v>
      </c>
      <c r="L21" s="170">
        <v>8709193786.4200001</v>
      </c>
      <c r="M21" s="170">
        <v>12326859508.799999</v>
      </c>
      <c r="N21" s="170">
        <v>4364672120.6400003</v>
      </c>
      <c r="O21" s="170">
        <v>14112934917.42</v>
      </c>
      <c r="P21" s="170">
        <v>16831670418.870001</v>
      </c>
      <c r="Q21" s="170">
        <f t="shared" si="3"/>
        <v>156205809813.51999</v>
      </c>
      <c r="R21" s="9"/>
      <c r="S21" s="9"/>
      <c r="T21" s="9"/>
      <c r="U21" s="9"/>
      <c r="V21" s="9"/>
      <c r="W21" s="9"/>
      <c r="X21" s="9"/>
      <c r="Y21" s="9"/>
      <c r="Z21" s="9"/>
      <c r="AA21" s="9"/>
      <c r="AB21" s="9"/>
      <c r="AC21" s="9"/>
      <c r="AD21" s="9"/>
      <c r="AE21" s="9"/>
      <c r="AF21" s="161"/>
      <c r="AG21" s="161"/>
    </row>
    <row r="22" spans="2:35" x14ac:dyDescent="0.25">
      <c r="B22" s="30" t="s">
        <v>98</v>
      </c>
      <c r="C22" s="202">
        <v>18483613</v>
      </c>
      <c r="D22" s="202">
        <v>156613301112.67001</v>
      </c>
      <c r="E22" s="202">
        <v>12279854553.459999</v>
      </c>
      <c r="F22" s="202">
        <v>13510005493.08</v>
      </c>
      <c r="G22" s="202">
        <v>8930114365.7000008</v>
      </c>
      <c r="H22" s="202">
        <v>5630603993.1099997</v>
      </c>
      <c r="I22" s="202">
        <v>10676625866.84</v>
      </c>
      <c r="J22" s="202">
        <v>37356568932.400002</v>
      </c>
      <c r="K22" s="202">
        <v>11476705856.780001</v>
      </c>
      <c r="L22" s="202">
        <v>8709193786.4200001</v>
      </c>
      <c r="M22" s="202">
        <v>12326859508.799999</v>
      </c>
      <c r="N22" s="202">
        <v>4364672120.6400003</v>
      </c>
      <c r="O22" s="202">
        <v>14112934917.42</v>
      </c>
      <c r="P22" s="202">
        <v>16831670418.870001</v>
      </c>
      <c r="Q22" s="202">
        <f t="shared" si="3"/>
        <v>156205809813.51999</v>
      </c>
      <c r="R22" s="9"/>
      <c r="S22" s="9"/>
      <c r="T22" s="9"/>
      <c r="U22" s="9"/>
      <c r="V22" s="9"/>
      <c r="W22" s="9"/>
      <c r="X22" s="9"/>
      <c r="Y22" s="9"/>
      <c r="Z22" s="9"/>
      <c r="AA22" s="9"/>
      <c r="AB22" s="9"/>
      <c r="AC22" s="9"/>
      <c r="AD22" s="9"/>
      <c r="AE22" s="9"/>
      <c r="AF22" s="161"/>
      <c r="AG22" s="161"/>
    </row>
    <row r="23" spans="2:35" x14ac:dyDescent="0.25">
      <c r="B23" s="28" t="s">
        <v>193</v>
      </c>
      <c r="C23" s="183">
        <v>8495549213</v>
      </c>
      <c r="D23" s="183">
        <v>76183799060.139999</v>
      </c>
      <c r="E23" s="203">
        <v>8413523027.6800003</v>
      </c>
      <c r="F23" s="203">
        <v>6434871459.21</v>
      </c>
      <c r="G23" s="203">
        <v>2787630909.1300001</v>
      </c>
      <c r="H23" s="203">
        <v>3887153870.2600002</v>
      </c>
      <c r="I23" s="203">
        <v>7234320715.46</v>
      </c>
      <c r="J23" s="203">
        <v>8273716739.1599998</v>
      </c>
      <c r="K23" s="203">
        <v>9091931795.6900005</v>
      </c>
      <c r="L23" s="203">
        <v>5929805764.1000004</v>
      </c>
      <c r="M23" s="203">
        <v>2133193589.46</v>
      </c>
      <c r="N23" s="203">
        <v>2894211159.9499998</v>
      </c>
      <c r="O23" s="203">
        <v>10732465836.190001</v>
      </c>
      <c r="P23" s="203">
        <v>8327434425.8199997</v>
      </c>
      <c r="Q23" s="183">
        <f t="shared" si="3"/>
        <v>76140259292.109985</v>
      </c>
      <c r="R23" s="9"/>
      <c r="S23" s="9"/>
      <c r="T23" s="9"/>
      <c r="U23" s="9"/>
      <c r="V23" s="9"/>
      <c r="W23" s="9"/>
      <c r="X23" s="9"/>
      <c r="Y23" s="9"/>
      <c r="Z23" s="9"/>
      <c r="AA23" s="9"/>
      <c r="AB23" s="9"/>
      <c r="AC23" s="9"/>
      <c r="AD23" s="9"/>
      <c r="AE23" s="9"/>
      <c r="AF23" s="161"/>
      <c r="AG23" s="161"/>
    </row>
    <row r="24" spans="2:35" x14ac:dyDescent="0.25">
      <c r="B24" s="28" t="s">
        <v>194</v>
      </c>
      <c r="C24" s="183">
        <v>98522890143</v>
      </c>
      <c r="D24" s="183">
        <v>79205714429</v>
      </c>
      <c r="E24" s="203">
        <v>3770686066.6100001</v>
      </c>
      <c r="F24" s="203">
        <v>6893196373.0500002</v>
      </c>
      <c r="G24" s="203">
        <v>6074511526.0699997</v>
      </c>
      <c r="H24" s="203">
        <v>1646096223.7</v>
      </c>
      <c r="I24" s="203">
        <v>3398675603.29</v>
      </c>
      <c r="J24" s="203">
        <v>28563141446.110001</v>
      </c>
      <c r="K24" s="203">
        <v>2377957559.5100002</v>
      </c>
      <c r="L24" s="203">
        <v>2719255345.3200002</v>
      </c>
      <c r="M24" s="203">
        <v>10183199801.309999</v>
      </c>
      <c r="N24" s="203">
        <v>1422728234.98</v>
      </c>
      <c r="O24" s="203">
        <v>3339127940.5100002</v>
      </c>
      <c r="P24" s="203">
        <v>8453778183.96</v>
      </c>
      <c r="Q24" s="183">
        <f t="shared" si="3"/>
        <v>78842354304.420013</v>
      </c>
      <c r="R24" s="9"/>
      <c r="S24" s="9"/>
      <c r="T24" s="9"/>
      <c r="U24" s="9"/>
      <c r="V24" s="9"/>
      <c r="W24" s="9"/>
      <c r="X24" s="9"/>
      <c r="Y24" s="9"/>
      <c r="Z24" s="9"/>
      <c r="AA24" s="9"/>
      <c r="AB24" s="9"/>
      <c r="AC24" s="9"/>
      <c r="AD24" s="9"/>
      <c r="AE24" s="9"/>
      <c r="AF24" s="161"/>
      <c r="AG24" s="161"/>
    </row>
    <row r="25" spans="2:35" x14ac:dyDescent="0.25">
      <c r="B25" s="28" t="s">
        <v>195</v>
      </c>
      <c r="C25" s="218">
        <v>1357747727</v>
      </c>
      <c r="D25" s="218">
        <v>1223787623.53</v>
      </c>
      <c r="E25" s="203">
        <v>95645459.170000002</v>
      </c>
      <c r="F25" s="203">
        <v>181937660.81999999</v>
      </c>
      <c r="G25" s="203">
        <v>67971930.5</v>
      </c>
      <c r="H25" s="203">
        <v>97353899.150000006</v>
      </c>
      <c r="I25" s="203">
        <v>43629548.090000004</v>
      </c>
      <c r="J25" s="203">
        <v>519710747.13</v>
      </c>
      <c r="K25" s="203">
        <v>6816501.5800000001</v>
      </c>
      <c r="L25" s="203">
        <v>60132677</v>
      </c>
      <c r="M25" s="203">
        <v>10466118.029999999</v>
      </c>
      <c r="N25" s="203">
        <v>47732725.710000001</v>
      </c>
      <c r="O25" s="203">
        <v>41341140.719999999</v>
      </c>
      <c r="P25" s="203">
        <v>50457809.090000004</v>
      </c>
      <c r="Q25" s="183">
        <f t="shared" si="3"/>
        <v>1223196216.99</v>
      </c>
      <c r="R25" s="9"/>
      <c r="S25" s="9"/>
      <c r="T25" s="9"/>
      <c r="U25" s="9"/>
      <c r="V25" s="9"/>
      <c r="W25" s="9"/>
      <c r="X25" s="9"/>
      <c r="Y25" s="9"/>
      <c r="Z25" s="9"/>
      <c r="AA25" s="9"/>
      <c r="AB25" s="9"/>
      <c r="AC25" s="9"/>
      <c r="AD25" s="9"/>
      <c r="AE25" s="9"/>
      <c r="AF25" s="161"/>
      <c r="AG25" s="161"/>
    </row>
    <row r="26" spans="2:35" x14ac:dyDescent="0.25">
      <c r="B26" s="30" t="s">
        <v>99</v>
      </c>
      <c r="C26" s="169">
        <v>0</v>
      </c>
      <c r="D26" s="169">
        <v>15105600229</v>
      </c>
      <c r="E26" s="170">
        <v>0</v>
      </c>
      <c r="F26" s="170">
        <v>0</v>
      </c>
      <c r="G26" s="170">
        <v>229146564.72000003</v>
      </c>
      <c r="H26" s="170">
        <v>29147480.920000002</v>
      </c>
      <c r="I26" s="170">
        <v>501221846.98999995</v>
      </c>
      <c r="J26" s="170">
        <v>523556666.06</v>
      </c>
      <c r="K26" s="170">
        <v>8164755.75</v>
      </c>
      <c r="L26" s="170">
        <v>1445721267.79</v>
      </c>
      <c r="M26" s="170">
        <v>761451147.99000001</v>
      </c>
      <c r="N26" s="170">
        <v>782976516.04999995</v>
      </c>
      <c r="O26" s="170">
        <v>4136767221.8400002</v>
      </c>
      <c r="P26" s="170">
        <v>6673120071.8999996</v>
      </c>
      <c r="Q26" s="170">
        <f t="shared" si="3"/>
        <v>15091273540.01</v>
      </c>
      <c r="R26" s="9"/>
      <c r="S26" s="9"/>
      <c r="T26" s="9"/>
      <c r="U26" s="9"/>
      <c r="V26" s="9"/>
      <c r="W26" s="9"/>
      <c r="X26" s="9"/>
      <c r="Y26" s="9"/>
      <c r="Z26" s="9"/>
      <c r="AA26" s="9"/>
      <c r="AB26" s="9"/>
      <c r="AC26" s="9"/>
      <c r="AD26" s="9"/>
      <c r="AE26" s="9"/>
      <c r="AF26" s="161"/>
      <c r="AG26" s="161"/>
    </row>
    <row r="27" spans="2:35" s="192" customFormat="1" x14ac:dyDescent="0.25">
      <c r="B27" s="30" t="s">
        <v>100</v>
      </c>
      <c r="C27" s="169">
        <v>0</v>
      </c>
      <c r="D27" s="169">
        <v>12985632469</v>
      </c>
      <c r="E27" s="170">
        <v>0</v>
      </c>
      <c r="F27" s="170">
        <v>0</v>
      </c>
      <c r="G27" s="170">
        <v>229146564.72000003</v>
      </c>
      <c r="H27" s="170">
        <v>29147480.920000002</v>
      </c>
      <c r="I27" s="170">
        <v>501221846.98999995</v>
      </c>
      <c r="J27" s="170">
        <v>523556666.06</v>
      </c>
      <c r="K27" s="170">
        <v>8164755.75</v>
      </c>
      <c r="L27" s="170">
        <v>627696237.29999995</v>
      </c>
      <c r="M27" s="170">
        <v>0</v>
      </c>
      <c r="N27" s="170">
        <v>0</v>
      </c>
      <c r="O27" s="170">
        <v>4136767221.8400002</v>
      </c>
      <c r="P27" s="170">
        <v>6673120071.8999996</v>
      </c>
      <c r="Q27" s="170">
        <f t="shared" si="3"/>
        <v>12728820845.48</v>
      </c>
      <c r="R27" s="9"/>
      <c r="S27" s="9"/>
      <c r="T27" s="9"/>
      <c r="U27" s="9"/>
      <c r="V27" s="9"/>
      <c r="W27" s="9"/>
      <c r="X27" s="9"/>
      <c r="Y27" s="9"/>
      <c r="Z27" s="9"/>
      <c r="AA27" s="9"/>
      <c r="AB27" s="9"/>
      <c r="AC27" s="9"/>
      <c r="AD27" s="9"/>
      <c r="AE27" s="9"/>
    </row>
    <row r="28" spans="2:35" x14ac:dyDescent="0.25">
      <c r="B28" s="30" t="s">
        <v>224</v>
      </c>
      <c r="C28" s="169">
        <v>0</v>
      </c>
      <c r="D28" s="169">
        <v>2119967760</v>
      </c>
      <c r="E28" s="170">
        <v>0</v>
      </c>
      <c r="F28" s="170">
        <v>0</v>
      </c>
      <c r="G28" s="170">
        <v>0</v>
      </c>
      <c r="H28" s="170">
        <v>0</v>
      </c>
      <c r="I28" s="170">
        <v>0</v>
      </c>
      <c r="J28" s="170">
        <v>0</v>
      </c>
      <c r="K28" s="170">
        <v>0</v>
      </c>
      <c r="L28" s="170">
        <v>818025030.49000001</v>
      </c>
      <c r="M28" s="170">
        <v>761451147.99000001</v>
      </c>
      <c r="N28" s="170">
        <v>782976516.04999995</v>
      </c>
      <c r="O28" s="170">
        <v>0</v>
      </c>
      <c r="P28" s="170">
        <v>0</v>
      </c>
      <c r="Q28" s="170">
        <f t="shared" si="3"/>
        <v>2362452694.5299997</v>
      </c>
      <c r="R28" s="9"/>
      <c r="S28" s="9"/>
      <c r="T28" s="9"/>
      <c r="U28" s="9"/>
      <c r="V28" s="9"/>
      <c r="W28" s="9"/>
      <c r="X28" s="9"/>
      <c r="Y28" s="9"/>
      <c r="Z28" s="9"/>
      <c r="AA28" s="9"/>
      <c r="AB28" s="9"/>
      <c r="AC28" s="9"/>
      <c r="AD28" s="9"/>
      <c r="AE28" s="9"/>
      <c r="AF28" s="161"/>
      <c r="AG28" s="161"/>
    </row>
    <row r="29" spans="2:35" x14ac:dyDescent="0.25">
      <c r="B29" s="219" t="s">
        <v>225</v>
      </c>
      <c r="C29" s="220">
        <v>0</v>
      </c>
      <c r="D29" s="220">
        <v>2119967760</v>
      </c>
      <c r="E29" s="180">
        <v>0</v>
      </c>
      <c r="F29" s="180">
        <v>0</v>
      </c>
      <c r="G29" s="180">
        <v>0</v>
      </c>
      <c r="H29" s="180">
        <v>0</v>
      </c>
      <c r="I29" s="180">
        <v>0</v>
      </c>
      <c r="J29" s="180">
        <v>0</v>
      </c>
      <c r="K29" s="180">
        <v>0</v>
      </c>
      <c r="L29" s="180">
        <v>818025030.49000001</v>
      </c>
      <c r="M29" s="180">
        <v>761451147.99000001</v>
      </c>
      <c r="N29" s="180">
        <v>782976516.04999995</v>
      </c>
      <c r="O29" s="180">
        <v>0</v>
      </c>
      <c r="P29" s="180">
        <v>0</v>
      </c>
      <c r="Q29" s="180">
        <f t="shared" si="3"/>
        <v>2362452694.5299997</v>
      </c>
      <c r="R29" s="9"/>
      <c r="S29" s="9"/>
      <c r="T29" s="9"/>
      <c r="U29" s="9"/>
      <c r="V29" s="9"/>
      <c r="W29" s="9"/>
      <c r="X29" s="9"/>
      <c r="Y29" s="9"/>
      <c r="Z29" s="9"/>
      <c r="AA29" s="9"/>
      <c r="AB29" s="9"/>
      <c r="AC29" s="9"/>
      <c r="AD29" s="9"/>
      <c r="AE29" s="9"/>
      <c r="AF29" s="161"/>
      <c r="AG29" s="161"/>
    </row>
    <row r="30" spans="2:35" x14ac:dyDescent="0.25">
      <c r="B30" s="30" t="s">
        <v>101</v>
      </c>
      <c r="C30" s="169">
        <v>223692311423</v>
      </c>
      <c r="D30" s="169">
        <v>296592556184.53015</v>
      </c>
      <c r="E30" s="170">
        <v>15271057379.650003</v>
      </c>
      <c r="F30" s="170">
        <v>20917361690.299995</v>
      </c>
      <c r="G30" s="170">
        <v>20446775679.029991</v>
      </c>
      <c r="H30" s="170">
        <v>21821452760.299995</v>
      </c>
      <c r="I30" s="170">
        <v>18169144129.529999</v>
      </c>
      <c r="J30" s="170">
        <v>19525666703.990002</v>
      </c>
      <c r="K30" s="170">
        <v>15652162127.479996</v>
      </c>
      <c r="L30" s="170">
        <v>20667052278.140003</v>
      </c>
      <c r="M30" s="170">
        <v>25178967273.799995</v>
      </c>
      <c r="N30" s="170">
        <v>23827275367.639988</v>
      </c>
      <c r="O30" s="170">
        <v>30299752314.979992</v>
      </c>
      <c r="P30" s="170">
        <v>64282385939.170013</v>
      </c>
      <c r="Q30" s="170">
        <f t="shared" si="3"/>
        <v>296059053644.00995</v>
      </c>
      <c r="R30" s="9"/>
      <c r="S30" s="9"/>
      <c r="T30" s="9"/>
      <c r="U30" s="9"/>
      <c r="V30" s="9"/>
      <c r="W30" s="9"/>
      <c r="X30" s="9"/>
      <c r="Y30" s="9"/>
      <c r="Z30" s="9"/>
      <c r="AA30" s="9"/>
      <c r="AB30" s="9"/>
      <c r="AC30" s="9"/>
      <c r="AD30" s="9"/>
      <c r="AE30" s="9"/>
      <c r="AF30" s="161"/>
      <c r="AG30" s="161"/>
    </row>
    <row r="31" spans="2:35" x14ac:dyDescent="0.25">
      <c r="B31" s="30" t="s">
        <v>102</v>
      </c>
      <c r="C31" s="202">
        <v>40956267553</v>
      </c>
      <c r="D31" s="202">
        <v>83551088616.210022</v>
      </c>
      <c r="E31" s="202">
        <v>5820750402.3000002</v>
      </c>
      <c r="F31" s="202">
        <v>5204125822.9099998</v>
      </c>
      <c r="G31" s="202">
        <v>4549433618.039999</v>
      </c>
      <c r="H31" s="202">
        <v>5051874894.7999992</v>
      </c>
      <c r="I31" s="202">
        <v>3512953668.7199993</v>
      </c>
      <c r="J31" s="202">
        <v>3682221840.2200003</v>
      </c>
      <c r="K31" s="202">
        <v>890269573.51000047</v>
      </c>
      <c r="L31" s="202">
        <v>3858405204.6800003</v>
      </c>
      <c r="M31" s="202">
        <v>5519062507.3299999</v>
      </c>
      <c r="N31" s="202">
        <v>4689791500.6999969</v>
      </c>
      <c r="O31" s="202">
        <v>7006887367.4000006</v>
      </c>
      <c r="P31" s="202">
        <v>33420765043.270012</v>
      </c>
      <c r="Q31" s="202">
        <f t="shared" si="3"/>
        <v>83206541443.880005</v>
      </c>
      <c r="R31" s="9"/>
      <c r="S31" s="9"/>
      <c r="T31" s="9"/>
      <c r="U31" s="9"/>
      <c r="V31" s="9"/>
      <c r="W31" s="9"/>
      <c r="X31" s="9"/>
      <c r="Y31" s="9"/>
      <c r="Z31" s="9"/>
      <c r="AA31" s="9"/>
      <c r="AB31" s="9"/>
      <c r="AC31" s="9"/>
      <c r="AD31" s="9"/>
      <c r="AE31" s="9"/>
      <c r="AF31" s="161"/>
      <c r="AG31" s="161"/>
    </row>
    <row r="32" spans="2:35" x14ac:dyDescent="0.25">
      <c r="B32" s="28" t="s">
        <v>226</v>
      </c>
      <c r="C32" s="203">
        <v>26361193005</v>
      </c>
      <c r="D32" s="203">
        <v>45181091277.080017</v>
      </c>
      <c r="E32" s="203">
        <v>5755667294.6599998</v>
      </c>
      <c r="F32" s="203">
        <v>4827526875.8400002</v>
      </c>
      <c r="G32" s="203">
        <v>3858154260.0700002</v>
      </c>
      <c r="H32" s="203">
        <v>3835455814.5599999</v>
      </c>
      <c r="I32" s="203">
        <v>2972757847.3499999</v>
      </c>
      <c r="J32" s="203">
        <v>2992458689.6599998</v>
      </c>
      <c r="K32" s="203">
        <v>296905601.56999999</v>
      </c>
      <c r="L32" s="203">
        <v>2949227011.7599998</v>
      </c>
      <c r="M32" s="203">
        <v>4709178909.6900005</v>
      </c>
      <c r="N32" s="203">
        <v>2929716340.8399997</v>
      </c>
      <c r="O32" s="203">
        <v>5673283485.0900002</v>
      </c>
      <c r="P32" s="203">
        <v>4199021597.9199996</v>
      </c>
      <c r="Q32" s="203">
        <f t="shared" si="3"/>
        <v>44999353729.009995</v>
      </c>
      <c r="R32" s="9"/>
      <c r="S32" s="9"/>
      <c r="T32" s="9"/>
      <c r="U32" s="9"/>
      <c r="V32" s="9"/>
      <c r="W32" s="9"/>
      <c r="X32" s="9"/>
      <c r="Y32" s="9"/>
      <c r="Z32" s="9"/>
      <c r="AA32" s="9"/>
      <c r="AB32" s="9"/>
      <c r="AC32" s="9"/>
      <c r="AD32" s="9"/>
      <c r="AE32" s="9"/>
      <c r="AF32" s="161"/>
      <c r="AG32" s="161"/>
    </row>
    <row r="33" spans="1:33" x14ac:dyDescent="0.25">
      <c r="B33" s="28" t="s">
        <v>227</v>
      </c>
      <c r="C33" s="183">
        <v>4535594416</v>
      </c>
      <c r="D33" s="183">
        <v>6108540427.6099997</v>
      </c>
      <c r="E33" s="204">
        <v>48266319.490000002</v>
      </c>
      <c r="F33" s="204">
        <v>250883066.37000006</v>
      </c>
      <c r="G33" s="204">
        <v>351177705.93999994</v>
      </c>
      <c r="H33" s="204">
        <v>894686477.82999992</v>
      </c>
      <c r="I33" s="204">
        <v>358364108.8300001</v>
      </c>
      <c r="J33" s="204">
        <v>386877708.5399999</v>
      </c>
      <c r="K33" s="204">
        <v>282923539.38999999</v>
      </c>
      <c r="L33" s="204">
        <v>380859482.93000001</v>
      </c>
      <c r="M33" s="204">
        <v>585472977.30000019</v>
      </c>
      <c r="N33" s="204">
        <v>570243555.09000003</v>
      </c>
      <c r="O33" s="204">
        <v>626097784.30999994</v>
      </c>
      <c r="P33" s="204">
        <v>1362486382.7100005</v>
      </c>
      <c r="Q33" s="204">
        <f t="shared" si="3"/>
        <v>6098339108.7300014</v>
      </c>
      <c r="R33" s="9"/>
      <c r="S33" s="9"/>
      <c r="T33" s="9"/>
      <c r="U33" s="9"/>
      <c r="V33" s="9"/>
      <c r="W33" s="9"/>
      <c r="X33" s="9"/>
      <c r="Y33" s="9"/>
      <c r="Z33" s="9"/>
      <c r="AA33" s="9"/>
      <c r="AB33" s="9"/>
      <c r="AC33" s="9"/>
      <c r="AD33" s="9"/>
      <c r="AE33" s="9"/>
      <c r="AF33" s="161"/>
      <c r="AG33" s="161"/>
    </row>
    <row r="34" spans="1:33" x14ac:dyDescent="0.25">
      <c r="B34" s="28" t="s">
        <v>228</v>
      </c>
      <c r="C34" s="183">
        <v>558592167</v>
      </c>
      <c r="D34" s="183">
        <v>28676360262</v>
      </c>
      <c r="E34" s="204">
        <v>198778</v>
      </c>
      <c r="F34" s="204">
        <v>58142143.340000004</v>
      </c>
      <c r="G34" s="204">
        <v>29847452.670000002</v>
      </c>
      <c r="H34" s="204">
        <v>29751988.670000002</v>
      </c>
      <c r="I34" s="204">
        <v>29983220.670000002</v>
      </c>
      <c r="J34" s="204">
        <v>75122337.989999995</v>
      </c>
      <c r="K34" s="204">
        <v>103272524.66</v>
      </c>
      <c r="L34" s="204">
        <v>130362750.5</v>
      </c>
      <c r="M34" s="204">
        <v>198779</v>
      </c>
      <c r="N34" s="204">
        <v>740273726.62</v>
      </c>
      <c r="O34" s="204">
        <v>78080061.670000002</v>
      </c>
      <c r="P34" s="204">
        <v>27273060727.800003</v>
      </c>
      <c r="Q34" s="204">
        <f t="shared" si="3"/>
        <v>28548294491.590004</v>
      </c>
      <c r="R34" s="9"/>
      <c r="S34" s="9"/>
      <c r="T34" s="9"/>
      <c r="U34" s="9"/>
      <c r="V34" s="9"/>
      <c r="W34" s="9"/>
      <c r="X34" s="9"/>
      <c r="Y34" s="9"/>
      <c r="Z34" s="9"/>
      <c r="AA34" s="9"/>
      <c r="AB34" s="9"/>
      <c r="AC34" s="9"/>
      <c r="AD34" s="9"/>
      <c r="AE34" s="9"/>
      <c r="AF34" s="161"/>
      <c r="AG34" s="161"/>
    </row>
    <row r="35" spans="1:33" x14ac:dyDescent="0.25">
      <c r="A35" s="199"/>
      <c r="B35" s="28" t="s">
        <v>229</v>
      </c>
      <c r="C35" s="183">
        <v>4473558462</v>
      </c>
      <c r="D35" s="183">
        <v>3585096649.5199995</v>
      </c>
      <c r="E35" s="204">
        <v>16618010.15</v>
      </c>
      <c r="F35" s="204">
        <v>67573737.360000014</v>
      </c>
      <c r="G35" s="204">
        <v>310254199.36000007</v>
      </c>
      <c r="H35" s="204">
        <v>291980613.74000001</v>
      </c>
      <c r="I35" s="204">
        <v>151848491.87000003</v>
      </c>
      <c r="J35" s="204">
        <v>227763104.02999997</v>
      </c>
      <c r="K35" s="204">
        <v>207167907.88999993</v>
      </c>
      <c r="L35" s="204">
        <v>397955959.48999983</v>
      </c>
      <c r="M35" s="204">
        <v>224211841.33999997</v>
      </c>
      <c r="N35" s="204">
        <v>449557878.14999986</v>
      </c>
      <c r="O35" s="204">
        <v>629426036.33000004</v>
      </c>
      <c r="P35" s="204">
        <v>586196334.83999979</v>
      </c>
      <c r="Q35" s="204">
        <f t="shared" si="3"/>
        <v>3560554114.5499992</v>
      </c>
      <c r="R35" s="9"/>
      <c r="S35" s="9"/>
      <c r="T35" s="9"/>
      <c r="U35" s="9"/>
      <c r="V35" s="9"/>
      <c r="W35" s="9"/>
      <c r="X35" s="9"/>
      <c r="Y35" s="9"/>
      <c r="Z35" s="9"/>
      <c r="AA35" s="9"/>
      <c r="AB35" s="9"/>
      <c r="AC35" s="9"/>
      <c r="AD35" s="9"/>
      <c r="AE35" s="9"/>
      <c r="AF35" s="161"/>
      <c r="AG35" s="161"/>
    </row>
    <row r="36" spans="1:33" x14ac:dyDescent="0.25">
      <c r="B36" s="30" t="s">
        <v>103</v>
      </c>
      <c r="C36" s="202">
        <v>166138017634</v>
      </c>
      <c r="D36" s="202">
        <v>192042972663.34009</v>
      </c>
      <c r="E36" s="202">
        <v>8860526634.3899994</v>
      </c>
      <c r="F36" s="202">
        <v>14812219254.679998</v>
      </c>
      <c r="G36" s="202">
        <v>14653138186.359995</v>
      </c>
      <c r="H36" s="202">
        <v>15287394217.389996</v>
      </c>
      <c r="I36" s="202">
        <v>12539645435.76</v>
      </c>
      <c r="J36" s="202">
        <v>13782337030.16</v>
      </c>
      <c r="K36" s="202">
        <v>13333585973.299995</v>
      </c>
      <c r="L36" s="202">
        <v>15811963650.540005</v>
      </c>
      <c r="M36" s="202">
        <v>16843795664.079998</v>
      </c>
      <c r="N36" s="202">
        <v>17686116247.119991</v>
      </c>
      <c r="O36" s="202">
        <v>21658584268.049992</v>
      </c>
      <c r="P36" s="202">
        <v>26706887784.159992</v>
      </c>
      <c r="Q36" s="202">
        <f t="shared" si="3"/>
        <v>191976194345.98996</v>
      </c>
      <c r="R36" s="9"/>
      <c r="S36" s="9"/>
      <c r="T36" s="9"/>
      <c r="U36" s="9"/>
      <c r="V36" s="9"/>
      <c r="W36" s="9"/>
      <c r="X36" s="9"/>
      <c r="Y36" s="9"/>
      <c r="Z36" s="9"/>
      <c r="AA36" s="9"/>
      <c r="AB36" s="9"/>
      <c r="AC36" s="9"/>
      <c r="AD36" s="9"/>
      <c r="AE36" s="9"/>
      <c r="AF36" s="161"/>
      <c r="AG36" s="161"/>
    </row>
    <row r="37" spans="1:33" x14ac:dyDescent="0.25">
      <c r="B37" s="28" t="s">
        <v>230</v>
      </c>
      <c r="C37" s="203">
        <v>117316677495</v>
      </c>
      <c r="D37" s="203">
        <v>134327665350.65005</v>
      </c>
      <c r="E37" s="203">
        <v>8497488244.3999996</v>
      </c>
      <c r="F37" s="203">
        <v>9087471081.1299992</v>
      </c>
      <c r="G37" s="203">
        <v>10589209058.849995</v>
      </c>
      <c r="H37" s="203">
        <v>9539371629.5900002</v>
      </c>
      <c r="I37" s="203">
        <v>9026659144.2100029</v>
      </c>
      <c r="J37" s="203">
        <v>10300656114.450001</v>
      </c>
      <c r="K37" s="203">
        <v>10617578064.089998</v>
      </c>
      <c r="L37" s="203">
        <v>10786593529.000004</v>
      </c>
      <c r="M37" s="203">
        <v>10628112801.689999</v>
      </c>
      <c r="N37" s="203">
        <v>11561830674.579994</v>
      </c>
      <c r="O37" s="203">
        <v>14288392308.24</v>
      </c>
      <c r="P37" s="203">
        <v>19367440779.599991</v>
      </c>
      <c r="Q37" s="206">
        <f t="shared" si="3"/>
        <v>134290803429.82999</v>
      </c>
      <c r="R37" s="9"/>
      <c r="S37" s="9"/>
      <c r="T37" s="9"/>
      <c r="U37" s="9"/>
      <c r="V37" s="9"/>
      <c r="W37" s="9"/>
      <c r="X37" s="9"/>
      <c r="Y37" s="9"/>
      <c r="Z37" s="9"/>
      <c r="AA37" s="9"/>
      <c r="AB37" s="9"/>
      <c r="AC37" s="9"/>
      <c r="AD37" s="9"/>
      <c r="AE37" s="9"/>
      <c r="AF37" s="161"/>
      <c r="AG37" s="161"/>
    </row>
    <row r="38" spans="1:33" x14ac:dyDescent="0.25">
      <c r="B38" s="28" t="s">
        <v>231</v>
      </c>
      <c r="C38" s="203">
        <v>86243018485</v>
      </c>
      <c r="D38" s="203">
        <v>98261887071.53006</v>
      </c>
      <c r="E38" s="203">
        <v>6008941648.0699997</v>
      </c>
      <c r="F38" s="203">
        <v>6535346082.1599998</v>
      </c>
      <c r="G38" s="203">
        <v>8095975037.6100035</v>
      </c>
      <c r="H38" s="203">
        <v>7066954694.1899996</v>
      </c>
      <c r="I38" s="203">
        <v>6426198875.0200005</v>
      </c>
      <c r="J38" s="203">
        <v>7808072093.2099981</v>
      </c>
      <c r="K38" s="203">
        <v>7487318104.2999992</v>
      </c>
      <c r="L38" s="203">
        <v>7972528991.9900026</v>
      </c>
      <c r="M38" s="203">
        <v>7812881904.4000006</v>
      </c>
      <c r="N38" s="203">
        <v>9046020368.1700001</v>
      </c>
      <c r="O38" s="203">
        <v>9792573568.6100025</v>
      </c>
      <c r="P38" s="203">
        <v>14178387502.209999</v>
      </c>
      <c r="Q38" s="206">
        <f t="shared" si="3"/>
        <v>98231198869.940002</v>
      </c>
      <c r="R38" s="9"/>
      <c r="S38" s="9"/>
      <c r="T38" s="9"/>
      <c r="U38" s="9"/>
      <c r="V38" s="9"/>
      <c r="W38" s="9"/>
      <c r="X38" s="9"/>
      <c r="Y38" s="9"/>
      <c r="Z38" s="9"/>
      <c r="AA38" s="9"/>
      <c r="AB38" s="9"/>
      <c r="AC38" s="9"/>
      <c r="AD38" s="9"/>
      <c r="AE38" s="9"/>
      <c r="AF38" s="161"/>
      <c r="AG38" s="161"/>
    </row>
    <row r="39" spans="1:33" x14ac:dyDescent="0.25">
      <c r="B39" s="28" t="s">
        <v>232</v>
      </c>
      <c r="C39" s="203">
        <v>13192731931</v>
      </c>
      <c r="D39" s="203">
        <v>13272332169.459999</v>
      </c>
      <c r="E39" s="203">
        <v>1017265314</v>
      </c>
      <c r="F39" s="203">
        <v>1080843716.6399999</v>
      </c>
      <c r="G39" s="203">
        <v>1021952738.91</v>
      </c>
      <c r="H39" s="203">
        <v>1001135653.0699999</v>
      </c>
      <c r="I39" s="203">
        <v>1129178987.1900001</v>
      </c>
      <c r="J39" s="203">
        <v>1021302738.91</v>
      </c>
      <c r="K39" s="203">
        <v>1075860221.46</v>
      </c>
      <c r="L39" s="203">
        <v>1049505294.6799999</v>
      </c>
      <c r="M39" s="203">
        <v>1049089110.49</v>
      </c>
      <c r="N39" s="203">
        <v>1044529024.0799999</v>
      </c>
      <c r="O39" s="203">
        <v>1712460025.4300003</v>
      </c>
      <c r="P39" s="203">
        <v>1065397490.0599999</v>
      </c>
      <c r="Q39" s="206">
        <f t="shared" si="3"/>
        <v>13268520314.92</v>
      </c>
      <c r="R39" s="9"/>
      <c r="S39" s="9"/>
      <c r="T39" s="9"/>
      <c r="U39" s="9"/>
      <c r="V39" s="9"/>
      <c r="W39" s="9"/>
      <c r="X39" s="9"/>
      <c r="Y39" s="9"/>
      <c r="Z39" s="9"/>
      <c r="AA39" s="9"/>
      <c r="AB39" s="9"/>
      <c r="AC39" s="9"/>
      <c r="AD39" s="9"/>
      <c r="AE39" s="9"/>
      <c r="AF39" s="161"/>
      <c r="AG39" s="161"/>
    </row>
    <row r="40" spans="1:33" x14ac:dyDescent="0.25">
      <c r="B40" s="28" t="s">
        <v>233</v>
      </c>
      <c r="C40" s="203">
        <v>17880927079</v>
      </c>
      <c r="D40" s="203">
        <v>22793446109.66</v>
      </c>
      <c r="E40" s="203">
        <v>1471281282.3299999</v>
      </c>
      <c r="F40" s="203">
        <v>1471281282.3299999</v>
      </c>
      <c r="G40" s="203">
        <v>1471281282.3299999</v>
      </c>
      <c r="H40" s="203">
        <v>1471281282.3299999</v>
      </c>
      <c r="I40" s="203">
        <v>1471281282</v>
      </c>
      <c r="J40" s="203">
        <v>1471281282.3299999</v>
      </c>
      <c r="K40" s="203">
        <v>2054399738.3299999</v>
      </c>
      <c r="L40" s="203">
        <v>1764559242.3299999</v>
      </c>
      <c r="M40" s="203">
        <v>1766141786.8</v>
      </c>
      <c r="N40" s="203">
        <v>1471281282.3299999</v>
      </c>
      <c r="O40" s="203">
        <v>2783358714.1999998</v>
      </c>
      <c r="P40" s="203">
        <v>4123655787.3299999</v>
      </c>
      <c r="Q40" s="206">
        <f t="shared" si="3"/>
        <v>22791084244.970001</v>
      </c>
      <c r="R40" s="9"/>
      <c r="S40" s="9"/>
      <c r="T40" s="9"/>
      <c r="U40" s="9"/>
      <c r="V40" s="9"/>
      <c r="W40" s="9"/>
      <c r="X40" s="9"/>
      <c r="Y40" s="9"/>
      <c r="Z40" s="9"/>
      <c r="AA40" s="9"/>
      <c r="AB40" s="9"/>
      <c r="AC40" s="9"/>
      <c r="AD40" s="9"/>
      <c r="AE40" s="9"/>
      <c r="AF40" s="161"/>
      <c r="AG40" s="161"/>
    </row>
    <row r="41" spans="1:33" x14ac:dyDescent="0.25">
      <c r="B41" s="28" t="s">
        <v>234</v>
      </c>
      <c r="C41" s="203">
        <v>47631001365</v>
      </c>
      <c r="D41" s="203">
        <v>56462569381.960014</v>
      </c>
      <c r="E41" s="203">
        <v>309412276.67999995</v>
      </c>
      <c r="F41" s="203">
        <v>5580755297.2399998</v>
      </c>
      <c r="G41" s="203">
        <v>4009761014.2000008</v>
      </c>
      <c r="H41" s="203">
        <v>5712467214.420001</v>
      </c>
      <c r="I41" s="203">
        <v>3441064346.6899996</v>
      </c>
      <c r="J41" s="203">
        <v>3446316647.48</v>
      </c>
      <c r="K41" s="203">
        <v>2642081779.9000001</v>
      </c>
      <c r="L41" s="203">
        <v>4971202008.2300005</v>
      </c>
      <c r="M41" s="203">
        <v>6161514749.0800009</v>
      </c>
      <c r="N41" s="203">
        <v>5839875475.2300005</v>
      </c>
      <c r="O41" s="203">
        <v>7274330995.1800003</v>
      </c>
      <c r="P41" s="203">
        <v>7047939998.7399988</v>
      </c>
      <c r="Q41" s="206">
        <f t="shared" si="3"/>
        <v>56436721803.07</v>
      </c>
      <c r="R41" s="9"/>
      <c r="S41" s="9"/>
      <c r="T41" s="9"/>
      <c r="U41" s="9"/>
      <c r="V41" s="9"/>
      <c r="W41" s="9"/>
      <c r="X41" s="9"/>
      <c r="Y41" s="9"/>
      <c r="Z41" s="9"/>
      <c r="AA41" s="9"/>
      <c r="AB41" s="9"/>
      <c r="AC41" s="9"/>
      <c r="AD41" s="9"/>
      <c r="AE41" s="9"/>
      <c r="AF41" s="161"/>
      <c r="AG41" s="161"/>
    </row>
    <row r="42" spans="1:33" x14ac:dyDescent="0.25">
      <c r="B42" s="28" t="s">
        <v>235</v>
      </c>
      <c r="C42" s="218">
        <v>1190338774</v>
      </c>
      <c r="D42" s="218">
        <v>1252737930.73</v>
      </c>
      <c r="E42" s="172">
        <v>53626113.309999995</v>
      </c>
      <c r="F42" s="172">
        <v>143992876.31</v>
      </c>
      <c r="G42" s="172">
        <v>54168113.310000002</v>
      </c>
      <c r="H42" s="172">
        <v>35555373.380000003</v>
      </c>
      <c r="I42" s="172">
        <v>71921944.859999999</v>
      </c>
      <c r="J42" s="172">
        <v>35364268.230000004</v>
      </c>
      <c r="K42" s="172">
        <v>73926129.310000002</v>
      </c>
      <c r="L42" s="172">
        <v>54168113.310000002</v>
      </c>
      <c r="M42" s="172">
        <v>54168113.309999995</v>
      </c>
      <c r="N42" s="172">
        <v>284410097.31</v>
      </c>
      <c r="O42" s="172">
        <v>95860964.629999995</v>
      </c>
      <c r="P42" s="172">
        <v>291507005.81999999</v>
      </c>
      <c r="Q42" s="172">
        <f t="shared" si="3"/>
        <v>1248669113.0900002</v>
      </c>
      <c r="R42" s="9"/>
      <c r="S42" s="9"/>
      <c r="T42" s="9"/>
      <c r="U42" s="9"/>
      <c r="V42" s="9"/>
      <c r="W42" s="9"/>
      <c r="X42" s="9"/>
      <c r="Y42" s="9"/>
      <c r="Z42" s="9"/>
      <c r="AA42" s="9"/>
      <c r="AB42" s="9"/>
      <c r="AC42" s="9"/>
      <c r="AD42" s="9"/>
      <c r="AE42" s="9"/>
      <c r="AF42" s="161"/>
      <c r="AG42" s="161"/>
    </row>
    <row r="43" spans="1:33" x14ac:dyDescent="0.25">
      <c r="B43" s="28" t="s">
        <v>236</v>
      </c>
      <c r="C43" s="218">
        <v>639579879</v>
      </c>
      <c r="D43" s="218">
        <v>746979035.73000002</v>
      </c>
      <c r="E43" s="172">
        <v>49721582.670000002</v>
      </c>
      <c r="F43" s="172">
        <v>140088345.67000002</v>
      </c>
      <c r="G43" s="172">
        <v>50263582.670000002</v>
      </c>
      <c r="H43" s="172">
        <v>31650842.740000002</v>
      </c>
      <c r="I43" s="172">
        <v>68017414.219999999</v>
      </c>
      <c r="J43" s="172">
        <v>31459737.59</v>
      </c>
      <c r="K43" s="172">
        <v>70021598.670000002</v>
      </c>
      <c r="L43" s="172">
        <v>50263582.670000002</v>
      </c>
      <c r="M43" s="172">
        <v>50263582.670000002</v>
      </c>
      <c r="N43" s="172">
        <v>30505566.670000002</v>
      </c>
      <c r="O43" s="172">
        <v>88051906.670000002</v>
      </c>
      <c r="P43" s="172">
        <v>82602475.180000007</v>
      </c>
      <c r="Q43" s="172">
        <f t="shared" si="3"/>
        <v>742910218.08999991</v>
      </c>
      <c r="R43" s="9"/>
      <c r="S43" s="9"/>
      <c r="T43" s="9"/>
      <c r="U43" s="9"/>
      <c r="V43" s="9"/>
      <c r="W43" s="9"/>
      <c r="X43" s="9"/>
      <c r="Y43" s="9"/>
      <c r="Z43" s="9"/>
      <c r="AA43" s="9"/>
      <c r="AB43" s="9"/>
      <c r="AC43" s="9"/>
      <c r="AD43" s="9"/>
      <c r="AE43" s="9"/>
      <c r="AF43" s="161"/>
      <c r="AG43" s="161"/>
    </row>
    <row r="44" spans="1:33" x14ac:dyDescent="0.25">
      <c r="B44" s="28" t="s">
        <v>237</v>
      </c>
      <c r="C44" s="218">
        <v>550758895</v>
      </c>
      <c r="D44" s="218">
        <v>505758895</v>
      </c>
      <c r="E44" s="172">
        <v>3904530.64</v>
      </c>
      <c r="F44" s="172">
        <v>3904530.64</v>
      </c>
      <c r="G44" s="172">
        <v>3904530.64</v>
      </c>
      <c r="H44" s="172">
        <v>3904530.64</v>
      </c>
      <c r="I44" s="172">
        <v>3904530.64</v>
      </c>
      <c r="J44" s="172">
        <v>3904530.64</v>
      </c>
      <c r="K44" s="172">
        <v>3904530.64</v>
      </c>
      <c r="L44" s="172">
        <v>3904530.64</v>
      </c>
      <c r="M44" s="172">
        <v>3904530.64</v>
      </c>
      <c r="N44" s="172">
        <v>253904530.63999999</v>
      </c>
      <c r="O44" s="172">
        <v>7809057.96</v>
      </c>
      <c r="P44" s="172">
        <v>208904530.63999999</v>
      </c>
      <c r="Q44" s="172">
        <f t="shared" si="3"/>
        <v>505758894.99999994</v>
      </c>
      <c r="R44" s="9"/>
      <c r="S44" s="9"/>
      <c r="T44" s="9"/>
      <c r="U44" s="9"/>
      <c r="V44" s="9"/>
      <c r="W44" s="9"/>
      <c r="X44" s="9"/>
      <c r="Y44" s="9"/>
      <c r="Z44" s="9"/>
      <c r="AA44" s="9"/>
      <c r="AB44" s="9"/>
      <c r="AC44" s="9"/>
      <c r="AD44" s="9"/>
      <c r="AE44" s="9"/>
      <c r="AF44" s="161"/>
      <c r="AG44" s="161"/>
    </row>
    <row r="45" spans="1:33" ht="17.25" customHeight="1" x14ac:dyDescent="0.25">
      <c r="B45" s="30" t="s">
        <v>104</v>
      </c>
      <c r="C45" s="169">
        <v>1157579031</v>
      </c>
      <c r="D45" s="169">
        <v>1469400925.5799999</v>
      </c>
      <c r="E45" s="170">
        <v>25031976.25</v>
      </c>
      <c r="F45" s="170">
        <v>31817006.170000002</v>
      </c>
      <c r="G45" s="170">
        <v>109506753.19000001</v>
      </c>
      <c r="H45" s="170">
        <v>135307057.58999997</v>
      </c>
      <c r="I45" s="170">
        <v>31554338.91</v>
      </c>
      <c r="J45" s="170">
        <v>78198198.969999999</v>
      </c>
      <c r="K45" s="170">
        <v>17842869.350000001</v>
      </c>
      <c r="L45" s="170">
        <v>42576920.229999997</v>
      </c>
      <c r="M45" s="170">
        <v>406204438.30999994</v>
      </c>
      <c r="N45" s="170">
        <v>22409757.039999999</v>
      </c>
      <c r="O45" s="170">
        <v>252976203.43999997</v>
      </c>
      <c r="P45" s="170">
        <v>209899154.98000002</v>
      </c>
      <c r="Q45" s="170">
        <f t="shared" si="3"/>
        <v>1363324674.4300001</v>
      </c>
      <c r="R45" s="9"/>
      <c r="S45" s="9"/>
      <c r="T45" s="9"/>
      <c r="U45" s="9"/>
      <c r="V45" s="9"/>
      <c r="W45" s="9"/>
      <c r="X45" s="9"/>
      <c r="Y45" s="9"/>
      <c r="Z45" s="9"/>
      <c r="AA45" s="9"/>
      <c r="AB45" s="9"/>
      <c r="AC45" s="9"/>
      <c r="AD45" s="9"/>
      <c r="AE45" s="9"/>
      <c r="AF45" s="161"/>
      <c r="AG45" s="161"/>
    </row>
    <row r="46" spans="1:33" x14ac:dyDescent="0.25">
      <c r="B46" s="28" t="s">
        <v>238</v>
      </c>
      <c r="C46" s="218">
        <v>1149144858</v>
      </c>
      <c r="D46" s="218">
        <v>1121255060.5799999</v>
      </c>
      <c r="E46" s="172">
        <v>25031142.920000002</v>
      </c>
      <c r="F46" s="172">
        <v>31816172.84</v>
      </c>
      <c r="G46" s="172">
        <v>109505919.86000001</v>
      </c>
      <c r="H46" s="172">
        <v>135306224.25999996</v>
      </c>
      <c r="I46" s="172">
        <v>31553505.580000002</v>
      </c>
      <c r="J46" s="172">
        <v>78197365.639999986</v>
      </c>
      <c r="K46" s="172">
        <v>17842036.02</v>
      </c>
      <c r="L46" s="172">
        <v>42576086.899999999</v>
      </c>
      <c r="M46" s="172">
        <v>406203604.97999996</v>
      </c>
      <c r="N46" s="172">
        <v>22408923.710000001</v>
      </c>
      <c r="O46" s="172">
        <v>9929505.5899999999</v>
      </c>
      <c r="P46" s="172">
        <v>209898321.63</v>
      </c>
      <c r="Q46" s="172">
        <f t="shared" si="3"/>
        <v>1120268809.9299998</v>
      </c>
      <c r="R46" s="9"/>
      <c r="S46" s="9"/>
      <c r="T46" s="9"/>
      <c r="U46" s="9"/>
      <c r="V46" s="9"/>
      <c r="W46" s="9"/>
      <c r="X46" s="9"/>
      <c r="Y46" s="9"/>
      <c r="Z46" s="9"/>
      <c r="AA46" s="9"/>
      <c r="AB46" s="9"/>
      <c r="AC46" s="9"/>
      <c r="AD46" s="9"/>
      <c r="AE46" s="9"/>
      <c r="AF46" s="161"/>
      <c r="AG46" s="161"/>
    </row>
    <row r="47" spans="1:33" x14ac:dyDescent="0.25">
      <c r="B47" s="28" t="s">
        <v>239</v>
      </c>
      <c r="C47" s="218">
        <v>8434173</v>
      </c>
      <c r="D47" s="218">
        <v>348145865</v>
      </c>
      <c r="E47" s="172">
        <v>833.33</v>
      </c>
      <c r="F47" s="172">
        <v>833.33</v>
      </c>
      <c r="G47" s="172">
        <v>833.33</v>
      </c>
      <c r="H47" s="172">
        <v>833.33</v>
      </c>
      <c r="I47" s="172">
        <v>833.33</v>
      </c>
      <c r="J47" s="172">
        <v>833.33</v>
      </c>
      <c r="K47" s="172">
        <v>833.33</v>
      </c>
      <c r="L47" s="172">
        <v>833.33</v>
      </c>
      <c r="M47" s="172">
        <v>833.33</v>
      </c>
      <c r="N47" s="172">
        <v>833.33</v>
      </c>
      <c r="O47" s="172">
        <v>243046697.84999999</v>
      </c>
      <c r="P47" s="172">
        <v>833.35</v>
      </c>
      <c r="Q47" s="172">
        <f t="shared" si="3"/>
        <v>243055864.5</v>
      </c>
      <c r="R47" s="9"/>
      <c r="S47" s="9"/>
      <c r="T47" s="9"/>
      <c r="U47" s="9"/>
      <c r="V47" s="9"/>
      <c r="W47" s="9"/>
      <c r="X47" s="9"/>
      <c r="Y47" s="9"/>
      <c r="Z47" s="9"/>
      <c r="AA47" s="9"/>
      <c r="AB47" s="9"/>
      <c r="AC47" s="9"/>
      <c r="AD47" s="9"/>
      <c r="AE47" s="9"/>
      <c r="AF47" s="161"/>
      <c r="AG47" s="161"/>
    </row>
    <row r="48" spans="1:33" x14ac:dyDescent="0.25">
      <c r="B48" s="30" t="s">
        <v>105</v>
      </c>
      <c r="C48" s="169">
        <v>15440447205</v>
      </c>
      <c r="D48" s="169">
        <v>19529093979.399998</v>
      </c>
      <c r="E48" s="170">
        <v>564748366.71000016</v>
      </c>
      <c r="F48" s="170">
        <v>869199606.54000032</v>
      </c>
      <c r="G48" s="170">
        <v>1134697121.4400001</v>
      </c>
      <c r="H48" s="170">
        <v>1346876590.52</v>
      </c>
      <c r="I48" s="170">
        <v>2084990686.1400001</v>
      </c>
      <c r="J48" s="170">
        <v>1982909634.6400008</v>
      </c>
      <c r="K48" s="170">
        <v>1410463711.3200002</v>
      </c>
      <c r="L48" s="170">
        <v>954106502.69000006</v>
      </c>
      <c r="M48" s="170">
        <v>2409904664.0799994</v>
      </c>
      <c r="N48" s="170">
        <v>1428957862.7799997</v>
      </c>
      <c r="O48" s="170">
        <v>1381304476.0899999</v>
      </c>
      <c r="P48" s="170">
        <v>3944833956.7599983</v>
      </c>
      <c r="Q48" s="170">
        <f t="shared" si="3"/>
        <v>19512993179.709999</v>
      </c>
      <c r="R48" s="9"/>
      <c r="S48" s="9"/>
      <c r="T48" s="9"/>
      <c r="U48" s="9"/>
      <c r="V48" s="9"/>
      <c r="W48" s="9"/>
      <c r="X48" s="9"/>
      <c r="Y48" s="9"/>
      <c r="Z48" s="9"/>
      <c r="AA48" s="9"/>
      <c r="AB48" s="9"/>
      <c r="AC48" s="9"/>
      <c r="AD48" s="9"/>
      <c r="AE48" s="9"/>
      <c r="AF48" s="161"/>
      <c r="AG48" s="161"/>
    </row>
    <row r="49" spans="2:33" x14ac:dyDescent="0.25">
      <c r="B49" s="30" t="s">
        <v>106</v>
      </c>
      <c r="C49" s="205">
        <v>265815541</v>
      </c>
      <c r="D49" s="205">
        <v>1426669062.5799999</v>
      </c>
      <c r="E49" s="205">
        <v>18498099.909999996</v>
      </c>
      <c r="F49" s="205">
        <v>18498099.909999996</v>
      </c>
      <c r="G49" s="205">
        <v>18770881.929999996</v>
      </c>
      <c r="H49" s="205">
        <v>19015099.909999996</v>
      </c>
      <c r="I49" s="205">
        <v>19031255.609999999</v>
      </c>
      <c r="J49" s="205">
        <v>18780534.229999997</v>
      </c>
      <c r="K49" s="205">
        <v>18820099.909999996</v>
      </c>
      <c r="L49" s="205">
        <v>619279799.90999997</v>
      </c>
      <c r="M49" s="205">
        <v>19480479.910000011</v>
      </c>
      <c r="N49" s="205">
        <v>419284399.90999997</v>
      </c>
      <c r="O49" s="205">
        <v>21043779.269999996</v>
      </c>
      <c r="P49" s="205">
        <v>215602972.06999999</v>
      </c>
      <c r="Q49" s="205">
        <f t="shared" si="3"/>
        <v>1426105502.4799998</v>
      </c>
      <c r="R49" s="9"/>
      <c r="S49" s="9"/>
      <c r="T49" s="9"/>
      <c r="U49" s="9"/>
      <c r="V49" s="9"/>
      <c r="W49" s="9"/>
      <c r="X49" s="9"/>
      <c r="Y49" s="9"/>
      <c r="Z49" s="9"/>
      <c r="AA49" s="9"/>
      <c r="AB49" s="9"/>
      <c r="AC49" s="9"/>
      <c r="AD49" s="9"/>
      <c r="AE49" s="9"/>
      <c r="AF49" s="161"/>
      <c r="AG49" s="161"/>
    </row>
    <row r="50" spans="2:33" x14ac:dyDescent="0.25">
      <c r="B50" s="29" t="s">
        <v>107</v>
      </c>
      <c r="C50" s="167">
        <v>123157955971</v>
      </c>
      <c r="D50" s="167">
        <v>125808268172.05003</v>
      </c>
      <c r="E50" s="167">
        <f t="shared" ref="E50:P50" si="5">E51+E59+E82+E86+E93+E104</f>
        <v>838566484.76999998</v>
      </c>
      <c r="F50" s="167">
        <f t="shared" si="5"/>
        <v>2293550421.5500002</v>
      </c>
      <c r="G50" s="167">
        <f t="shared" si="5"/>
        <v>7936561783.8700008</v>
      </c>
      <c r="H50" s="167">
        <f t="shared" si="5"/>
        <v>5474118482.8600006</v>
      </c>
      <c r="I50" s="167">
        <f t="shared" si="5"/>
        <v>4850413166.0799999</v>
      </c>
      <c r="J50" s="167">
        <f t="shared" si="5"/>
        <v>7006930766.7600002</v>
      </c>
      <c r="K50" s="167">
        <f t="shared" si="5"/>
        <v>4345991242.5900002</v>
      </c>
      <c r="L50" s="167">
        <f t="shared" si="5"/>
        <v>5484768331.75</v>
      </c>
      <c r="M50" s="167">
        <f t="shared" si="5"/>
        <v>8962390314.5499992</v>
      </c>
      <c r="N50" s="167">
        <f t="shared" si="5"/>
        <v>8965042281.6399994</v>
      </c>
      <c r="O50" s="167">
        <f t="shared" si="5"/>
        <v>15852830697.07</v>
      </c>
      <c r="P50" s="167">
        <f t="shared" si="5"/>
        <v>51474575376.899994</v>
      </c>
      <c r="Q50" s="168">
        <f t="shared" si="3"/>
        <v>123485739350.38998</v>
      </c>
      <c r="R50" s="9"/>
      <c r="S50" s="9"/>
      <c r="T50" s="9"/>
      <c r="U50" s="9"/>
      <c r="V50" s="9"/>
      <c r="W50" s="9"/>
      <c r="X50" s="9"/>
      <c r="Y50" s="9"/>
      <c r="Z50" s="9"/>
      <c r="AA50" s="9"/>
      <c r="AB50" s="9"/>
      <c r="AC50" s="9"/>
      <c r="AD50" s="9"/>
      <c r="AE50" s="9"/>
      <c r="AF50" s="161"/>
      <c r="AG50" s="161"/>
    </row>
    <row r="51" spans="2:33" x14ac:dyDescent="0.25">
      <c r="B51" s="30" t="s">
        <v>108</v>
      </c>
      <c r="C51" s="169">
        <v>30479010985</v>
      </c>
      <c r="D51" s="169">
        <v>22296369925.900005</v>
      </c>
      <c r="E51" s="169">
        <v>2001262.47</v>
      </c>
      <c r="F51" s="169">
        <v>529767125.32999998</v>
      </c>
      <c r="G51" s="169">
        <v>725083657.74000001</v>
      </c>
      <c r="H51" s="169">
        <v>1044955972.28</v>
      </c>
      <c r="I51" s="169">
        <v>426642658.10000002</v>
      </c>
      <c r="J51" s="169">
        <v>1647120418.8499999</v>
      </c>
      <c r="K51" s="169">
        <v>1356509641.8699999</v>
      </c>
      <c r="L51" s="169">
        <v>1808306283.3499999</v>
      </c>
      <c r="M51" s="169">
        <v>2964249646.6900001</v>
      </c>
      <c r="N51" s="169">
        <v>1917301126.5</v>
      </c>
      <c r="O51" s="169">
        <v>1581436976.02</v>
      </c>
      <c r="P51" s="169">
        <v>7807809036.21</v>
      </c>
      <c r="Q51" s="170">
        <f t="shared" si="3"/>
        <v>21811183805.41</v>
      </c>
      <c r="R51" s="9"/>
      <c r="S51" s="9"/>
      <c r="T51" s="9"/>
      <c r="U51" s="9"/>
      <c r="V51" s="9"/>
      <c r="W51" s="9"/>
      <c r="X51" s="9"/>
      <c r="Y51" s="9"/>
      <c r="Z51" s="9"/>
      <c r="AA51" s="9"/>
      <c r="AB51" s="9"/>
      <c r="AC51" s="9"/>
      <c r="AD51" s="9"/>
      <c r="AE51" s="9"/>
      <c r="AF51" s="161"/>
      <c r="AG51" s="161"/>
    </row>
    <row r="52" spans="2:33" x14ac:dyDescent="0.25">
      <c r="B52" s="30" t="s">
        <v>109</v>
      </c>
      <c r="C52" s="169">
        <v>24454683737</v>
      </c>
      <c r="D52" s="169">
        <v>18895579222.780003</v>
      </c>
      <c r="E52" s="170">
        <v>0</v>
      </c>
      <c r="F52" s="170">
        <v>478457560.22000003</v>
      </c>
      <c r="G52" s="170">
        <v>580939714.38999999</v>
      </c>
      <c r="H52" s="170">
        <v>968656847.58000004</v>
      </c>
      <c r="I52" s="170">
        <v>320181986.98000002</v>
      </c>
      <c r="J52" s="170">
        <v>1529712689.9300001</v>
      </c>
      <c r="K52" s="170">
        <v>1152947154.49</v>
      </c>
      <c r="L52" s="170">
        <v>1588648152.4300001</v>
      </c>
      <c r="M52" s="170">
        <v>2746179971.0999999</v>
      </c>
      <c r="N52" s="170">
        <v>1625633335.5899999</v>
      </c>
      <c r="O52" s="170">
        <v>1239989034.0799999</v>
      </c>
      <c r="P52" s="170">
        <v>6437976092.6400003</v>
      </c>
      <c r="Q52" s="170">
        <f t="shared" si="3"/>
        <v>18669322539.43</v>
      </c>
      <c r="R52" s="9"/>
      <c r="S52" s="9"/>
      <c r="T52" s="9"/>
      <c r="U52" s="9"/>
      <c r="V52" s="9"/>
      <c r="W52" s="9"/>
      <c r="X52" s="9"/>
      <c r="Y52" s="9"/>
      <c r="Z52" s="9"/>
      <c r="AA52" s="9"/>
      <c r="AB52" s="9"/>
      <c r="AC52" s="9"/>
      <c r="AD52" s="9"/>
      <c r="AE52" s="9"/>
      <c r="AF52" s="161"/>
      <c r="AG52" s="161"/>
    </row>
    <row r="53" spans="2:33" x14ac:dyDescent="0.25">
      <c r="B53" s="30" t="s">
        <v>110</v>
      </c>
      <c r="C53" s="169">
        <v>6024327248</v>
      </c>
      <c r="D53" s="169">
        <v>3400790703.1199985</v>
      </c>
      <c r="E53" s="169">
        <v>2001262.47</v>
      </c>
      <c r="F53" s="169">
        <v>51309565.109999999</v>
      </c>
      <c r="G53" s="169">
        <v>144143943.34999999</v>
      </c>
      <c r="H53" s="169">
        <v>76299124.700000003</v>
      </c>
      <c r="I53" s="169">
        <v>106460671.12</v>
      </c>
      <c r="J53" s="169">
        <v>117407728.92</v>
      </c>
      <c r="K53" s="169">
        <v>203562487.38</v>
      </c>
      <c r="L53" s="169">
        <v>219658130.91999999</v>
      </c>
      <c r="M53" s="169">
        <v>218069675.59</v>
      </c>
      <c r="N53" s="169">
        <v>291667790.91000003</v>
      </c>
      <c r="O53" s="169">
        <v>341447941.94</v>
      </c>
      <c r="P53" s="169">
        <v>1369832943.5699999</v>
      </c>
      <c r="Q53" s="170">
        <f t="shared" si="3"/>
        <v>3141861265.98</v>
      </c>
      <c r="R53" s="9"/>
      <c r="S53" s="9"/>
      <c r="T53" s="9"/>
      <c r="U53" s="9"/>
      <c r="V53" s="9"/>
      <c r="W53" s="9"/>
      <c r="X53" s="9"/>
      <c r="Y53" s="9"/>
      <c r="Z53" s="9"/>
      <c r="AA53" s="9"/>
      <c r="AB53" s="9"/>
      <c r="AC53" s="9"/>
      <c r="AD53" s="9"/>
      <c r="AE53" s="9"/>
      <c r="AF53" s="161"/>
      <c r="AG53" s="161"/>
    </row>
    <row r="54" spans="2:33" x14ac:dyDescent="0.25">
      <c r="B54" s="28" t="s">
        <v>240</v>
      </c>
      <c r="C54" s="202">
        <v>115451105</v>
      </c>
      <c r="D54" s="202">
        <v>989546968.14999986</v>
      </c>
      <c r="E54" s="172">
        <v>1551262.47</v>
      </c>
      <c r="F54" s="172">
        <v>44681938.210000001</v>
      </c>
      <c r="G54" s="172">
        <v>52499827.020000003</v>
      </c>
      <c r="H54" s="172">
        <v>34435967.189999998</v>
      </c>
      <c r="I54" s="172">
        <v>63301389.539999999</v>
      </c>
      <c r="J54" s="172">
        <v>55661679.93</v>
      </c>
      <c r="K54" s="172">
        <v>63369193.890000001</v>
      </c>
      <c r="L54" s="172">
        <v>101005475.59</v>
      </c>
      <c r="M54" s="172">
        <v>94881900.409999996</v>
      </c>
      <c r="N54" s="172">
        <v>53323588.219999999</v>
      </c>
      <c r="O54" s="172">
        <v>135713658.91999999</v>
      </c>
      <c r="P54" s="172">
        <v>221494864.27000001</v>
      </c>
      <c r="Q54" s="172">
        <f t="shared" si="3"/>
        <v>921920745.65999997</v>
      </c>
      <c r="R54" s="9"/>
      <c r="S54" s="9"/>
      <c r="T54" s="9"/>
      <c r="U54" s="9"/>
      <c r="V54" s="9"/>
      <c r="W54" s="9"/>
      <c r="X54" s="9"/>
      <c r="Y54" s="9"/>
      <c r="Z54" s="9"/>
      <c r="AA54" s="9"/>
      <c r="AB54" s="9"/>
      <c r="AC54" s="9"/>
      <c r="AD54" s="9"/>
      <c r="AE54" s="9"/>
      <c r="AF54" s="161"/>
      <c r="AG54" s="161"/>
    </row>
    <row r="55" spans="2:33" x14ac:dyDescent="0.25">
      <c r="B55" s="28" t="s">
        <v>241</v>
      </c>
      <c r="C55" s="183">
        <v>1134432443</v>
      </c>
      <c r="D55" s="183">
        <v>950215329.69999993</v>
      </c>
      <c r="E55" s="172">
        <v>1369000</v>
      </c>
      <c r="F55" s="172">
        <v>43426580.93</v>
      </c>
      <c r="G55" s="172">
        <v>50309640.469999999</v>
      </c>
      <c r="H55" s="172">
        <v>33141431.620000001</v>
      </c>
      <c r="I55" s="172">
        <v>61281515.020000003</v>
      </c>
      <c r="J55" s="172">
        <v>54186823.799999997</v>
      </c>
      <c r="K55" s="172">
        <v>61482743.920000002</v>
      </c>
      <c r="L55" s="172">
        <v>99875857.129999995</v>
      </c>
      <c r="M55" s="172">
        <v>90257541.819999993</v>
      </c>
      <c r="N55" s="172">
        <v>51159988.579999998</v>
      </c>
      <c r="O55" s="172">
        <v>128877987.81</v>
      </c>
      <c r="P55" s="172">
        <v>214723262.09</v>
      </c>
      <c r="Q55" s="172">
        <f t="shared" si="3"/>
        <v>890092373.19000018</v>
      </c>
      <c r="R55" s="9"/>
      <c r="S55" s="9"/>
      <c r="T55" s="9"/>
      <c r="U55" s="9"/>
      <c r="V55" s="9"/>
      <c r="W55" s="9"/>
      <c r="X55" s="9"/>
      <c r="Y55" s="9"/>
      <c r="Z55" s="9"/>
      <c r="AA55" s="9"/>
      <c r="AB55" s="9"/>
      <c r="AC55" s="9"/>
      <c r="AD55" s="9"/>
      <c r="AE55" s="9"/>
      <c r="AF55" s="161"/>
      <c r="AG55" s="161"/>
    </row>
    <row r="56" spans="2:33" ht="15" customHeight="1" x14ac:dyDescent="0.25">
      <c r="B56" s="28" t="s">
        <v>242</v>
      </c>
      <c r="C56" s="183">
        <v>20078607</v>
      </c>
      <c r="D56" s="183">
        <v>39331638.449999988</v>
      </c>
      <c r="E56" s="172">
        <v>182262.47</v>
      </c>
      <c r="F56" s="172">
        <v>1255357.28</v>
      </c>
      <c r="G56" s="172">
        <v>2190186.5499999998</v>
      </c>
      <c r="H56" s="172">
        <v>1294535.57</v>
      </c>
      <c r="I56" s="172">
        <v>2019874.52</v>
      </c>
      <c r="J56" s="172">
        <v>1474856.13</v>
      </c>
      <c r="K56" s="172">
        <v>1886449.97</v>
      </c>
      <c r="L56" s="172">
        <v>1129618.46</v>
      </c>
      <c r="M56" s="172">
        <v>4624358.59</v>
      </c>
      <c r="N56" s="172">
        <v>2163599.64</v>
      </c>
      <c r="O56" s="172">
        <v>6835671.1100000003</v>
      </c>
      <c r="P56" s="172">
        <v>6771602.1799999997</v>
      </c>
      <c r="Q56" s="172">
        <f t="shared" si="3"/>
        <v>31828372.469999999</v>
      </c>
      <c r="R56" s="9"/>
      <c r="S56" s="9"/>
      <c r="T56" s="9"/>
      <c r="U56" s="9"/>
      <c r="V56" s="9"/>
      <c r="W56" s="9"/>
      <c r="X56" s="9"/>
      <c r="Y56" s="9"/>
      <c r="Z56" s="9"/>
      <c r="AA56" s="9"/>
      <c r="AB56" s="9"/>
      <c r="AC56" s="9"/>
      <c r="AD56" s="9"/>
      <c r="AE56" s="9"/>
      <c r="AF56" s="161"/>
      <c r="AG56" s="161"/>
    </row>
    <row r="57" spans="2:33" ht="12.75" customHeight="1" x14ac:dyDescent="0.25">
      <c r="B57" s="28" t="s">
        <v>243</v>
      </c>
      <c r="C57" s="175">
        <v>4869528984</v>
      </c>
      <c r="D57" s="175">
        <v>2381149444.3199987</v>
      </c>
      <c r="E57" s="172">
        <v>450000</v>
      </c>
      <c r="F57" s="172">
        <v>6627626.9000000004</v>
      </c>
      <c r="G57" s="172">
        <v>90964950.430000007</v>
      </c>
      <c r="H57" s="172">
        <v>41410660.960000001</v>
      </c>
      <c r="I57" s="172">
        <v>41039555.939999998</v>
      </c>
      <c r="J57" s="172">
        <v>58973136.18</v>
      </c>
      <c r="K57" s="172">
        <v>137900269</v>
      </c>
      <c r="L57" s="172">
        <v>117510040.94</v>
      </c>
      <c r="M57" s="172">
        <v>121393176.48</v>
      </c>
      <c r="N57" s="172">
        <v>237287162.22</v>
      </c>
      <c r="O57" s="172">
        <v>202379750.28999999</v>
      </c>
      <c r="P57" s="172">
        <v>1135200832.0799999</v>
      </c>
      <c r="Q57" s="172">
        <f t="shared" si="3"/>
        <v>2191137161.4200001</v>
      </c>
      <c r="R57" s="9"/>
      <c r="S57" s="9"/>
      <c r="T57" s="9"/>
      <c r="U57" s="9"/>
      <c r="V57" s="9"/>
      <c r="W57" s="9"/>
      <c r="X57" s="9"/>
      <c r="Y57" s="9"/>
      <c r="Z57" s="9"/>
      <c r="AA57" s="9"/>
      <c r="AB57" s="9"/>
      <c r="AC57" s="9"/>
      <c r="AD57" s="9"/>
      <c r="AE57" s="9"/>
      <c r="AF57" s="161"/>
      <c r="AG57" s="161"/>
    </row>
    <row r="58" spans="2:33" x14ac:dyDescent="0.25">
      <c r="B58" s="28" t="s">
        <v>244</v>
      </c>
      <c r="C58" s="175">
        <v>287214</v>
      </c>
      <c r="D58" s="175">
        <v>30094290.649999991</v>
      </c>
      <c r="E58" s="172">
        <v>0</v>
      </c>
      <c r="F58" s="172">
        <v>0</v>
      </c>
      <c r="G58" s="172">
        <v>679165.9</v>
      </c>
      <c r="H58" s="172">
        <v>452496.55</v>
      </c>
      <c r="I58" s="172">
        <v>2119725.64</v>
      </c>
      <c r="J58" s="172">
        <v>2772912.81</v>
      </c>
      <c r="K58" s="172">
        <v>2293024.4900000002</v>
      </c>
      <c r="L58" s="172">
        <v>1142614.3899999999</v>
      </c>
      <c r="M58" s="172">
        <v>1794598.7</v>
      </c>
      <c r="N58" s="172">
        <v>1057040.47</v>
      </c>
      <c r="O58" s="172">
        <v>3354532.73</v>
      </c>
      <c r="P58" s="172">
        <v>13137247.220000001</v>
      </c>
      <c r="Q58" s="172">
        <f t="shared" si="3"/>
        <v>28803358.900000002</v>
      </c>
      <c r="R58" s="9"/>
      <c r="S58" s="9"/>
      <c r="T58" s="9"/>
      <c r="U58" s="9"/>
      <c r="V58" s="9"/>
      <c r="W58" s="9"/>
      <c r="X58" s="9"/>
      <c r="Y58" s="9"/>
      <c r="Z58" s="9"/>
      <c r="AA58" s="9"/>
      <c r="AB58" s="9"/>
      <c r="AC58" s="9"/>
      <c r="AD58" s="9"/>
      <c r="AE58" s="9"/>
      <c r="AF58" s="161"/>
      <c r="AG58" s="161"/>
    </row>
    <row r="59" spans="2:33" x14ac:dyDescent="0.25">
      <c r="B59" s="30" t="s">
        <v>111</v>
      </c>
      <c r="C59" s="202">
        <v>44127092095</v>
      </c>
      <c r="D59" s="202">
        <v>32779425644.610008</v>
      </c>
      <c r="E59" s="207">
        <v>178472710.13999999</v>
      </c>
      <c r="F59" s="207">
        <v>112568407.26000001</v>
      </c>
      <c r="G59" s="207">
        <v>2491849644.8200002</v>
      </c>
      <c r="H59" s="208">
        <v>2289217884.8499999</v>
      </c>
      <c r="I59" s="208">
        <v>746120384.64999998</v>
      </c>
      <c r="J59" s="208">
        <v>1778447720.8699999</v>
      </c>
      <c r="K59" s="208">
        <v>1404166987.1700001</v>
      </c>
      <c r="L59" s="208">
        <v>1064899833.36</v>
      </c>
      <c r="M59" s="208">
        <v>2223932163.9899998</v>
      </c>
      <c r="N59" s="208">
        <v>2434016034.5500002</v>
      </c>
      <c r="O59" s="208">
        <v>4681714178.2299995</v>
      </c>
      <c r="P59" s="208">
        <v>11354108320.41</v>
      </c>
      <c r="Q59" s="170">
        <f t="shared" si="3"/>
        <v>30759514270.299999</v>
      </c>
      <c r="R59" s="9"/>
      <c r="S59" s="9"/>
      <c r="T59" s="9"/>
      <c r="U59" s="9"/>
      <c r="V59" s="9"/>
      <c r="W59" s="9"/>
      <c r="X59" s="9"/>
      <c r="Y59" s="9"/>
      <c r="Z59" s="9"/>
      <c r="AA59" s="9"/>
      <c r="AB59" s="9"/>
      <c r="AC59" s="9"/>
      <c r="AD59" s="9"/>
      <c r="AE59" s="9"/>
      <c r="AF59" s="161"/>
      <c r="AG59" s="161"/>
    </row>
    <row r="60" spans="2:33" x14ac:dyDescent="0.25">
      <c r="B60" s="30" t="s">
        <v>112</v>
      </c>
      <c r="C60" s="202">
        <v>21496172959</v>
      </c>
      <c r="D60" s="202">
        <v>13413826052.490005</v>
      </c>
      <c r="E60" s="207">
        <v>100383654.25</v>
      </c>
      <c r="F60" s="207">
        <v>31033181.989999998</v>
      </c>
      <c r="G60" s="207">
        <v>486502158.13999999</v>
      </c>
      <c r="H60" s="208">
        <v>686224691.42999995</v>
      </c>
      <c r="I60" s="208">
        <v>451069713.77999997</v>
      </c>
      <c r="J60" s="208">
        <v>713337773.58000004</v>
      </c>
      <c r="K60" s="208">
        <v>534252004.64999998</v>
      </c>
      <c r="L60" s="208">
        <v>355465851.16000003</v>
      </c>
      <c r="M60" s="208">
        <v>809302622.73000002</v>
      </c>
      <c r="N60" s="208">
        <v>635753104.97000003</v>
      </c>
      <c r="O60" s="208">
        <v>2832288394.23</v>
      </c>
      <c r="P60" s="208">
        <v>4770129600.6599998</v>
      </c>
      <c r="Q60" s="170">
        <f t="shared" si="3"/>
        <v>12405742751.57</v>
      </c>
      <c r="R60" s="9"/>
      <c r="S60" s="9"/>
      <c r="T60" s="9"/>
      <c r="U60" s="9"/>
      <c r="V60" s="9"/>
      <c r="W60" s="9"/>
      <c r="X60" s="9"/>
      <c r="Y60" s="9"/>
      <c r="Z60" s="9"/>
      <c r="AA60" s="9"/>
      <c r="AB60" s="9"/>
      <c r="AC60" s="9"/>
      <c r="AD60" s="9"/>
      <c r="AE60" s="9"/>
      <c r="AF60" s="161"/>
      <c r="AG60" s="161"/>
    </row>
    <row r="61" spans="2:33" x14ac:dyDescent="0.25">
      <c r="B61" s="28" t="s">
        <v>245</v>
      </c>
      <c r="C61" s="203">
        <v>1172010005</v>
      </c>
      <c r="D61" s="203">
        <v>535803878.04000044</v>
      </c>
      <c r="E61" s="209">
        <v>0</v>
      </c>
      <c r="F61" s="209">
        <v>0</v>
      </c>
      <c r="G61" s="209">
        <v>26956406</v>
      </c>
      <c r="H61" s="210">
        <v>70764219.719999999</v>
      </c>
      <c r="I61" s="210">
        <v>5872338</v>
      </c>
      <c r="J61" s="210">
        <v>18061363.949999999</v>
      </c>
      <c r="K61" s="210">
        <v>17771578.420000002</v>
      </c>
      <c r="L61" s="210">
        <v>20798259.75</v>
      </c>
      <c r="M61" s="210">
        <v>1546222.8</v>
      </c>
      <c r="N61" s="210">
        <v>16342640.59</v>
      </c>
      <c r="O61" s="210">
        <v>12879717.5</v>
      </c>
      <c r="P61" s="210">
        <v>133795283.09</v>
      </c>
      <c r="Q61" s="172">
        <f t="shared" si="3"/>
        <v>324788029.82000005</v>
      </c>
      <c r="R61" s="9"/>
      <c r="S61" s="9"/>
      <c r="T61" s="9"/>
      <c r="U61" s="9"/>
      <c r="V61" s="9"/>
      <c r="W61" s="9"/>
      <c r="X61" s="9"/>
      <c r="Y61" s="9"/>
      <c r="Z61" s="9"/>
      <c r="AA61" s="9"/>
      <c r="AB61" s="9"/>
      <c r="AC61" s="9"/>
      <c r="AD61" s="9"/>
      <c r="AE61" s="9"/>
      <c r="AF61" s="161"/>
      <c r="AG61" s="161"/>
    </row>
    <row r="62" spans="2:33" x14ac:dyDescent="0.25">
      <c r="B62" s="28" t="s">
        <v>246</v>
      </c>
      <c r="C62" s="203">
        <v>18761280663</v>
      </c>
      <c r="D62" s="203">
        <v>9377587747.1900043</v>
      </c>
      <c r="E62" s="209">
        <v>100383654.25</v>
      </c>
      <c r="F62" s="209">
        <v>29072646.420000002</v>
      </c>
      <c r="G62" s="209">
        <v>282537567.83999997</v>
      </c>
      <c r="H62" s="210">
        <v>580099077.85000002</v>
      </c>
      <c r="I62" s="210">
        <v>344754357.26999998</v>
      </c>
      <c r="J62" s="210">
        <v>512476790.11000001</v>
      </c>
      <c r="K62" s="210">
        <v>309149893.69999999</v>
      </c>
      <c r="L62" s="210">
        <v>308583212.57999998</v>
      </c>
      <c r="M62" s="210">
        <v>707203472.40999997</v>
      </c>
      <c r="N62" s="210">
        <v>456848384.19999999</v>
      </c>
      <c r="O62" s="210">
        <v>1604868906.48</v>
      </c>
      <c r="P62" s="210">
        <v>3398890167.1500001</v>
      </c>
      <c r="Q62" s="172">
        <f t="shared" si="3"/>
        <v>8634868130.2600002</v>
      </c>
      <c r="R62" s="9"/>
      <c r="S62" s="9"/>
      <c r="T62" s="9"/>
      <c r="U62" s="9"/>
      <c r="V62" s="9"/>
      <c r="W62" s="9"/>
      <c r="X62" s="9"/>
      <c r="Y62" s="9"/>
      <c r="Z62" s="9"/>
      <c r="AA62" s="9"/>
      <c r="AB62" s="9"/>
      <c r="AC62" s="9"/>
      <c r="AD62" s="9"/>
      <c r="AE62" s="9"/>
      <c r="AF62" s="161"/>
      <c r="AG62" s="161"/>
    </row>
    <row r="63" spans="2:33" x14ac:dyDescent="0.25">
      <c r="B63" s="28" t="s">
        <v>247</v>
      </c>
      <c r="C63" s="203">
        <v>1138637582</v>
      </c>
      <c r="D63" s="203">
        <v>3468789563.0000005</v>
      </c>
      <c r="E63" s="209">
        <v>0</v>
      </c>
      <c r="F63" s="209">
        <v>0</v>
      </c>
      <c r="G63" s="209">
        <v>176778567.97999999</v>
      </c>
      <c r="H63" s="210">
        <v>35342388.969999999</v>
      </c>
      <c r="I63" s="210">
        <v>100000000</v>
      </c>
      <c r="J63" s="210">
        <v>180218840.06</v>
      </c>
      <c r="K63" s="210">
        <v>206135000</v>
      </c>
      <c r="L63" s="210">
        <v>24129851.84</v>
      </c>
      <c r="M63" s="210">
        <v>99738229.930000007</v>
      </c>
      <c r="N63" s="210">
        <v>162191682.90000001</v>
      </c>
      <c r="O63" s="210">
        <v>1214285954.3599999</v>
      </c>
      <c r="P63" s="210">
        <v>1235594377.1900001</v>
      </c>
      <c r="Q63" s="172">
        <f t="shared" si="3"/>
        <v>3434414893.23</v>
      </c>
      <c r="R63" s="9"/>
      <c r="S63" s="9"/>
      <c r="T63" s="9"/>
      <c r="U63" s="9"/>
      <c r="V63" s="9"/>
      <c r="W63" s="9"/>
      <c r="X63" s="9"/>
      <c r="Y63" s="9"/>
      <c r="Z63" s="9"/>
      <c r="AA63" s="9"/>
      <c r="AB63" s="9"/>
      <c r="AC63" s="9"/>
      <c r="AD63" s="9"/>
      <c r="AE63" s="9"/>
      <c r="AF63" s="161"/>
      <c r="AG63" s="161"/>
    </row>
    <row r="64" spans="2:33" x14ac:dyDescent="0.25">
      <c r="B64" s="28" t="s">
        <v>248</v>
      </c>
      <c r="C64" s="203">
        <v>14454832</v>
      </c>
      <c r="D64" s="203">
        <v>832</v>
      </c>
      <c r="E64" s="209">
        <v>0</v>
      </c>
      <c r="F64" s="209">
        <v>0</v>
      </c>
      <c r="G64" s="209">
        <v>0</v>
      </c>
      <c r="H64" s="210">
        <v>0</v>
      </c>
      <c r="I64" s="210">
        <v>0</v>
      </c>
      <c r="J64" s="210">
        <v>0</v>
      </c>
      <c r="K64" s="210">
        <v>0</v>
      </c>
      <c r="L64" s="210">
        <v>0</v>
      </c>
      <c r="M64" s="210">
        <v>0</v>
      </c>
      <c r="N64" s="210">
        <v>0</v>
      </c>
      <c r="O64" s="210">
        <v>0</v>
      </c>
      <c r="P64" s="210">
        <v>0</v>
      </c>
      <c r="Q64" s="172">
        <f t="shared" si="3"/>
        <v>0</v>
      </c>
      <c r="R64" s="9"/>
      <c r="S64" s="9"/>
      <c r="T64" s="9"/>
      <c r="U64" s="9"/>
      <c r="V64" s="9"/>
      <c r="W64" s="9"/>
      <c r="X64" s="9"/>
      <c r="Y64" s="9"/>
      <c r="Z64" s="9"/>
      <c r="AA64" s="9"/>
      <c r="AB64" s="9"/>
      <c r="AC64" s="9"/>
      <c r="AD64" s="9"/>
      <c r="AE64" s="9"/>
      <c r="AF64" s="161"/>
      <c r="AG64" s="161"/>
    </row>
    <row r="65" spans="2:33" x14ac:dyDescent="0.25">
      <c r="B65" s="28" t="s">
        <v>249</v>
      </c>
      <c r="C65" s="203">
        <v>409789877</v>
      </c>
      <c r="D65" s="203">
        <v>31644032.259999964</v>
      </c>
      <c r="E65" s="172">
        <v>0</v>
      </c>
      <c r="F65" s="172">
        <v>1960535.57</v>
      </c>
      <c r="G65" s="172">
        <v>229616.32</v>
      </c>
      <c r="H65" s="172">
        <v>19004.89</v>
      </c>
      <c r="I65" s="172">
        <v>443018.51</v>
      </c>
      <c r="J65" s="172">
        <v>2580779.46</v>
      </c>
      <c r="K65" s="172">
        <v>1195532.53</v>
      </c>
      <c r="L65" s="172">
        <v>1954526.99</v>
      </c>
      <c r="M65" s="172">
        <v>814697.59</v>
      </c>
      <c r="N65" s="172">
        <v>370397.28</v>
      </c>
      <c r="O65" s="172">
        <v>253815.89</v>
      </c>
      <c r="P65" s="172">
        <v>1849773.23</v>
      </c>
      <c r="Q65" s="172">
        <f t="shared" si="3"/>
        <v>11671698.260000002</v>
      </c>
      <c r="R65" s="9"/>
      <c r="S65" s="9"/>
      <c r="T65" s="9"/>
      <c r="U65" s="9"/>
      <c r="V65" s="9"/>
      <c r="W65" s="9"/>
      <c r="X65" s="9"/>
      <c r="Y65" s="9"/>
      <c r="Z65" s="9"/>
      <c r="AA65" s="9"/>
      <c r="AB65" s="9"/>
      <c r="AC65" s="9"/>
      <c r="AD65" s="9"/>
      <c r="AE65" s="9"/>
      <c r="AF65" s="161"/>
      <c r="AG65" s="161"/>
    </row>
    <row r="66" spans="2:33" x14ac:dyDescent="0.25">
      <c r="B66" s="30" t="s">
        <v>113</v>
      </c>
      <c r="C66" s="183">
        <v>20897189293</v>
      </c>
      <c r="D66" s="183">
        <v>17534795538.220001</v>
      </c>
      <c r="E66" s="170">
        <v>66505883.729999997</v>
      </c>
      <c r="F66" s="170">
        <v>69320345.170000002</v>
      </c>
      <c r="G66" s="170">
        <v>1970722363.03</v>
      </c>
      <c r="H66" s="170">
        <v>1537964915.96</v>
      </c>
      <c r="I66" s="170">
        <v>267261791.19</v>
      </c>
      <c r="J66" s="170">
        <v>1051440948.74</v>
      </c>
      <c r="K66" s="170">
        <v>837406572.09000003</v>
      </c>
      <c r="L66" s="170">
        <v>666273114.74000001</v>
      </c>
      <c r="M66" s="170">
        <v>1315673560.9200001</v>
      </c>
      <c r="N66" s="170">
        <v>1355763267.1900001</v>
      </c>
      <c r="O66" s="170">
        <v>1760863207.78</v>
      </c>
      <c r="P66" s="170">
        <v>6035720964.1800003</v>
      </c>
      <c r="Q66" s="170">
        <f t="shared" si="3"/>
        <v>16934916934.720001</v>
      </c>
      <c r="R66" s="9"/>
      <c r="S66" s="9"/>
      <c r="T66" s="9"/>
      <c r="U66" s="9"/>
      <c r="V66" s="9"/>
      <c r="W66" s="9"/>
      <c r="X66" s="9"/>
      <c r="Y66" s="9"/>
      <c r="Z66" s="9"/>
      <c r="AA66" s="9"/>
      <c r="AB66" s="9"/>
      <c r="AC66" s="9"/>
      <c r="AD66" s="9"/>
      <c r="AE66" s="9"/>
      <c r="AF66" s="161"/>
      <c r="AG66" s="161"/>
    </row>
    <row r="67" spans="2:33" x14ac:dyDescent="0.25">
      <c r="B67" s="28" t="s">
        <v>250</v>
      </c>
      <c r="C67" s="218">
        <v>4056125774</v>
      </c>
      <c r="D67" s="218">
        <v>4660854627.4899998</v>
      </c>
      <c r="E67" s="172">
        <v>16809875.75</v>
      </c>
      <c r="F67" s="172">
        <v>16809875.75</v>
      </c>
      <c r="G67" s="172">
        <v>17605937.960000001</v>
      </c>
      <c r="H67" s="172">
        <v>23859265.300000001</v>
      </c>
      <c r="I67" s="172">
        <v>26920797.739999998</v>
      </c>
      <c r="J67" s="172">
        <v>65313190.350000001</v>
      </c>
      <c r="K67" s="172">
        <v>23020065.059999999</v>
      </c>
      <c r="L67" s="172">
        <v>167582381.58000001</v>
      </c>
      <c r="M67" s="172">
        <v>300957165.55000001</v>
      </c>
      <c r="N67" s="172">
        <v>330115910.73000002</v>
      </c>
      <c r="O67" s="172">
        <v>716493627.22000003</v>
      </c>
      <c r="P67" s="172">
        <v>2915065008.73</v>
      </c>
      <c r="Q67" s="172">
        <f t="shared" si="3"/>
        <v>4620553101.7200003</v>
      </c>
      <c r="R67" s="9"/>
      <c r="S67" s="9"/>
      <c r="T67" s="9"/>
      <c r="U67" s="9"/>
      <c r="V67" s="9"/>
      <c r="W67" s="9"/>
      <c r="X67" s="9"/>
      <c r="Y67" s="9"/>
      <c r="Z67" s="9"/>
      <c r="AA67" s="9"/>
      <c r="AB67" s="9"/>
      <c r="AC67" s="9"/>
      <c r="AD67" s="9"/>
      <c r="AE67" s="9"/>
      <c r="AF67" s="161"/>
      <c r="AG67" s="161"/>
    </row>
    <row r="68" spans="2:33" x14ac:dyDescent="0.25">
      <c r="B68" s="28" t="s">
        <v>251</v>
      </c>
      <c r="C68" s="169">
        <v>1853410494</v>
      </c>
      <c r="D68" s="169">
        <v>1410731116.4499993</v>
      </c>
      <c r="E68" s="172">
        <v>11953323.720000001</v>
      </c>
      <c r="F68" s="172">
        <v>12282325.51</v>
      </c>
      <c r="G68" s="172">
        <v>30321954.16</v>
      </c>
      <c r="H68" s="172">
        <v>25688623.739999998</v>
      </c>
      <c r="I68" s="172">
        <v>40570991.310000002</v>
      </c>
      <c r="J68" s="172">
        <v>54591087.869999997</v>
      </c>
      <c r="K68" s="172">
        <v>41409395.229999997</v>
      </c>
      <c r="L68" s="172">
        <v>59109496.630000003</v>
      </c>
      <c r="M68" s="172">
        <v>124915158.88</v>
      </c>
      <c r="N68" s="172">
        <v>124697220.81</v>
      </c>
      <c r="O68" s="172">
        <v>179245920.59999999</v>
      </c>
      <c r="P68" s="172">
        <v>558854185.50999999</v>
      </c>
      <c r="Q68" s="172">
        <f t="shared" si="3"/>
        <v>1263639683.97</v>
      </c>
      <c r="R68" s="9"/>
      <c r="S68" s="9"/>
      <c r="T68" s="9"/>
      <c r="U68" s="9"/>
      <c r="V68" s="9"/>
      <c r="W68" s="9"/>
      <c r="X68" s="9"/>
      <c r="Y68" s="9"/>
      <c r="Z68" s="9"/>
      <c r="AA68" s="9"/>
      <c r="AB68" s="9"/>
      <c r="AC68" s="9"/>
      <c r="AD68" s="9"/>
      <c r="AE68" s="9"/>
      <c r="AF68" s="161"/>
      <c r="AG68" s="161"/>
    </row>
    <row r="69" spans="2:33" x14ac:dyDescent="0.25">
      <c r="B69" s="28" t="s">
        <v>252</v>
      </c>
      <c r="C69" s="179">
        <v>14987653025</v>
      </c>
      <c r="D69" s="179">
        <v>11463209794.280003</v>
      </c>
      <c r="E69" s="172">
        <v>37742684.259999998</v>
      </c>
      <c r="F69" s="172">
        <v>40228143.909999996</v>
      </c>
      <c r="G69" s="172">
        <v>1922794470.9100001</v>
      </c>
      <c r="H69" s="172">
        <v>1488417026.9200001</v>
      </c>
      <c r="I69" s="172">
        <v>199770002.13999999</v>
      </c>
      <c r="J69" s="172">
        <v>931536670.51999998</v>
      </c>
      <c r="K69" s="172">
        <v>772977111.79999995</v>
      </c>
      <c r="L69" s="172">
        <v>439581236.52999997</v>
      </c>
      <c r="M69" s="172">
        <v>889801236.49000001</v>
      </c>
      <c r="N69" s="172">
        <v>900950135.64999998</v>
      </c>
      <c r="O69" s="172">
        <v>865123659.96000004</v>
      </c>
      <c r="P69" s="172">
        <v>2561801769.9400001</v>
      </c>
      <c r="Q69" s="172">
        <f t="shared" si="3"/>
        <v>11050724149.029999</v>
      </c>
      <c r="R69" s="9"/>
      <c r="S69" s="9"/>
      <c r="T69" s="9"/>
      <c r="U69" s="9"/>
      <c r="V69" s="9"/>
      <c r="W69" s="9"/>
      <c r="X69" s="9"/>
      <c r="Y69" s="9"/>
      <c r="Z69" s="9"/>
      <c r="AA69" s="9"/>
      <c r="AB69" s="9"/>
      <c r="AC69" s="9"/>
      <c r="AD69" s="9"/>
      <c r="AE69" s="9"/>
      <c r="AF69" s="161"/>
      <c r="AG69" s="161"/>
    </row>
    <row r="70" spans="2:33" x14ac:dyDescent="0.25">
      <c r="B70" s="30" t="s">
        <v>114</v>
      </c>
      <c r="C70" s="179">
        <v>217824029</v>
      </c>
      <c r="D70" s="179">
        <v>383089608.98000002</v>
      </c>
      <c r="E70" s="170">
        <v>531831.75</v>
      </c>
      <c r="F70" s="170">
        <v>537121.75</v>
      </c>
      <c r="G70" s="170">
        <v>1552214.75</v>
      </c>
      <c r="H70" s="170">
        <v>10481929.859999999</v>
      </c>
      <c r="I70" s="170">
        <v>5685990.4699999997</v>
      </c>
      <c r="J70" s="170">
        <v>3573742.18</v>
      </c>
      <c r="K70" s="170">
        <v>1268619.53</v>
      </c>
      <c r="L70" s="170">
        <v>7190510.2599999998</v>
      </c>
      <c r="M70" s="170">
        <v>6553342.5199999996</v>
      </c>
      <c r="N70" s="170">
        <v>57881893.649999999</v>
      </c>
      <c r="O70" s="170">
        <v>2984189.22</v>
      </c>
      <c r="P70" s="170">
        <v>269582045.12</v>
      </c>
      <c r="Q70" s="170">
        <f t="shared" si="3"/>
        <v>367823431.06</v>
      </c>
      <c r="R70" s="9"/>
      <c r="S70" s="9"/>
      <c r="T70" s="9"/>
      <c r="U70" s="9"/>
      <c r="V70" s="9"/>
      <c r="W70" s="9"/>
      <c r="X70" s="9"/>
      <c r="Y70" s="9"/>
      <c r="Z70" s="9"/>
      <c r="AA70" s="9"/>
      <c r="AB70" s="9"/>
      <c r="AC70" s="9"/>
      <c r="AD70" s="9"/>
      <c r="AE70" s="9"/>
      <c r="AF70" s="161"/>
      <c r="AG70" s="161"/>
    </row>
    <row r="71" spans="2:33" x14ac:dyDescent="0.25">
      <c r="B71" s="30" t="s">
        <v>115</v>
      </c>
      <c r="C71" s="220">
        <v>364751537</v>
      </c>
      <c r="D71" s="220">
        <v>655290457.76999998</v>
      </c>
      <c r="E71" s="170">
        <v>0</v>
      </c>
      <c r="F71" s="170">
        <v>0</v>
      </c>
      <c r="G71" s="170">
        <v>15481590.699999999</v>
      </c>
      <c r="H71" s="170">
        <v>39260705.399999999</v>
      </c>
      <c r="I71" s="170">
        <v>10056000</v>
      </c>
      <c r="J71" s="170">
        <v>3022667</v>
      </c>
      <c r="K71" s="170">
        <v>18669377.879999999</v>
      </c>
      <c r="L71" s="170">
        <v>28634176.449999999</v>
      </c>
      <c r="M71" s="170">
        <v>78310186.5</v>
      </c>
      <c r="N71" s="170">
        <v>264253872.5</v>
      </c>
      <c r="O71" s="170">
        <v>66326801.259999998</v>
      </c>
      <c r="P71" s="170">
        <v>122236982.79000001</v>
      </c>
      <c r="Q71" s="170">
        <f t="shared" si="3"/>
        <v>646252360.48000002</v>
      </c>
      <c r="R71" s="9"/>
      <c r="S71" s="9"/>
      <c r="T71" s="9"/>
      <c r="U71" s="9"/>
      <c r="V71" s="9"/>
      <c r="W71" s="9"/>
      <c r="X71" s="9"/>
      <c r="Y71" s="9"/>
      <c r="Z71" s="9"/>
      <c r="AA71" s="9"/>
      <c r="AB71" s="9"/>
      <c r="AC71" s="9"/>
      <c r="AD71" s="9"/>
      <c r="AE71" s="9"/>
      <c r="AF71" s="161"/>
      <c r="AG71" s="161"/>
    </row>
    <row r="72" spans="2:33" x14ac:dyDescent="0.25">
      <c r="B72" s="28" t="s">
        <v>253</v>
      </c>
      <c r="C72" s="218">
        <v>123018</v>
      </c>
      <c r="D72" s="218">
        <v>5538800</v>
      </c>
      <c r="E72" s="172">
        <v>0</v>
      </c>
      <c r="F72" s="172">
        <v>0</v>
      </c>
      <c r="G72" s="172">
        <v>0</v>
      </c>
      <c r="H72" s="172">
        <v>0</v>
      </c>
      <c r="I72" s="172">
        <v>0</v>
      </c>
      <c r="J72" s="172">
        <v>0</v>
      </c>
      <c r="K72" s="172">
        <v>129800</v>
      </c>
      <c r="L72" s="172">
        <v>0</v>
      </c>
      <c r="M72" s="172">
        <v>0</v>
      </c>
      <c r="N72" s="172">
        <v>595000</v>
      </c>
      <c r="O72" s="172">
        <v>655279.76</v>
      </c>
      <c r="P72" s="172">
        <v>3149720.24</v>
      </c>
      <c r="Q72" s="172">
        <f t="shared" si="3"/>
        <v>4529800</v>
      </c>
      <c r="R72" s="9"/>
      <c r="S72" s="9"/>
      <c r="T72" s="9"/>
      <c r="U72" s="9"/>
      <c r="V72" s="9"/>
      <c r="W72" s="9"/>
      <c r="X72" s="9"/>
      <c r="Y72" s="9"/>
      <c r="Z72" s="9"/>
      <c r="AA72" s="9"/>
      <c r="AB72" s="9"/>
      <c r="AC72" s="9"/>
      <c r="AD72" s="9"/>
      <c r="AE72" s="9"/>
      <c r="AF72" s="161"/>
      <c r="AG72" s="161"/>
    </row>
    <row r="73" spans="2:33" x14ac:dyDescent="0.25">
      <c r="B73" s="28" t="s">
        <v>254</v>
      </c>
      <c r="C73" s="218">
        <v>352449737</v>
      </c>
      <c r="D73" s="218">
        <v>649751657.76999998</v>
      </c>
      <c r="E73" s="172">
        <v>0</v>
      </c>
      <c r="F73" s="172">
        <v>0</v>
      </c>
      <c r="G73" s="172">
        <v>15481590.699999999</v>
      </c>
      <c r="H73" s="172">
        <v>39260705.399999999</v>
      </c>
      <c r="I73" s="172">
        <v>10056000</v>
      </c>
      <c r="J73" s="172">
        <v>3022667</v>
      </c>
      <c r="K73" s="172">
        <v>18539577.879999999</v>
      </c>
      <c r="L73" s="172">
        <v>28634176.449999999</v>
      </c>
      <c r="M73" s="172">
        <v>78310186.5</v>
      </c>
      <c r="N73" s="172">
        <v>263658872.5</v>
      </c>
      <c r="O73" s="172">
        <v>65671521.5</v>
      </c>
      <c r="P73" s="172">
        <v>119087262.55</v>
      </c>
      <c r="Q73" s="172">
        <f t="shared" si="3"/>
        <v>641722560.48000002</v>
      </c>
      <c r="R73" s="9"/>
      <c r="S73" s="9"/>
      <c r="T73" s="9"/>
      <c r="U73" s="9"/>
      <c r="V73" s="9"/>
      <c r="W73" s="9"/>
      <c r="X73" s="9"/>
      <c r="Y73" s="9"/>
      <c r="Z73" s="9"/>
      <c r="AA73" s="9"/>
      <c r="AB73" s="9"/>
      <c r="AC73" s="9"/>
      <c r="AD73" s="9"/>
      <c r="AE73" s="9"/>
      <c r="AF73" s="161"/>
      <c r="AG73" s="161"/>
    </row>
    <row r="74" spans="2:33" x14ac:dyDescent="0.25">
      <c r="B74" s="30" t="s">
        <v>116</v>
      </c>
      <c r="C74" s="169">
        <v>1151154277</v>
      </c>
      <c r="D74" s="169">
        <v>792423987.14999986</v>
      </c>
      <c r="E74" s="170">
        <v>11051340.41</v>
      </c>
      <c r="F74" s="170">
        <v>11677758.35</v>
      </c>
      <c r="G74" s="170">
        <v>17591318.199999999</v>
      </c>
      <c r="H74" s="170">
        <v>15285642.199999999</v>
      </c>
      <c r="I74" s="170">
        <v>12046889.210000001</v>
      </c>
      <c r="J74" s="170">
        <v>7072589.3700000001</v>
      </c>
      <c r="K74" s="170">
        <v>12570413.02</v>
      </c>
      <c r="L74" s="170">
        <v>7336180.75</v>
      </c>
      <c r="M74" s="170">
        <v>14092451.32</v>
      </c>
      <c r="N74" s="170">
        <v>120363896.23999999</v>
      </c>
      <c r="O74" s="170">
        <v>19251585.739999998</v>
      </c>
      <c r="P74" s="170">
        <v>156438727.66</v>
      </c>
      <c r="Q74" s="170">
        <f t="shared" si="3"/>
        <v>404778792.47000003</v>
      </c>
      <c r="R74" s="9"/>
      <c r="S74" s="9"/>
      <c r="T74" s="9"/>
      <c r="U74" s="9"/>
      <c r="V74" s="9"/>
      <c r="W74" s="9"/>
      <c r="X74" s="9"/>
      <c r="Y74" s="9"/>
      <c r="Z74" s="9"/>
      <c r="AA74" s="9"/>
      <c r="AB74" s="9"/>
      <c r="AC74" s="9"/>
      <c r="AD74" s="9"/>
      <c r="AE74" s="9"/>
      <c r="AF74" s="161"/>
      <c r="AG74" s="161"/>
    </row>
    <row r="75" spans="2:33" x14ac:dyDescent="0.25">
      <c r="B75" s="28" t="s">
        <v>255</v>
      </c>
      <c r="C75" s="218">
        <v>21193968</v>
      </c>
      <c r="D75" s="218">
        <v>0</v>
      </c>
      <c r="E75" s="172">
        <v>0</v>
      </c>
      <c r="F75" s="172">
        <v>0</v>
      </c>
      <c r="G75" s="172">
        <v>0</v>
      </c>
      <c r="H75" s="172">
        <v>0</v>
      </c>
      <c r="I75" s="172">
        <v>0</v>
      </c>
      <c r="J75" s="172">
        <v>0</v>
      </c>
      <c r="K75" s="172">
        <v>0</v>
      </c>
      <c r="L75" s="172">
        <v>0</v>
      </c>
      <c r="M75" s="172">
        <v>0</v>
      </c>
      <c r="N75" s="172">
        <v>0</v>
      </c>
      <c r="O75" s="172">
        <v>0</v>
      </c>
      <c r="P75" s="172">
        <v>0</v>
      </c>
      <c r="Q75" s="172">
        <f t="shared" ref="Q75:Q106" si="6">SUM(E75:P75)</f>
        <v>0</v>
      </c>
      <c r="R75" s="9"/>
      <c r="S75" s="9"/>
      <c r="T75" s="9"/>
      <c r="U75" s="9"/>
      <c r="V75" s="9"/>
      <c r="W75" s="9"/>
      <c r="X75" s="9"/>
      <c r="Y75" s="9"/>
      <c r="Z75" s="9"/>
      <c r="AA75" s="9"/>
      <c r="AB75" s="9"/>
      <c r="AC75" s="9"/>
      <c r="AD75" s="9"/>
      <c r="AE75" s="9"/>
      <c r="AF75" s="161"/>
      <c r="AG75" s="161"/>
    </row>
    <row r="76" spans="2:33" x14ac:dyDescent="0.25">
      <c r="B76" s="28" t="s">
        <v>256</v>
      </c>
      <c r="C76" s="218">
        <v>0</v>
      </c>
      <c r="D76" s="218">
        <v>120000</v>
      </c>
      <c r="E76" s="172">
        <v>0</v>
      </c>
      <c r="F76" s="172">
        <v>0</v>
      </c>
      <c r="G76" s="172">
        <v>0</v>
      </c>
      <c r="H76" s="172">
        <v>0</v>
      </c>
      <c r="I76" s="172">
        <v>0</v>
      </c>
      <c r="J76" s="172">
        <v>120000</v>
      </c>
      <c r="K76" s="172">
        <v>0</v>
      </c>
      <c r="L76" s="172">
        <v>0</v>
      </c>
      <c r="M76" s="172">
        <v>0</v>
      </c>
      <c r="N76" s="172">
        <v>0</v>
      </c>
      <c r="O76" s="172">
        <v>0</v>
      </c>
      <c r="P76" s="172">
        <v>0</v>
      </c>
      <c r="Q76" s="172">
        <f t="shared" si="6"/>
        <v>120000</v>
      </c>
      <c r="R76" s="9"/>
      <c r="S76" s="9"/>
      <c r="T76" s="9"/>
      <c r="U76" s="9"/>
      <c r="V76" s="9"/>
      <c r="W76" s="9"/>
      <c r="X76" s="9"/>
      <c r="Y76" s="9"/>
      <c r="Z76" s="9"/>
      <c r="AA76" s="9"/>
      <c r="AB76" s="9"/>
      <c r="AC76" s="9"/>
      <c r="AD76" s="9"/>
      <c r="AE76" s="9"/>
      <c r="AF76" s="161"/>
      <c r="AG76" s="161"/>
    </row>
    <row r="77" spans="2:33" x14ac:dyDescent="0.25">
      <c r="B77" s="28" t="s">
        <v>257</v>
      </c>
      <c r="C77" s="218">
        <v>1127015309</v>
      </c>
      <c r="D77" s="218">
        <v>792288987.14999986</v>
      </c>
      <c r="E77" s="172">
        <v>11051340.41</v>
      </c>
      <c r="F77" s="172">
        <v>11677758.35</v>
      </c>
      <c r="G77" s="172">
        <v>17591318.199999999</v>
      </c>
      <c r="H77" s="172">
        <v>15285642.199999999</v>
      </c>
      <c r="I77" s="172">
        <v>12046889.210000001</v>
      </c>
      <c r="J77" s="172">
        <v>6952589.3700000001</v>
      </c>
      <c r="K77" s="172">
        <v>12570413.02</v>
      </c>
      <c r="L77" s="172">
        <v>7336180.75</v>
      </c>
      <c r="M77" s="172">
        <v>14092451.32</v>
      </c>
      <c r="N77" s="172">
        <v>120363896.23999999</v>
      </c>
      <c r="O77" s="172">
        <v>19251585.739999998</v>
      </c>
      <c r="P77" s="172">
        <v>156438727.66</v>
      </c>
      <c r="Q77" s="172">
        <f t="shared" si="6"/>
        <v>404658792.47000003</v>
      </c>
      <c r="R77" s="9"/>
      <c r="S77" s="9"/>
      <c r="T77" s="9"/>
      <c r="U77" s="9"/>
      <c r="V77" s="9"/>
      <c r="W77" s="9"/>
      <c r="X77" s="9"/>
      <c r="Y77" s="9"/>
      <c r="Z77" s="9"/>
      <c r="AA77" s="9"/>
      <c r="AB77" s="9"/>
      <c r="AC77" s="9"/>
      <c r="AD77" s="9"/>
      <c r="AE77" s="9"/>
      <c r="AF77" s="161"/>
      <c r="AG77" s="161"/>
    </row>
    <row r="78" spans="2:33" x14ac:dyDescent="0.25">
      <c r="B78" s="28" t="s">
        <v>258</v>
      </c>
      <c r="C78" s="218">
        <v>1070817309</v>
      </c>
      <c r="D78" s="218">
        <v>790088862.14999986</v>
      </c>
      <c r="E78" s="172">
        <v>11051340.41</v>
      </c>
      <c r="F78" s="172">
        <v>11677758.35</v>
      </c>
      <c r="G78" s="172">
        <v>17591318.199999999</v>
      </c>
      <c r="H78" s="172">
        <v>15285642.199999999</v>
      </c>
      <c r="I78" s="172">
        <v>11847233.210000001</v>
      </c>
      <c r="J78" s="172">
        <v>6952589.3700000001</v>
      </c>
      <c r="K78" s="172">
        <v>12570413.02</v>
      </c>
      <c r="L78" s="172">
        <v>7336180.75</v>
      </c>
      <c r="M78" s="172">
        <v>14092451.32</v>
      </c>
      <c r="N78" s="172">
        <v>120363896.23999999</v>
      </c>
      <c r="O78" s="172">
        <v>19251585.739999998</v>
      </c>
      <c r="P78" s="172">
        <v>156438727.66</v>
      </c>
      <c r="Q78" s="172">
        <f t="shared" si="6"/>
        <v>404459136.47000003</v>
      </c>
      <c r="R78" s="9"/>
      <c r="S78" s="9"/>
      <c r="T78" s="9"/>
      <c r="U78" s="9"/>
      <c r="V78" s="9"/>
      <c r="W78" s="9"/>
      <c r="X78" s="9"/>
      <c r="Y78" s="9"/>
      <c r="Z78" s="9"/>
      <c r="AA78" s="9"/>
      <c r="AB78" s="9"/>
      <c r="AC78" s="9"/>
      <c r="AD78" s="9"/>
      <c r="AE78" s="9"/>
      <c r="AF78" s="161"/>
      <c r="AG78" s="161"/>
    </row>
    <row r="79" spans="2:33" ht="13.5" customHeight="1" x14ac:dyDescent="0.25">
      <c r="B79" s="28" t="s">
        <v>259</v>
      </c>
      <c r="C79" s="218">
        <v>56198</v>
      </c>
      <c r="D79" s="218">
        <v>2200125</v>
      </c>
      <c r="E79" s="180">
        <v>0</v>
      </c>
      <c r="F79" s="180">
        <v>0</v>
      </c>
      <c r="G79" s="180">
        <v>0</v>
      </c>
      <c r="H79" s="172">
        <v>0</v>
      </c>
      <c r="I79" s="172">
        <v>199656</v>
      </c>
      <c r="J79" s="172">
        <v>0</v>
      </c>
      <c r="K79" s="172">
        <v>0</v>
      </c>
      <c r="L79" s="172">
        <v>0</v>
      </c>
      <c r="M79" s="172">
        <v>0</v>
      </c>
      <c r="N79" s="172">
        <v>0</v>
      </c>
      <c r="O79" s="172">
        <v>0</v>
      </c>
      <c r="P79" s="172">
        <v>0</v>
      </c>
      <c r="Q79" s="180">
        <f t="shared" si="6"/>
        <v>199656</v>
      </c>
      <c r="R79" s="9"/>
      <c r="S79" s="9"/>
      <c r="T79" s="9"/>
      <c r="U79" s="9"/>
      <c r="V79" s="9"/>
      <c r="W79" s="9"/>
      <c r="X79" s="9"/>
      <c r="Y79" s="9"/>
      <c r="Z79" s="9"/>
      <c r="AA79" s="9"/>
      <c r="AB79" s="9"/>
      <c r="AC79" s="9"/>
      <c r="AD79" s="9"/>
      <c r="AE79" s="9"/>
      <c r="AF79" s="161"/>
      <c r="AG79" s="161"/>
    </row>
    <row r="80" spans="2:33" x14ac:dyDescent="0.25">
      <c r="B80" s="28" t="s">
        <v>260</v>
      </c>
      <c r="C80" s="218">
        <v>15</v>
      </c>
      <c r="D80" s="218">
        <v>15000</v>
      </c>
      <c r="E80" s="172">
        <v>0</v>
      </c>
      <c r="F80" s="172">
        <v>0</v>
      </c>
      <c r="G80" s="172">
        <v>0</v>
      </c>
      <c r="H80" s="172">
        <v>0</v>
      </c>
      <c r="I80" s="172">
        <v>0</v>
      </c>
      <c r="J80" s="172">
        <v>0</v>
      </c>
      <c r="K80" s="172">
        <v>0</v>
      </c>
      <c r="L80" s="172">
        <v>0</v>
      </c>
      <c r="M80" s="172">
        <v>0</v>
      </c>
      <c r="N80" s="172">
        <v>0</v>
      </c>
      <c r="O80" s="172">
        <v>0</v>
      </c>
      <c r="P80" s="172">
        <v>0</v>
      </c>
      <c r="Q80" s="172">
        <f t="shared" si="6"/>
        <v>0</v>
      </c>
      <c r="R80" s="9"/>
      <c r="S80" s="9"/>
      <c r="T80" s="9"/>
      <c r="U80" s="9"/>
      <c r="V80" s="9"/>
      <c r="W80" s="9"/>
      <c r="X80" s="9"/>
      <c r="Y80" s="9"/>
      <c r="Z80" s="9"/>
      <c r="AA80" s="9"/>
      <c r="AB80" s="9"/>
      <c r="AC80" s="9"/>
      <c r="AD80" s="9"/>
      <c r="AE80" s="9"/>
      <c r="AF80" s="161"/>
      <c r="AG80" s="161"/>
    </row>
    <row r="81" spans="2:33" x14ac:dyDescent="0.25">
      <c r="B81" s="28" t="s">
        <v>261</v>
      </c>
      <c r="C81" s="218">
        <v>293</v>
      </c>
      <c r="D81" s="218">
        <v>0</v>
      </c>
      <c r="E81" s="172">
        <v>0</v>
      </c>
      <c r="F81" s="172">
        <v>0</v>
      </c>
      <c r="G81" s="172">
        <v>0</v>
      </c>
      <c r="H81" s="172">
        <v>0</v>
      </c>
      <c r="I81" s="172">
        <v>0</v>
      </c>
      <c r="J81" s="172">
        <v>0</v>
      </c>
      <c r="K81" s="172">
        <v>0</v>
      </c>
      <c r="L81" s="172">
        <v>0</v>
      </c>
      <c r="M81" s="172">
        <v>0</v>
      </c>
      <c r="N81" s="172">
        <v>0</v>
      </c>
      <c r="O81" s="172">
        <v>0</v>
      </c>
      <c r="P81" s="172">
        <v>0</v>
      </c>
      <c r="Q81" s="172">
        <f t="shared" si="6"/>
        <v>0</v>
      </c>
      <c r="R81" s="9"/>
      <c r="S81" s="9"/>
      <c r="T81" s="9"/>
      <c r="U81" s="9"/>
      <c r="V81" s="9"/>
      <c r="W81" s="9"/>
      <c r="X81" s="9"/>
      <c r="Y81" s="9"/>
      <c r="Z81" s="9"/>
      <c r="AA81" s="9"/>
      <c r="AB81" s="9"/>
      <c r="AC81" s="9"/>
      <c r="AD81" s="9"/>
      <c r="AE81" s="9"/>
      <c r="AF81" s="161"/>
      <c r="AG81" s="161"/>
    </row>
    <row r="82" spans="2:33" x14ac:dyDescent="0.25">
      <c r="B82" s="30" t="s">
        <v>117</v>
      </c>
      <c r="C82" s="169">
        <v>1570552</v>
      </c>
      <c r="D82" s="169">
        <v>6835383</v>
      </c>
      <c r="E82" s="170">
        <v>0</v>
      </c>
      <c r="F82" s="170">
        <v>0</v>
      </c>
      <c r="G82" s="170">
        <v>0</v>
      </c>
      <c r="H82" s="170">
        <v>0</v>
      </c>
      <c r="I82" s="170">
        <v>0</v>
      </c>
      <c r="J82" s="170">
        <v>0</v>
      </c>
      <c r="K82" s="170">
        <v>0</v>
      </c>
      <c r="L82" s="170">
        <v>0</v>
      </c>
      <c r="M82" s="170">
        <v>40454</v>
      </c>
      <c r="N82" s="172">
        <v>0</v>
      </c>
      <c r="O82" s="170">
        <v>2172026</v>
      </c>
      <c r="P82" s="170">
        <v>3957849.8</v>
      </c>
      <c r="Q82" s="170">
        <f t="shared" si="6"/>
        <v>6170329.7999999998</v>
      </c>
      <c r="R82" s="9"/>
      <c r="S82" s="9"/>
      <c r="T82" s="9"/>
      <c r="U82" s="9"/>
      <c r="V82" s="9"/>
      <c r="W82" s="9"/>
      <c r="X82" s="9"/>
      <c r="Y82" s="9"/>
      <c r="Z82" s="9"/>
      <c r="AA82" s="9"/>
      <c r="AB82" s="9"/>
      <c r="AC82" s="9"/>
      <c r="AD82" s="9"/>
      <c r="AE82" s="9"/>
      <c r="AF82" s="161"/>
      <c r="AG82" s="161"/>
    </row>
    <row r="83" spans="2:33" x14ac:dyDescent="0.25">
      <c r="B83" s="30" t="s">
        <v>118</v>
      </c>
      <c r="C83" s="169">
        <v>518552</v>
      </c>
      <c r="D83" s="169">
        <v>3936450</v>
      </c>
      <c r="E83" s="170">
        <v>0</v>
      </c>
      <c r="F83" s="170">
        <v>0</v>
      </c>
      <c r="G83" s="170">
        <v>0</v>
      </c>
      <c r="H83" s="170">
        <v>0</v>
      </c>
      <c r="I83" s="170">
        <v>0</v>
      </c>
      <c r="J83" s="170">
        <v>0</v>
      </c>
      <c r="K83" s="170">
        <v>0</v>
      </c>
      <c r="L83" s="170">
        <v>0</v>
      </c>
      <c r="M83" s="170">
        <v>0</v>
      </c>
      <c r="N83" s="170">
        <v>0</v>
      </c>
      <c r="O83" s="170">
        <v>0</v>
      </c>
      <c r="P83" s="170">
        <v>3957849.8</v>
      </c>
      <c r="Q83" s="170">
        <f t="shared" si="6"/>
        <v>3957849.8</v>
      </c>
      <c r="R83" s="9"/>
      <c r="S83" s="9"/>
      <c r="T83" s="9"/>
      <c r="U83" s="9"/>
      <c r="V83" s="9"/>
      <c r="W83" s="9"/>
      <c r="X83" s="9"/>
      <c r="Y83" s="9"/>
      <c r="Z83" s="9"/>
      <c r="AA83" s="9"/>
      <c r="AB83" s="9"/>
      <c r="AC83" s="9"/>
      <c r="AD83" s="9"/>
      <c r="AE83" s="9"/>
      <c r="AF83" s="161"/>
      <c r="AG83" s="161"/>
    </row>
    <row r="84" spans="2:33" x14ac:dyDescent="0.25">
      <c r="B84" s="30" t="s">
        <v>119</v>
      </c>
      <c r="C84" s="169">
        <v>115</v>
      </c>
      <c r="D84" s="169">
        <v>50001</v>
      </c>
      <c r="E84" s="170">
        <v>0</v>
      </c>
      <c r="F84" s="170">
        <v>0</v>
      </c>
      <c r="G84" s="170">
        <v>0</v>
      </c>
      <c r="H84" s="170">
        <v>0</v>
      </c>
      <c r="I84" s="170">
        <v>0</v>
      </c>
      <c r="J84" s="170">
        <v>0</v>
      </c>
      <c r="K84" s="170">
        <v>0</v>
      </c>
      <c r="L84" s="170">
        <v>0</v>
      </c>
      <c r="M84" s="170">
        <v>0</v>
      </c>
      <c r="N84" s="170">
        <v>0</v>
      </c>
      <c r="O84" s="170">
        <v>0</v>
      </c>
      <c r="P84" s="170">
        <v>0</v>
      </c>
      <c r="Q84" s="170">
        <f t="shared" si="6"/>
        <v>0</v>
      </c>
      <c r="R84" s="9"/>
      <c r="S84" s="9"/>
      <c r="T84" s="9"/>
      <c r="U84" s="9"/>
      <c r="V84" s="9"/>
      <c r="W84" s="9"/>
      <c r="X84" s="9"/>
      <c r="Y84" s="9"/>
      <c r="Z84" s="9"/>
      <c r="AA84" s="9"/>
      <c r="AB84" s="9"/>
      <c r="AC84" s="9"/>
      <c r="AD84" s="9"/>
      <c r="AE84" s="9"/>
      <c r="AF84" s="161"/>
      <c r="AG84" s="161"/>
    </row>
    <row r="85" spans="2:33" x14ac:dyDescent="0.25">
      <c r="B85" s="30" t="s">
        <v>120</v>
      </c>
      <c r="C85" s="169">
        <v>937</v>
      </c>
      <c r="D85" s="169">
        <v>2848932</v>
      </c>
      <c r="E85" s="170">
        <v>0</v>
      </c>
      <c r="F85" s="170">
        <v>0</v>
      </c>
      <c r="G85" s="170">
        <v>0</v>
      </c>
      <c r="H85" s="170">
        <v>0</v>
      </c>
      <c r="I85" s="170">
        <v>0</v>
      </c>
      <c r="J85" s="170">
        <v>0</v>
      </c>
      <c r="K85" s="170">
        <v>0</v>
      </c>
      <c r="L85" s="170">
        <v>0</v>
      </c>
      <c r="M85" s="170">
        <v>40454</v>
      </c>
      <c r="N85" s="170">
        <v>0</v>
      </c>
      <c r="O85" s="170">
        <v>2172026</v>
      </c>
      <c r="P85" s="170">
        <v>0</v>
      </c>
      <c r="Q85" s="170">
        <f t="shared" si="6"/>
        <v>2212480</v>
      </c>
      <c r="R85" s="9"/>
      <c r="S85" s="9"/>
      <c r="T85" s="9"/>
      <c r="U85" s="9"/>
      <c r="V85" s="9"/>
      <c r="W85" s="9"/>
      <c r="X85" s="9"/>
      <c r="Y85" s="9"/>
      <c r="Z85" s="9"/>
      <c r="AA85" s="9"/>
      <c r="AB85" s="9"/>
      <c r="AC85" s="9"/>
      <c r="AD85" s="9"/>
      <c r="AE85" s="9"/>
      <c r="AF85" s="161"/>
      <c r="AG85" s="161"/>
    </row>
    <row r="86" spans="2:33" x14ac:dyDescent="0.25">
      <c r="B86" s="30" t="s">
        <v>121</v>
      </c>
      <c r="C86" s="169">
        <v>1196164756</v>
      </c>
      <c r="D86" s="169">
        <v>1190881173.9099998</v>
      </c>
      <c r="E86" s="170">
        <v>312053.15999999997</v>
      </c>
      <c r="F86" s="170">
        <v>1781015.66</v>
      </c>
      <c r="G86" s="170">
        <v>50982769.170000002</v>
      </c>
      <c r="H86" s="170">
        <v>4291400.0599999996</v>
      </c>
      <c r="I86" s="170">
        <v>22498767.449999999</v>
      </c>
      <c r="J86" s="170">
        <v>340740691.38999999</v>
      </c>
      <c r="K86" s="170">
        <v>81682579.129999995</v>
      </c>
      <c r="L86" s="170">
        <v>75270386.700000003</v>
      </c>
      <c r="M86" s="170">
        <v>49336732.939999998</v>
      </c>
      <c r="N86" s="170">
        <v>23142346.120000001</v>
      </c>
      <c r="O86" s="170">
        <v>400153194.52999997</v>
      </c>
      <c r="P86" s="170">
        <v>405333885.66000003</v>
      </c>
      <c r="Q86" s="170">
        <f t="shared" si="6"/>
        <v>1455525821.97</v>
      </c>
      <c r="R86" s="9"/>
      <c r="S86" s="9"/>
      <c r="T86" s="9"/>
      <c r="U86" s="9"/>
      <c r="V86" s="9"/>
      <c r="W86" s="9"/>
      <c r="X86" s="9"/>
      <c r="Y86" s="9"/>
      <c r="Z86" s="9"/>
      <c r="AA86" s="9"/>
      <c r="AB86" s="9"/>
      <c r="AC86" s="9"/>
      <c r="AD86" s="9"/>
      <c r="AE86" s="9"/>
      <c r="AF86" s="161"/>
      <c r="AG86" s="161"/>
    </row>
    <row r="87" spans="2:33" x14ac:dyDescent="0.25">
      <c r="B87" s="30" t="s">
        <v>122</v>
      </c>
      <c r="C87" s="169">
        <v>214493576</v>
      </c>
      <c r="D87" s="169">
        <v>925886961.62999988</v>
      </c>
      <c r="E87" s="170">
        <v>0</v>
      </c>
      <c r="F87" s="170">
        <v>0</v>
      </c>
      <c r="G87" s="170">
        <v>45626374.229999997</v>
      </c>
      <c r="H87" s="170">
        <v>433952</v>
      </c>
      <c r="I87" s="170">
        <v>16568762.699999999</v>
      </c>
      <c r="J87" s="170">
        <v>24012099</v>
      </c>
      <c r="K87" s="170">
        <v>75144088</v>
      </c>
      <c r="L87" s="170">
        <v>56687351.399999999</v>
      </c>
      <c r="M87" s="170">
        <v>45599654.859999999</v>
      </c>
      <c r="N87" s="170">
        <v>13598574</v>
      </c>
      <c r="O87" s="170">
        <v>385659126.87</v>
      </c>
      <c r="P87" s="170">
        <v>238080850.37</v>
      </c>
      <c r="Q87" s="170">
        <f t="shared" si="6"/>
        <v>901410833.42999995</v>
      </c>
      <c r="R87" s="9"/>
      <c r="S87" s="9"/>
      <c r="T87" s="9"/>
      <c r="U87" s="9"/>
      <c r="V87" s="9"/>
      <c r="W87" s="9"/>
      <c r="X87" s="9"/>
      <c r="Y87" s="9"/>
      <c r="Z87" s="9"/>
      <c r="AA87" s="9"/>
      <c r="AB87" s="9"/>
      <c r="AC87" s="9"/>
      <c r="AD87" s="9"/>
      <c r="AE87" s="9"/>
      <c r="AF87" s="161"/>
      <c r="AG87" s="161"/>
    </row>
    <row r="88" spans="2:33" x14ac:dyDescent="0.25">
      <c r="B88" s="28" t="s">
        <v>262</v>
      </c>
      <c r="C88" s="218">
        <v>214493576</v>
      </c>
      <c r="D88" s="218">
        <v>925886961.62999988</v>
      </c>
      <c r="E88" s="172">
        <v>0</v>
      </c>
      <c r="F88" s="172">
        <v>0</v>
      </c>
      <c r="G88" s="172">
        <v>45626374.229999997</v>
      </c>
      <c r="H88" s="172">
        <v>433952</v>
      </c>
      <c r="I88" s="172">
        <v>16568762.699999999</v>
      </c>
      <c r="J88" s="172">
        <v>24012099</v>
      </c>
      <c r="K88" s="172">
        <v>75144088</v>
      </c>
      <c r="L88" s="172">
        <v>56687351.399999999</v>
      </c>
      <c r="M88" s="172">
        <v>45599654.859999999</v>
      </c>
      <c r="N88" s="172">
        <v>13598574</v>
      </c>
      <c r="O88" s="172">
        <v>385659126.87</v>
      </c>
      <c r="P88" s="172">
        <v>238080850.37</v>
      </c>
      <c r="Q88" s="172">
        <f t="shared" si="6"/>
        <v>901410833.42999995</v>
      </c>
      <c r="R88" s="9"/>
      <c r="S88" s="9"/>
      <c r="T88" s="9"/>
      <c r="U88" s="9"/>
      <c r="V88" s="9"/>
      <c r="W88" s="9"/>
      <c r="X88" s="9"/>
      <c r="Y88" s="9"/>
      <c r="Z88" s="9"/>
      <c r="AA88" s="9"/>
      <c r="AB88" s="9"/>
      <c r="AC88" s="9"/>
      <c r="AD88" s="9"/>
      <c r="AE88" s="9"/>
      <c r="AF88" s="161"/>
      <c r="AG88" s="161"/>
    </row>
    <row r="89" spans="2:33" x14ac:dyDescent="0.25">
      <c r="B89" s="30" t="s">
        <v>123</v>
      </c>
      <c r="C89" s="169">
        <v>98167118</v>
      </c>
      <c r="D89" s="169">
        <v>264994212.27999997</v>
      </c>
      <c r="E89" s="170">
        <v>312053.15999999997</v>
      </c>
      <c r="F89" s="170">
        <v>1781015.66</v>
      </c>
      <c r="G89" s="170">
        <v>5356394.9400000004</v>
      </c>
      <c r="H89" s="170">
        <v>3857448.06</v>
      </c>
      <c r="I89" s="170">
        <v>5930004.75</v>
      </c>
      <c r="J89" s="170">
        <v>316728592.38999999</v>
      </c>
      <c r="K89" s="170">
        <v>6538491.1299999999</v>
      </c>
      <c r="L89" s="170">
        <v>18583035.300000001</v>
      </c>
      <c r="M89" s="170">
        <v>3737078.08</v>
      </c>
      <c r="N89" s="170">
        <v>9543772.1199999992</v>
      </c>
      <c r="O89" s="170">
        <v>14494067.66</v>
      </c>
      <c r="P89" s="170">
        <v>167253035.28999999</v>
      </c>
      <c r="Q89" s="170">
        <f t="shared" si="6"/>
        <v>554114988.53999996</v>
      </c>
      <c r="R89" s="9"/>
      <c r="S89" s="9"/>
      <c r="T89" s="9"/>
      <c r="U89" s="9"/>
      <c r="V89" s="9"/>
      <c r="W89" s="9"/>
      <c r="X89" s="9"/>
      <c r="Y89" s="9"/>
      <c r="Z89" s="9"/>
      <c r="AA89" s="9"/>
      <c r="AB89" s="9"/>
      <c r="AC89" s="9"/>
      <c r="AD89" s="9"/>
      <c r="AE89" s="9"/>
      <c r="AF89" s="161"/>
      <c r="AG89" s="161"/>
    </row>
    <row r="90" spans="2:33" x14ac:dyDescent="0.25">
      <c r="B90" s="28" t="s">
        <v>263</v>
      </c>
      <c r="C90" s="218">
        <v>1</v>
      </c>
      <c r="D90" s="218">
        <v>0</v>
      </c>
      <c r="E90" s="172">
        <v>0</v>
      </c>
      <c r="F90" s="172">
        <v>0</v>
      </c>
      <c r="G90" s="172">
        <v>0</v>
      </c>
      <c r="H90" s="172">
        <v>0</v>
      </c>
      <c r="I90" s="172">
        <v>0</v>
      </c>
      <c r="J90" s="172">
        <v>0</v>
      </c>
      <c r="K90" s="172">
        <v>0</v>
      </c>
      <c r="L90" s="172">
        <v>0</v>
      </c>
      <c r="M90" s="172">
        <v>0</v>
      </c>
      <c r="N90" s="172">
        <v>0</v>
      </c>
      <c r="O90" s="172">
        <v>0</v>
      </c>
      <c r="P90" s="172">
        <v>0</v>
      </c>
      <c r="Q90" s="172">
        <f t="shared" si="6"/>
        <v>0</v>
      </c>
      <c r="R90" s="9"/>
      <c r="S90" s="9"/>
      <c r="T90" s="9"/>
      <c r="U90" s="9"/>
      <c r="V90" s="9"/>
      <c r="W90" s="9"/>
      <c r="X90" s="9"/>
      <c r="Y90" s="9"/>
      <c r="Z90" s="9"/>
      <c r="AA90" s="9"/>
      <c r="AB90" s="9"/>
      <c r="AC90" s="9"/>
      <c r="AD90" s="9"/>
      <c r="AE90" s="9"/>
      <c r="AF90" s="161"/>
      <c r="AG90" s="161"/>
    </row>
    <row r="91" spans="2:33" x14ac:dyDescent="0.25">
      <c r="B91" s="28" t="s">
        <v>264</v>
      </c>
      <c r="C91" s="218">
        <v>98104618</v>
      </c>
      <c r="D91" s="218">
        <v>264994212.27999997</v>
      </c>
      <c r="E91" s="172">
        <v>312053.15999999997</v>
      </c>
      <c r="F91" s="172">
        <v>1781015.66</v>
      </c>
      <c r="G91" s="172">
        <v>5356394.9400000004</v>
      </c>
      <c r="H91" s="172">
        <v>3857448.06</v>
      </c>
      <c r="I91" s="172">
        <v>5930004.75</v>
      </c>
      <c r="J91" s="172">
        <v>316728592.38999999</v>
      </c>
      <c r="K91" s="172">
        <v>6538491.1299999999</v>
      </c>
      <c r="L91" s="172">
        <v>18583035.300000001</v>
      </c>
      <c r="M91" s="172">
        <v>3737078.08</v>
      </c>
      <c r="N91" s="172">
        <v>9543772.1199999992</v>
      </c>
      <c r="O91" s="172">
        <v>14494067.66</v>
      </c>
      <c r="P91" s="172">
        <v>167253035.28999999</v>
      </c>
      <c r="Q91" s="172">
        <f t="shared" si="6"/>
        <v>554114988.53999996</v>
      </c>
      <c r="R91" s="9"/>
      <c r="S91" s="9"/>
      <c r="T91" s="9"/>
      <c r="U91" s="9"/>
      <c r="V91" s="9"/>
      <c r="W91" s="9"/>
      <c r="X91" s="9"/>
      <c r="Y91" s="9"/>
      <c r="Z91" s="9"/>
      <c r="AA91" s="9"/>
      <c r="AB91" s="9"/>
      <c r="AC91" s="9"/>
      <c r="AD91" s="9"/>
      <c r="AE91" s="9"/>
      <c r="AF91" s="161"/>
      <c r="AG91" s="161"/>
    </row>
    <row r="92" spans="2:33" x14ac:dyDescent="0.25">
      <c r="B92" s="28" t="s">
        <v>265</v>
      </c>
      <c r="C92" s="218">
        <v>525</v>
      </c>
      <c r="D92" s="218">
        <v>0</v>
      </c>
      <c r="E92" s="172">
        <v>0</v>
      </c>
      <c r="F92" s="172">
        <v>0</v>
      </c>
      <c r="G92" s="172">
        <v>0</v>
      </c>
      <c r="H92" s="172">
        <v>0</v>
      </c>
      <c r="I92" s="172">
        <v>0</v>
      </c>
      <c r="J92" s="172">
        <v>0</v>
      </c>
      <c r="K92" s="172">
        <v>0</v>
      </c>
      <c r="L92" s="172">
        <v>0</v>
      </c>
      <c r="M92" s="172">
        <v>0</v>
      </c>
      <c r="N92" s="172">
        <v>0</v>
      </c>
      <c r="O92" s="172">
        <v>0</v>
      </c>
      <c r="P92" s="172">
        <v>0</v>
      </c>
      <c r="Q92" s="172">
        <f t="shared" si="6"/>
        <v>0</v>
      </c>
      <c r="R92" s="9"/>
      <c r="S92" s="9"/>
      <c r="T92" s="9"/>
      <c r="U92" s="9"/>
      <c r="V92" s="9"/>
      <c r="W92" s="9"/>
      <c r="X92" s="9"/>
      <c r="Y92" s="9"/>
      <c r="Z92" s="9"/>
      <c r="AA92" s="9"/>
      <c r="AB92" s="9"/>
      <c r="AC92" s="9"/>
      <c r="AD92" s="9"/>
      <c r="AE92" s="9"/>
      <c r="AF92" s="161"/>
      <c r="AG92" s="161"/>
    </row>
    <row r="93" spans="2:33" x14ac:dyDescent="0.25">
      <c r="B93" s="30" t="s">
        <v>124</v>
      </c>
      <c r="C93" s="169">
        <v>4589369834</v>
      </c>
      <c r="D93" s="169">
        <v>69515095163.5</v>
      </c>
      <c r="E93" s="170">
        <v>657780459</v>
      </c>
      <c r="F93" s="170">
        <v>1649433873.3</v>
      </c>
      <c r="G93" s="170">
        <v>4668645712.1400003</v>
      </c>
      <c r="H93" s="170">
        <v>2135653225.6700001</v>
      </c>
      <c r="I93" s="170">
        <v>3655151355.8800001</v>
      </c>
      <c r="J93" s="170">
        <v>3240621935.6500001</v>
      </c>
      <c r="K93" s="170">
        <v>1503632034.4200001</v>
      </c>
      <c r="L93" s="170">
        <v>2536291828.3400002</v>
      </c>
      <c r="M93" s="170">
        <v>3724831316.9299998</v>
      </c>
      <c r="N93" s="170">
        <v>4590582774.4700003</v>
      </c>
      <c r="O93" s="170">
        <v>9187354322.2900009</v>
      </c>
      <c r="P93" s="170">
        <v>31903366284.82</v>
      </c>
      <c r="Q93" s="170">
        <f t="shared" si="6"/>
        <v>69453345122.910004</v>
      </c>
      <c r="R93" s="9"/>
      <c r="S93" s="9"/>
      <c r="T93" s="9"/>
      <c r="U93" s="9"/>
      <c r="V93" s="9"/>
      <c r="W93" s="9"/>
      <c r="X93" s="9"/>
      <c r="Y93" s="9"/>
      <c r="Z93" s="9"/>
      <c r="AA93" s="9"/>
      <c r="AB93" s="9"/>
      <c r="AC93" s="9"/>
      <c r="AD93" s="9"/>
      <c r="AE93" s="9"/>
      <c r="AF93" s="161"/>
      <c r="AG93" s="161"/>
    </row>
    <row r="94" spans="2:33" x14ac:dyDescent="0.25">
      <c r="B94" s="30" t="s">
        <v>125</v>
      </c>
      <c r="C94" s="169">
        <v>41397204</v>
      </c>
      <c r="D94" s="169">
        <v>1626780212.9899991</v>
      </c>
      <c r="E94" s="170">
        <v>0</v>
      </c>
      <c r="F94" s="170">
        <v>1594574.81</v>
      </c>
      <c r="G94" s="170">
        <v>187450447.59999999</v>
      </c>
      <c r="H94" s="170">
        <v>40066686.560000002</v>
      </c>
      <c r="I94" s="170">
        <v>228176001.59999999</v>
      </c>
      <c r="J94" s="170">
        <v>116974305.06</v>
      </c>
      <c r="K94" s="170">
        <v>12208312.109999999</v>
      </c>
      <c r="L94" s="170">
        <v>226145589.72</v>
      </c>
      <c r="M94" s="170">
        <v>22773359.600000001</v>
      </c>
      <c r="N94" s="170">
        <v>120093102.48999999</v>
      </c>
      <c r="O94" s="170">
        <v>52192147.060000002</v>
      </c>
      <c r="P94" s="170">
        <v>619104456.87</v>
      </c>
      <c r="Q94" s="170">
        <f t="shared" si="6"/>
        <v>1626778983.48</v>
      </c>
      <c r="R94" s="9"/>
      <c r="S94" s="9"/>
      <c r="T94" s="9"/>
      <c r="U94" s="9"/>
      <c r="V94" s="9"/>
      <c r="W94" s="9"/>
      <c r="X94" s="9"/>
      <c r="Y94" s="9"/>
      <c r="Z94" s="9"/>
      <c r="AA94" s="9"/>
      <c r="AB94" s="9"/>
      <c r="AC94" s="9"/>
      <c r="AD94" s="9"/>
      <c r="AE94" s="9"/>
      <c r="AF94" s="161"/>
      <c r="AG94" s="161"/>
    </row>
    <row r="95" spans="2:33" x14ac:dyDescent="0.25">
      <c r="B95" s="28" t="s">
        <v>266</v>
      </c>
      <c r="C95" s="218">
        <v>41397204</v>
      </c>
      <c r="D95" s="218">
        <v>1626780212.9899991</v>
      </c>
      <c r="E95" s="172">
        <v>0</v>
      </c>
      <c r="F95" s="172">
        <v>1594574.81</v>
      </c>
      <c r="G95" s="172">
        <v>187450447.59999999</v>
      </c>
      <c r="H95" s="172">
        <v>40066686.560000002</v>
      </c>
      <c r="I95" s="172">
        <v>228176001.59999999</v>
      </c>
      <c r="J95" s="172">
        <v>116974305.06</v>
      </c>
      <c r="K95" s="172">
        <v>12208312.109999999</v>
      </c>
      <c r="L95" s="172">
        <v>226145589.72</v>
      </c>
      <c r="M95" s="172">
        <v>22773359.600000001</v>
      </c>
      <c r="N95" s="172">
        <v>120093102.48999999</v>
      </c>
      <c r="O95" s="172">
        <v>52192147.060000002</v>
      </c>
      <c r="P95" s="172">
        <v>619104456.87</v>
      </c>
      <c r="Q95" s="172">
        <f t="shared" si="6"/>
        <v>1626778983.48</v>
      </c>
      <c r="R95" s="9"/>
      <c r="S95" s="9"/>
      <c r="T95" s="9"/>
      <c r="U95" s="9"/>
      <c r="V95" s="9"/>
      <c r="W95" s="9"/>
      <c r="X95" s="9"/>
      <c r="Y95" s="9"/>
      <c r="Z95" s="9"/>
      <c r="AA95" s="9"/>
      <c r="AB95" s="9"/>
      <c r="AC95" s="9"/>
      <c r="AD95" s="9"/>
      <c r="AE95" s="9"/>
      <c r="AF95" s="161"/>
      <c r="AG95" s="161"/>
    </row>
    <row r="96" spans="2:33" x14ac:dyDescent="0.25">
      <c r="B96" s="30" t="s">
        <v>126</v>
      </c>
      <c r="C96" s="169">
        <v>45408194881</v>
      </c>
      <c r="D96" s="169">
        <v>64986585754.739998</v>
      </c>
      <c r="E96" s="170">
        <v>657780459</v>
      </c>
      <c r="F96" s="170">
        <v>1621850870.74</v>
      </c>
      <c r="G96" s="170">
        <v>2731472991.2199998</v>
      </c>
      <c r="H96" s="170">
        <v>1767965587.0899999</v>
      </c>
      <c r="I96" s="170">
        <v>3316673927.6300001</v>
      </c>
      <c r="J96" s="170">
        <v>3123647630.5900002</v>
      </c>
      <c r="K96" s="170">
        <v>1489347292.6099999</v>
      </c>
      <c r="L96" s="170">
        <v>2310146238.6199999</v>
      </c>
      <c r="M96" s="170">
        <v>3639936037.3299999</v>
      </c>
      <c r="N96" s="170">
        <v>4470489671.9799995</v>
      </c>
      <c r="O96" s="170">
        <v>9135162175.2299995</v>
      </c>
      <c r="P96" s="170">
        <v>30660365094.75</v>
      </c>
      <c r="Q96" s="170">
        <f t="shared" si="6"/>
        <v>64924837976.790001</v>
      </c>
      <c r="R96" s="9"/>
      <c r="S96" s="9"/>
      <c r="T96" s="9"/>
      <c r="U96" s="9"/>
      <c r="V96" s="9"/>
      <c r="W96" s="9"/>
      <c r="X96" s="9"/>
      <c r="Y96" s="9"/>
      <c r="Z96" s="9"/>
      <c r="AA96" s="9"/>
      <c r="AB96" s="9"/>
      <c r="AC96" s="9"/>
      <c r="AD96" s="9"/>
      <c r="AE96" s="9"/>
      <c r="AF96" s="161"/>
      <c r="AG96" s="161"/>
    </row>
    <row r="97" spans="2:33" x14ac:dyDescent="0.25">
      <c r="B97" s="28" t="s">
        <v>267</v>
      </c>
      <c r="C97" s="218">
        <v>18478590675</v>
      </c>
      <c r="D97" s="218">
        <v>21256251171.639999</v>
      </c>
      <c r="E97" s="172">
        <v>657780459</v>
      </c>
      <c r="F97" s="172">
        <v>954857504.07000005</v>
      </c>
      <c r="G97" s="172">
        <v>833058545.33000004</v>
      </c>
      <c r="H97" s="172">
        <v>1323194442.6400001</v>
      </c>
      <c r="I97" s="172">
        <v>1056303988.75</v>
      </c>
      <c r="J97" s="172">
        <v>1458741142.25</v>
      </c>
      <c r="K97" s="172">
        <v>896556022.58000004</v>
      </c>
      <c r="L97" s="172">
        <v>935165349.29999995</v>
      </c>
      <c r="M97" s="172">
        <v>2204330619.6199999</v>
      </c>
      <c r="N97" s="172">
        <v>1581397026.5899999</v>
      </c>
      <c r="O97" s="172">
        <v>2651779048.52</v>
      </c>
      <c r="P97" s="172">
        <v>6698958738.8299999</v>
      </c>
      <c r="Q97" s="172">
        <f t="shared" si="6"/>
        <v>21252122887.480003</v>
      </c>
      <c r="R97" s="9"/>
      <c r="S97" s="9"/>
      <c r="T97" s="9"/>
      <c r="U97" s="9"/>
      <c r="V97" s="9"/>
      <c r="W97" s="9"/>
      <c r="X97" s="9"/>
      <c r="Y97" s="9"/>
      <c r="Z97" s="9"/>
      <c r="AA97" s="9"/>
      <c r="AB97" s="9"/>
      <c r="AC97" s="9"/>
      <c r="AD97" s="9"/>
      <c r="AE97" s="9"/>
      <c r="AF97" s="161"/>
      <c r="AG97" s="161"/>
    </row>
    <row r="98" spans="2:33" x14ac:dyDescent="0.25">
      <c r="B98" s="28" t="s">
        <v>268</v>
      </c>
      <c r="C98" s="218">
        <v>10585225286</v>
      </c>
      <c r="D98" s="218">
        <v>10821532790.519995</v>
      </c>
      <c r="E98" s="172">
        <v>0</v>
      </c>
      <c r="F98" s="172">
        <v>212535445.06999999</v>
      </c>
      <c r="G98" s="172">
        <v>172528588.33000001</v>
      </c>
      <c r="H98" s="172">
        <v>695853819.63999999</v>
      </c>
      <c r="I98" s="172">
        <v>293009628.56999999</v>
      </c>
      <c r="J98" s="172">
        <v>793557562.98000002</v>
      </c>
      <c r="K98" s="172">
        <v>197676935.25999999</v>
      </c>
      <c r="L98" s="172">
        <v>168811124.99000001</v>
      </c>
      <c r="M98" s="172">
        <v>1249795189.25</v>
      </c>
      <c r="N98" s="172">
        <v>869120921.78999996</v>
      </c>
      <c r="O98" s="172">
        <v>1617818159.49</v>
      </c>
      <c r="P98" s="172">
        <v>4546907340.4499998</v>
      </c>
      <c r="Q98" s="172">
        <f t="shared" si="6"/>
        <v>10817614715.82</v>
      </c>
      <c r="R98" s="9"/>
      <c r="S98" s="9"/>
      <c r="T98" s="9"/>
      <c r="U98" s="9"/>
      <c r="V98" s="9"/>
      <c r="W98" s="9"/>
      <c r="X98" s="9"/>
      <c r="Y98" s="9"/>
      <c r="Z98" s="9"/>
      <c r="AA98" s="9"/>
      <c r="AB98" s="9"/>
      <c r="AC98" s="9"/>
      <c r="AD98" s="9"/>
      <c r="AE98" s="9"/>
      <c r="AF98" s="161"/>
      <c r="AG98" s="161"/>
    </row>
    <row r="99" spans="2:33" x14ac:dyDescent="0.25">
      <c r="B99" s="28" t="s">
        <v>269</v>
      </c>
      <c r="C99" s="218">
        <v>7893365389</v>
      </c>
      <c r="D99" s="218">
        <v>10434718381.120005</v>
      </c>
      <c r="E99" s="172">
        <v>657780459</v>
      </c>
      <c r="F99" s="172">
        <v>742322059</v>
      </c>
      <c r="G99" s="172">
        <v>660529957</v>
      </c>
      <c r="H99" s="172">
        <v>627340623</v>
      </c>
      <c r="I99" s="172">
        <v>763294360.17999995</v>
      </c>
      <c r="J99" s="172">
        <v>665183579.26999998</v>
      </c>
      <c r="K99" s="172">
        <v>698879087.32000005</v>
      </c>
      <c r="L99" s="172">
        <v>766354224.30999994</v>
      </c>
      <c r="M99" s="172">
        <v>954535430.37</v>
      </c>
      <c r="N99" s="172">
        <v>712276104.79999995</v>
      </c>
      <c r="O99" s="172">
        <v>1033960889.03</v>
      </c>
      <c r="P99" s="172">
        <v>2152051398.3800001</v>
      </c>
      <c r="Q99" s="172">
        <f t="shared" si="6"/>
        <v>10434508171.66</v>
      </c>
      <c r="R99" s="9"/>
      <c r="S99" s="9"/>
      <c r="T99" s="9"/>
      <c r="U99" s="9"/>
      <c r="V99" s="9"/>
      <c r="W99" s="9"/>
      <c r="X99" s="9"/>
      <c r="Y99" s="9"/>
      <c r="Z99" s="9"/>
      <c r="AA99" s="9"/>
      <c r="AB99" s="9"/>
      <c r="AC99" s="9"/>
      <c r="AD99" s="9"/>
      <c r="AE99" s="9"/>
      <c r="AF99" s="161"/>
      <c r="AG99" s="161"/>
    </row>
    <row r="100" spans="2:33" x14ac:dyDescent="0.25">
      <c r="B100" s="28" t="s">
        <v>270</v>
      </c>
      <c r="C100" s="218">
        <v>26929604206</v>
      </c>
      <c r="D100" s="218">
        <v>43730334583.099998</v>
      </c>
      <c r="E100" s="172">
        <v>0</v>
      </c>
      <c r="F100" s="172">
        <v>666993366.66999996</v>
      </c>
      <c r="G100" s="172">
        <v>1898414445.8900001</v>
      </c>
      <c r="H100" s="172">
        <v>444771144.44999999</v>
      </c>
      <c r="I100" s="172">
        <v>2260369938.8800001</v>
      </c>
      <c r="J100" s="172">
        <v>1664906488.3399999</v>
      </c>
      <c r="K100" s="172">
        <v>592791270.02999997</v>
      </c>
      <c r="L100" s="172">
        <v>1374980889.3199999</v>
      </c>
      <c r="M100" s="172">
        <v>1435605417.71</v>
      </c>
      <c r="N100" s="172">
        <v>2889092645.3899999</v>
      </c>
      <c r="O100" s="172">
        <v>6483383126.71</v>
      </c>
      <c r="P100" s="172">
        <v>23961406355.919998</v>
      </c>
      <c r="Q100" s="172">
        <f t="shared" si="6"/>
        <v>43672715089.309998</v>
      </c>
      <c r="R100" s="9"/>
      <c r="S100" s="9"/>
      <c r="T100" s="9"/>
      <c r="U100" s="9"/>
      <c r="V100" s="9"/>
      <c r="W100" s="9"/>
      <c r="X100" s="9"/>
      <c r="Y100" s="9"/>
      <c r="Z100" s="9"/>
      <c r="AA100" s="9"/>
      <c r="AB100" s="9"/>
      <c r="AC100" s="9"/>
      <c r="AD100" s="9"/>
      <c r="AE100" s="9"/>
      <c r="AF100" s="161"/>
      <c r="AG100" s="161"/>
    </row>
    <row r="101" spans="2:33" x14ac:dyDescent="0.25">
      <c r="B101" s="30" t="s">
        <v>196</v>
      </c>
      <c r="C101" s="169">
        <v>0</v>
      </c>
      <c r="D101" s="169">
        <v>1615602289</v>
      </c>
      <c r="E101" s="170">
        <v>0</v>
      </c>
      <c r="F101" s="170">
        <v>0</v>
      </c>
      <c r="G101" s="170">
        <v>1615601256.79</v>
      </c>
      <c r="H101" s="172">
        <v>0</v>
      </c>
      <c r="I101" s="172">
        <v>0</v>
      </c>
      <c r="J101" s="172">
        <v>0</v>
      </c>
      <c r="K101" s="172">
        <v>0</v>
      </c>
      <c r="L101" s="172">
        <v>0</v>
      </c>
      <c r="M101" s="172">
        <v>0</v>
      </c>
      <c r="N101" s="172">
        <v>0</v>
      </c>
      <c r="O101" s="172">
        <v>0</v>
      </c>
      <c r="P101" s="172">
        <v>0</v>
      </c>
      <c r="Q101" s="170">
        <f t="shared" si="6"/>
        <v>1615601256.79</v>
      </c>
      <c r="R101" s="9"/>
      <c r="S101" s="9"/>
      <c r="T101" s="9"/>
      <c r="U101" s="9"/>
      <c r="V101" s="9"/>
      <c r="W101" s="9"/>
      <c r="X101" s="9"/>
      <c r="Y101" s="9"/>
      <c r="Z101" s="9"/>
      <c r="AA101" s="9"/>
      <c r="AB101" s="9"/>
      <c r="AC101" s="9"/>
      <c r="AD101" s="9"/>
      <c r="AE101" s="9"/>
      <c r="AF101" s="161"/>
      <c r="AG101" s="161"/>
    </row>
    <row r="102" spans="2:33" x14ac:dyDescent="0.25">
      <c r="B102" s="28" t="s">
        <v>271</v>
      </c>
      <c r="C102" s="218">
        <v>0</v>
      </c>
      <c r="D102" s="218">
        <v>1615602289</v>
      </c>
      <c r="E102" s="172">
        <v>0</v>
      </c>
      <c r="F102" s="172">
        <v>0</v>
      </c>
      <c r="G102" s="172">
        <v>1615601256.79</v>
      </c>
      <c r="H102" s="172">
        <v>0</v>
      </c>
      <c r="I102" s="172">
        <v>0</v>
      </c>
      <c r="J102" s="172">
        <v>0</v>
      </c>
      <c r="K102" s="172">
        <v>0</v>
      </c>
      <c r="L102" s="172">
        <v>0</v>
      </c>
      <c r="M102" s="172">
        <v>0</v>
      </c>
      <c r="N102" s="172">
        <v>0</v>
      </c>
      <c r="O102" s="172">
        <v>0</v>
      </c>
      <c r="P102" s="172">
        <v>0</v>
      </c>
      <c r="Q102" s="172">
        <f t="shared" si="6"/>
        <v>1615601256.79</v>
      </c>
      <c r="R102" s="9"/>
      <c r="S102" s="9"/>
      <c r="T102" s="9"/>
      <c r="U102" s="9"/>
      <c r="V102" s="9"/>
      <c r="W102" s="9"/>
      <c r="X102" s="9"/>
      <c r="Y102" s="9"/>
      <c r="Z102" s="9"/>
      <c r="AA102" s="9"/>
      <c r="AB102" s="9"/>
      <c r="AC102" s="9"/>
      <c r="AD102" s="9"/>
      <c r="AE102" s="9"/>
      <c r="AF102" s="161"/>
      <c r="AG102" s="161"/>
    </row>
    <row r="103" spans="2:33" x14ac:dyDescent="0.25">
      <c r="B103" s="30" t="s">
        <v>127</v>
      </c>
      <c r="C103" s="169">
        <v>71531419</v>
      </c>
      <c r="D103" s="169">
        <v>1286126906.7700002</v>
      </c>
      <c r="E103" s="170">
        <v>0</v>
      </c>
      <c r="F103" s="170">
        <v>25988427.75</v>
      </c>
      <c r="G103" s="170">
        <v>134121016.53</v>
      </c>
      <c r="H103" s="170">
        <v>327620952.01999998</v>
      </c>
      <c r="I103" s="170">
        <v>110301426.65000001</v>
      </c>
      <c r="J103" s="170">
        <v>0</v>
      </c>
      <c r="K103" s="170">
        <v>2076429.7</v>
      </c>
      <c r="L103" s="170">
        <v>0</v>
      </c>
      <c r="M103" s="170">
        <v>62121920</v>
      </c>
      <c r="N103" s="170">
        <v>0</v>
      </c>
      <c r="O103" s="170">
        <v>0</v>
      </c>
      <c r="P103" s="170">
        <v>623896733.20000005</v>
      </c>
      <c r="Q103" s="170">
        <f t="shared" si="6"/>
        <v>1286126905.8499999</v>
      </c>
      <c r="R103" s="9"/>
      <c r="S103" s="9"/>
      <c r="T103" s="9"/>
      <c r="U103" s="9"/>
      <c r="V103" s="9"/>
      <c r="W103" s="9"/>
      <c r="X103" s="9"/>
      <c r="Y103" s="9"/>
      <c r="Z103" s="9"/>
      <c r="AA103" s="9"/>
      <c r="AB103" s="9"/>
      <c r="AC103" s="9"/>
      <c r="AD103" s="9"/>
      <c r="AE103" s="9"/>
      <c r="AF103" s="161"/>
      <c r="AG103" s="161"/>
    </row>
    <row r="104" spans="2:33" x14ac:dyDescent="0.25">
      <c r="B104" s="30" t="s">
        <v>128</v>
      </c>
      <c r="C104" s="169">
        <v>1446284275</v>
      </c>
      <c r="D104" s="169">
        <v>19660881.130000025</v>
      </c>
      <c r="E104" s="170">
        <v>0</v>
      </c>
      <c r="F104" s="170">
        <v>0</v>
      </c>
      <c r="G104" s="170">
        <v>0</v>
      </c>
      <c r="H104" s="170">
        <v>0</v>
      </c>
      <c r="I104" s="170">
        <v>0</v>
      </c>
      <c r="J104" s="170">
        <v>0</v>
      </c>
      <c r="K104" s="170">
        <v>0</v>
      </c>
      <c r="L104" s="170">
        <v>0</v>
      </c>
      <c r="M104" s="170">
        <v>0</v>
      </c>
      <c r="N104" s="170">
        <v>0</v>
      </c>
      <c r="O104" s="170">
        <v>0</v>
      </c>
      <c r="P104" s="170">
        <v>0</v>
      </c>
      <c r="Q104" s="170">
        <f t="shared" si="6"/>
        <v>0</v>
      </c>
      <c r="R104" s="9"/>
      <c r="S104" s="9"/>
      <c r="T104" s="9"/>
      <c r="U104" s="9"/>
      <c r="V104" s="9"/>
      <c r="W104" s="9"/>
      <c r="X104" s="9"/>
      <c r="Y104" s="9"/>
      <c r="Z104" s="9"/>
      <c r="AA104" s="9"/>
      <c r="AB104" s="9"/>
      <c r="AC104" s="9"/>
      <c r="AD104" s="9"/>
      <c r="AE104" s="9"/>
      <c r="AF104" s="161"/>
      <c r="AG104" s="161"/>
    </row>
    <row r="105" spans="2:33" x14ac:dyDescent="0.25">
      <c r="B105" s="30" t="s">
        <v>129</v>
      </c>
      <c r="C105" s="169">
        <v>1267847984</v>
      </c>
      <c r="D105" s="169">
        <v>5275756.7700000424</v>
      </c>
      <c r="E105" s="170">
        <v>0</v>
      </c>
      <c r="F105" s="170">
        <v>0</v>
      </c>
      <c r="G105" s="170">
        <v>0</v>
      </c>
      <c r="H105" s="170">
        <v>0</v>
      </c>
      <c r="I105" s="170">
        <v>0</v>
      </c>
      <c r="J105" s="170">
        <v>0</v>
      </c>
      <c r="K105" s="170">
        <v>0</v>
      </c>
      <c r="L105" s="170">
        <v>0</v>
      </c>
      <c r="M105" s="170">
        <v>0</v>
      </c>
      <c r="N105" s="170">
        <v>0</v>
      </c>
      <c r="O105" s="170">
        <v>0</v>
      </c>
      <c r="P105" s="170">
        <v>0</v>
      </c>
      <c r="Q105" s="170">
        <f t="shared" si="6"/>
        <v>0</v>
      </c>
      <c r="R105" s="9"/>
      <c r="S105" s="9"/>
      <c r="T105" s="9"/>
      <c r="U105" s="9"/>
      <c r="V105" s="9"/>
      <c r="W105" s="9"/>
      <c r="X105" s="9"/>
      <c r="Y105" s="9"/>
      <c r="Z105" s="9"/>
      <c r="AA105" s="9"/>
      <c r="AB105" s="9"/>
      <c r="AC105" s="9"/>
      <c r="AD105" s="9"/>
      <c r="AE105" s="9"/>
      <c r="AF105" s="161"/>
      <c r="AG105" s="161"/>
    </row>
    <row r="106" spans="2:33" x14ac:dyDescent="0.25">
      <c r="B106" s="30" t="s">
        <v>130</v>
      </c>
      <c r="C106" s="169">
        <v>178436291</v>
      </c>
      <c r="D106" s="169">
        <v>14385124.359999985</v>
      </c>
      <c r="E106" s="170">
        <v>0</v>
      </c>
      <c r="F106" s="170">
        <v>0</v>
      </c>
      <c r="G106" s="170">
        <v>0</v>
      </c>
      <c r="H106" s="170">
        <v>0</v>
      </c>
      <c r="I106" s="170">
        <v>0</v>
      </c>
      <c r="J106" s="170">
        <v>0</v>
      </c>
      <c r="K106" s="170">
        <v>0</v>
      </c>
      <c r="L106" s="170">
        <v>0</v>
      </c>
      <c r="M106" s="170">
        <v>0</v>
      </c>
      <c r="N106" s="170">
        <v>0</v>
      </c>
      <c r="O106" s="170">
        <v>0</v>
      </c>
      <c r="P106" s="170">
        <v>0</v>
      </c>
      <c r="Q106" s="170">
        <f t="shared" si="6"/>
        <v>0</v>
      </c>
      <c r="R106" s="9"/>
      <c r="W106" s="142"/>
      <c r="X106" s="142"/>
      <c r="Y106" s="142"/>
      <c r="Z106" s="142"/>
      <c r="AA106" s="142"/>
      <c r="AB106" s="142"/>
      <c r="AC106" s="142"/>
      <c r="AD106" s="161"/>
      <c r="AE106" s="161"/>
      <c r="AF106" s="161"/>
      <c r="AG106" s="161"/>
    </row>
    <row r="107" spans="2:33" x14ac:dyDescent="0.25">
      <c r="B107" s="211" t="s">
        <v>66</v>
      </c>
      <c r="C107" s="177">
        <f>+C50+C10</f>
        <v>891378800905</v>
      </c>
      <c r="D107" s="177">
        <v>992911311082.76013</v>
      </c>
      <c r="E107" s="178">
        <f t="shared" ref="E107:P107" si="7">E10+E50</f>
        <v>49326996846.510002</v>
      </c>
      <c r="F107" s="178">
        <f t="shared" si="7"/>
        <v>66779504112.980003</v>
      </c>
      <c r="G107" s="178">
        <f t="shared" si="7"/>
        <v>67044151441.439995</v>
      </c>
      <c r="H107" s="178">
        <f t="shared" si="7"/>
        <v>68130841831.349998</v>
      </c>
      <c r="I107" s="178">
        <f t="shared" si="7"/>
        <v>61985088322.900002</v>
      </c>
      <c r="J107" s="178">
        <f t="shared" si="7"/>
        <v>91701329929.009995</v>
      </c>
      <c r="K107" s="178">
        <f t="shared" si="7"/>
        <v>64426257890.779999</v>
      </c>
      <c r="L107" s="178">
        <f t="shared" si="7"/>
        <v>68292697599.770004</v>
      </c>
      <c r="M107" s="178">
        <f t="shared" si="7"/>
        <v>79745998630.229996</v>
      </c>
      <c r="N107" s="178">
        <f t="shared" si="7"/>
        <v>68049673370.029999</v>
      </c>
      <c r="O107" s="178">
        <f t="shared" si="7"/>
        <v>107849264249.14001</v>
      </c>
      <c r="P107" s="178">
        <f t="shared" si="7"/>
        <v>192075695916.16</v>
      </c>
      <c r="Q107" s="178">
        <f>SUM(E107:P107)</f>
        <v>985407500140.30005</v>
      </c>
      <c r="R107" s="198"/>
      <c r="W107" s="142"/>
      <c r="X107" s="142"/>
      <c r="Y107" s="142"/>
      <c r="Z107" s="142"/>
      <c r="AA107" s="142"/>
      <c r="AB107" s="142"/>
      <c r="AC107" s="142"/>
    </row>
    <row r="108" spans="2:33" x14ac:dyDescent="0.25">
      <c r="B108" s="27"/>
      <c r="C108" s="31"/>
      <c r="D108" s="31"/>
      <c r="E108" s="31"/>
      <c r="F108" s="31"/>
      <c r="G108" s="31"/>
      <c r="H108" s="31"/>
      <c r="I108" s="31"/>
      <c r="J108" s="31"/>
      <c r="K108" s="31"/>
      <c r="L108" s="31"/>
      <c r="M108" s="31"/>
      <c r="N108" s="31"/>
      <c r="O108" s="31"/>
      <c r="P108" s="31"/>
      <c r="Q108" s="31"/>
      <c r="R108" s="37"/>
      <c r="S108" s="37"/>
      <c r="T108" s="37"/>
      <c r="U108" s="37"/>
      <c r="V108" s="37"/>
      <c r="X108" s="142"/>
      <c r="Y108" s="142"/>
      <c r="Z108" s="142"/>
      <c r="AA108" s="142"/>
      <c r="AB108" s="142"/>
      <c r="AC108" s="142"/>
    </row>
    <row r="109" spans="2:33" x14ac:dyDescent="0.25">
      <c r="B109" s="211"/>
      <c r="C109" s="26"/>
      <c r="D109" s="26"/>
      <c r="E109" s="14" t="s">
        <v>10</v>
      </c>
      <c r="F109" s="14" t="s">
        <v>11</v>
      </c>
      <c r="G109" s="14" t="str">
        <f>+G9</f>
        <v>MARZO</v>
      </c>
      <c r="H109" s="14" t="s">
        <v>13</v>
      </c>
      <c r="I109" s="14" t="s">
        <v>14</v>
      </c>
      <c r="J109" s="14" t="s">
        <v>15</v>
      </c>
      <c r="K109" s="14" t="s">
        <v>16</v>
      </c>
      <c r="L109" s="14" t="s">
        <v>17</v>
      </c>
      <c r="M109" s="14" t="s">
        <v>18</v>
      </c>
      <c r="N109" s="14" t="s">
        <v>19</v>
      </c>
      <c r="O109" s="14" t="s">
        <v>20</v>
      </c>
      <c r="P109" s="14" t="s">
        <v>21</v>
      </c>
      <c r="Q109" s="214" t="s">
        <v>22</v>
      </c>
      <c r="R109" s="37"/>
      <c r="S109" s="37"/>
      <c r="T109" s="37"/>
      <c r="U109" s="37"/>
      <c r="V109" s="37"/>
      <c r="W109" s="142"/>
      <c r="X109" s="142"/>
      <c r="Y109" s="142"/>
      <c r="Z109" s="142"/>
      <c r="AA109" s="142"/>
      <c r="AB109" s="142"/>
      <c r="AC109" s="142"/>
      <c r="AD109" s="37"/>
      <c r="AE109" s="37"/>
      <c r="AF109" s="37"/>
      <c r="AG109" s="37"/>
    </row>
    <row r="110" spans="2:33" x14ac:dyDescent="0.25">
      <c r="B110" s="29" t="s">
        <v>148</v>
      </c>
      <c r="C110" s="167">
        <f>C111+C120+C123+C126</f>
        <v>146463521799</v>
      </c>
      <c r="D110" s="167">
        <v>163619012930.5</v>
      </c>
      <c r="E110" s="167">
        <f t="shared" ref="E110:P110" si="8">E111+E118+E131+E137</f>
        <v>3777824270.2600002</v>
      </c>
      <c r="F110" s="167">
        <f t="shared" si="8"/>
        <v>2992724770.2800002</v>
      </c>
      <c r="G110" s="167">
        <f t="shared" si="8"/>
        <v>4622344043.3599997</v>
      </c>
      <c r="H110" s="167">
        <f t="shared" si="8"/>
        <v>9297939133.6199989</v>
      </c>
      <c r="I110" s="167">
        <f t="shared" si="8"/>
        <v>21547253850.48</v>
      </c>
      <c r="J110" s="167">
        <f t="shared" si="8"/>
        <v>19700708425.41</v>
      </c>
      <c r="K110" s="167">
        <f t="shared" si="8"/>
        <v>4967141115.9399996</v>
      </c>
      <c r="L110" s="167">
        <f t="shared" si="8"/>
        <v>10432321428.17</v>
      </c>
      <c r="M110" s="167">
        <f t="shared" si="8"/>
        <v>10134723310.470001</v>
      </c>
      <c r="N110" s="167">
        <f t="shared" si="8"/>
        <v>4300532918.0900002</v>
      </c>
      <c r="O110" s="167">
        <f t="shared" si="8"/>
        <v>4756274570.7199993</v>
      </c>
      <c r="P110" s="167">
        <f t="shared" si="8"/>
        <v>12808700938.709999</v>
      </c>
      <c r="Q110" s="167">
        <f>SUM(E110:P110)</f>
        <v>109338488775.51001</v>
      </c>
      <c r="R110" s="37"/>
      <c r="S110" s="37"/>
      <c r="T110" s="37"/>
      <c r="U110" s="37"/>
      <c r="V110" s="37"/>
      <c r="W110" s="142"/>
      <c r="X110" s="142"/>
      <c r="Y110" s="142"/>
      <c r="Z110" s="142"/>
      <c r="AA110" s="142"/>
      <c r="AB110" s="142"/>
      <c r="AC110" s="142"/>
      <c r="AD110" s="37"/>
      <c r="AE110" s="37"/>
      <c r="AF110" s="37"/>
      <c r="AG110" s="37"/>
    </row>
    <row r="111" spans="2:33" x14ac:dyDescent="0.25">
      <c r="B111" s="30" t="s">
        <v>131</v>
      </c>
      <c r="C111" s="172">
        <f t="shared" ref="C111" si="9">C112</f>
        <v>23000000000</v>
      </c>
      <c r="D111" s="172">
        <v>17502992617.599998</v>
      </c>
      <c r="E111" s="170">
        <v>83333333</v>
      </c>
      <c r="F111" s="170">
        <v>83333333</v>
      </c>
      <c r="G111" s="170">
        <v>83333333</v>
      </c>
      <c r="H111" s="170">
        <v>183333333</v>
      </c>
      <c r="I111" s="170">
        <v>83333333</v>
      </c>
      <c r="J111" s="170">
        <v>420833333</v>
      </c>
      <c r="K111" s="170">
        <v>274993333</v>
      </c>
      <c r="L111" s="170">
        <v>220826666.34</v>
      </c>
      <c r="M111" s="170">
        <v>5547811810.25</v>
      </c>
      <c r="N111" s="170">
        <v>166659999.66999999</v>
      </c>
      <c r="O111" s="170">
        <v>566659999.66999996</v>
      </c>
      <c r="P111" s="170">
        <v>7335742938.0500002</v>
      </c>
      <c r="Q111" s="169">
        <f t="shared" ref="Q111:Q140" si="10">SUM(E111:P111)</f>
        <v>15050194744.98</v>
      </c>
      <c r="R111" s="37"/>
      <c r="S111" s="37"/>
      <c r="T111" s="37"/>
      <c r="U111" s="37"/>
      <c r="V111" s="37"/>
      <c r="W111" s="142"/>
      <c r="X111" s="142"/>
      <c r="Y111" s="142"/>
      <c r="Z111" s="142"/>
      <c r="AA111" s="142"/>
      <c r="AB111" s="142"/>
      <c r="AC111" s="142"/>
      <c r="AD111" s="37"/>
      <c r="AE111" s="37"/>
      <c r="AF111" s="37"/>
      <c r="AG111" s="37"/>
    </row>
    <row r="112" spans="2:33" x14ac:dyDescent="0.25">
      <c r="B112" s="30" t="s">
        <v>149</v>
      </c>
      <c r="C112" s="170">
        <f>C113</f>
        <v>23000000000</v>
      </c>
      <c r="D112" s="170">
        <v>17502992617.599998</v>
      </c>
      <c r="E112" s="170">
        <v>83333333</v>
      </c>
      <c r="F112" s="170">
        <v>83333333</v>
      </c>
      <c r="G112" s="170">
        <v>83333333</v>
      </c>
      <c r="H112" s="170">
        <v>183333333</v>
      </c>
      <c r="I112" s="170">
        <v>83333333</v>
      </c>
      <c r="J112" s="170">
        <v>420833333</v>
      </c>
      <c r="K112" s="170">
        <v>274993333</v>
      </c>
      <c r="L112" s="170">
        <v>220826666.34</v>
      </c>
      <c r="M112" s="170">
        <v>5547811810.25</v>
      </c>
      <c r="N112" s="170">
        <v>166659999.66999999</v>
      </c>
      <c r="O112" s="170">
        <v>566659999.66999996</v>
      </c>
      <c r="P112" s="170">
        <v>7335742938.0500002</v>
      </c>
      <c r="Q112" s="169">
        <f t="shared" si="10"/>
        <v>15050194744.98</v>
      </c>
      <c r="R112" s="37"/>
      <c r="S112" s="37"/>
      <c r="T112" s="37"/>
      <c r="U112" s="37"/>
      <c r="V112" s="37"/>
      <c r="W112" s="142"/>
      <c r="X112" s="142"/>
      <c r="Y112" s="142"/>
      <c r="Z112" s="142"/>
      <c r="AA112" s="142"/>
      <c r="AB112" s="142"/>
      <c r="AC112" s="142"/>
      <c r="AD112" s="37"/>
      <c r="AE112" s="37"/>
      <c r="AF112" s="37"/>
      <c r="AG112" s="37"/>
    </row>
    <row r="113" spans="2:33" x14ac:dyDescent="0.25">
      <c r="B113" s="28" t="s">
        <v>150</v>
      </c>
      <c r="C113" s="218">
        <f>SUM(C114:C117)</f>
        <v>23000000000</v>
      </c>
      <c r="D113" s="218">
        <v>16772207405.6</v>
      </c>
      <c r="E113" s="172">
        <v>83333333</v>
      </c>
      <c r="F113" s="172">
        <v>83333333</v>
      </c>
      <c r="G113" s="172">
        <v>83333333</v>
      </c>
      <c r="H113" s="172">
        <v>183333333</v>
      </c>
      <c r="I113" s="172">
        <v>83333333</v>
      </c>
      <c r="J113" s="172">
        <v>420833333</v>
      </c>
      <c r="K113" s="172">
        <v>274993333</v>
      </c>
      <c r="L113" s="172">
        <v>220826666.34</v>
      </c>
      <c r="M113" s="172">
        <v>5547811810.25</v>
      </c>
      <c r="N113" s="172">
        <v>166659999.66999999</v>
      </c>
      <c r="O113" s="172">
        <v>566659999.66999996</v>
      </c>
      <c r="P113" s="172">
        <v>6604957726.1599998</v>
      </c>
      <c r="Q113" s="218">
        <f t="shared" si="10"/>
        <v>14319409533.09</v>
      </c>
      <c r="R113" s="37"/>
      <c r="S113" s="37"/>
      <c r="T113" s="37"/>
      <c r="U113" s="37"/>
      <c r="V113" s="37"/>
      <c r="W113" s="142"/>
      <c r="X113" s="142"/>
      <c r="Y113" s="142"/>
      <c r="Z113" s="142"/>
      <c r="AA113" s="142"/>
      <c r="AB113" s="142"/>
      <c r="AC113" s="142"/>
      <c r="AD113" s="37"/>
      <c r="AE113" s="37"/>
      <c r="AF113" s="37"/>
      <c r="AG113" s="37"/>
    </row>
    <row r="114" spans="2:33" x14ac:dyDescent="0.25">
      <c r="B114" s="160" t="s">
        <v>151</v>
      </c>
      <c r="C114" s="218">
        <v>22000000000</v>
      </c>
      <c r="D114" s="218">
        <v>13772207405.6</v>
      </c>
      <c r="E114" s="172">
        <v>83333333</v>
      </c>
      <c r="F114" s="172">
        <v>83333333</v>
      </c>
      <c r="G114" s="172">
        <v>83333333</v>
      </c>
      <c r="H114" s="172">
        <v>183333333</v>
      </c>
      <c r="I114" s="172">
        <v>83333333</v>
      </c>
      <c r="J114" s="172">
        <v>420833333</v>
      </c>
      <c r="K114" s="172">
        <v>274993333</v>
      </c>
      <c r="L114" s="172">
        <v>220826666.34</v>
      </c>
      <c r="M114" s="172">
        <v>5190333253.2600002</v>
      </c>
      <c r="N114" s="172">
        <v>166659999.66999999</v>
      </c>
      <c r="O114" s="172">
        <v>566659999.66999996</v>
      </c>
      <c r="P114" s="172">
        <v>6386660003.6599998</v>
      </c>
      <c r="Q114" s="218">
        <f>SUM(E114:P114)</f>
        <v>13743633253.6</v>
      </c>
      <c r="R114" s="37"/>
      <c r="S114" s="37"/>
      <c r="T114" s="37"/>
      <c r="U114" s="37"/>
      <c r="V114" s="37"/>
      <c r="W114" s="142"/>
      <c r="X114" s="142"/>
      <c r="Y114" s="142"/>
      <c r="Z114" s="142"/>
      <c r="AA114" s="142"/>
      <c r="AB114" s="142"/>
      <c r="AC114" s="142"/>
      <c r="AD114" s="37"/>
      <c r="AE114" s="37"/>
      <c r="AF114" s="37"/>
      <c r="AG114" s="37"/>
    </row>
    <row r="115" spans="2:33" ht="30" x14ac:dyDescent="0.25">
      <c r="B115" s="28" t="s">
        <v>152</v>
      </c>
      <c r="C115" s="218">
        <v>1000000000</v>
      </c>
      <c r="D115" s="218">
        <v>3000000000</v>
      </c>
      <c r="E115" s="180">
        <v>0</v>
      </c>
      <c r="F115" s="180">
        <v>0</v>
      </c>
      <c r="G115" s="180">
        <v>0</v>
      </c>
      <c r="H115" s="180">
        <v>0</v>
      </c>
      <c r="I115" s="180">
        <v>0</v>
      </c>
      <c r="J115" s="180">
        <v>0</v>
      </c>
      <c r="K115" s="180">
        <v>0</v>
      </c>
      <c r="L115" s="180">
        <v>0</v>
      </c>
      <c r="M115" s="180">
        <v>357478556.99000001</v>
      </c>
      <c r="N115" s="180">
        <v>0</v>
      </c>
      <c r="O115" s="180">
        <v>0</v>
      </c>
      <c r="P115" s="180">
        <v>218297722.5</v>
      </c>
      <c r="Q115" s="179">
        <f t="shared" si="10"/>
        <v>575776279.49000001</v>
      </c>
      <c r="R115" s="37"/>
      <c r="S115" s="37"/>
      <c r="T115" s="37"/>
      <c r="U115" s="37"/>
      <c r="V115" s="37"/>
      <c r="W115" s="142"/>
      <c r="X115" s="142"/>
      <c r="Y115" s="142"/>
      <c r="Z115" s="142"/>
      <c r="AA115" s="142"/>
      <c r="AB115" s="142"/>
      <c r="AC115" s="142"/>
      <c r="AD115" s="37"/>
      <c r="AE115" s="37"/>
      <c r="AF115" s="37"/>
      <c r="AG115" s="37"/>
    </row>
    <row r="116" spans="2:33" x14ac:dyDescent="0.25">
      <c r="B116" s="28" t="s">
        <v>153</v>
      </c>
      <c r="C116" s="218">
        <v>0</v>
      </c>
      <c r="D116" s="218">
        <v>730785212</v>
      </c>
      <c r="E116" s="172">
        <v>0</v>
      </c>
      <c r="F116" s="172">
        <v>0</v>
      </c>
      <c r="G116" s="172">
        <v>0</v>
      </c>
      <c r="H116" s="172">
        <v>0</v>
      </c>
      <c r="I116" s="172">
        <v>0</v>
      </c>
      <c r="J116" s="172">
        <v>0</v>
      </c>
      <c r="K116" s="172">
        <v>0</v>
      </c>
      <c r="L116" s="172">
        <v>0</v>
      </c>
      <c r="M116" s="172">
        <v>0</v>
      </c>
      <c r="N116" s="172">
        <v>0</v>
      </c>
      <c r="O116" s="172">
        <v>0</v>
      </c>
      <c r="P116" s="172">
        <v>730785211.88999999</v>
      </c>
      <c r="Q116" s="218">
        <f t="shared" si="10"/>
        <v>730785211.88999999</v>
      </c>
      <c r="R116" s="37"/>
      <c r="S116" s="37"/>
      <c r="T116" s="37"/>
      <c r="U116" s="37"/>
      <c r="V116" s="37"/>
      <c r="W116" s="142"/>
      <c r="X116" s="142"/>
      <c r="Y116" s="142"/>
      <c r="Z116" s="142"/>
      <c r="AA116" s="142"/>
      <c r="AB116" s="142"/>
      <c r="AC116" s="142"/>
      <c r="AD116" s="37"/>
      <c r="AE116" s="37"/>
      <c r="AF116" s="37"/>
      <c r="AG116" s="37"/>
    </row>
    <row r="117" spans="2:33" x14ac:dyDescent="0.25">
      <c r="B117" s="28" t="s">
        <v>154</v>
      </c>
      <c r="C117" s="218">
        <v>0</v>
      </c>
      <c r="D117" s="218">
        <v>730785212</v>
      </c>
      <c r="E117" s="180">
        <v>0</v>
      </c>
      <c r="F117" s="180">
        <v>0</v>
      </c>
      <c r="G117" s="180">
        <v>0</v>
      </c>
      <c r="H117" s="180">
        <v>0</v>
      </c>
      <c r="I117" s="180">
        <v>0</v>
      </c>
      <c r="J117" s="180">
        <v>0</v>
      </c>
      <c r="K117" s="180">
        <v>0</v>
      </c>
      <c r="L117" s="180">
        <v>0</v>
      </c>
      <c r="M117" s="180">
        <v>0</v>
      </c>
      <c r="N117" s="180">
        <v>0</v>
      </c>
      <c r="O117" s="180">
        <v>0</v>
      </c>
      <c r="P117" s="180">
        <v>730785211.88999999</v>
      </c>
      <c r="Q117" s="179">
        <f t="shared" si="10"/>
        <v>730785211.88999999</v>
      </c>
      <c r="R117" s="37"/>
      <c r="S117" s="37"/>
      <c r="T117" s="37"/>
      <c r="U117" s="37"/>
      <c r="V117" s="37"/>
      <c r="W117" s="142"/>
      <c r="X117" s="142"/>
      <c r="Y117" s="142"/>
      <c r="Z117" s="142"/>
      <c r="AA117" s="142"/>
      <c r="AB117" s="142"/>
      <c r="AC117" s="142"/>
      <c r="AD117" s="37"/>
      <c r="AE117" s="37"/>
      <c r="AF117" s="37"/>
      <c r="AG117" s="37"/>
    </row>
    <row r="118" spans="2:33" x14ac:dyDescent="0.25">
      <c r="B118" s="30" t="s">
        <v>132</v>
      </c>
      <c r="C118" s="220">
        <f>C119</f>
        <v>123463521799</v>
      </c>
      <c r="D118" s="220">
        <v>130316020312.89999</v>
      </c>
      <c r="E118" s="169">
        <v>3694490937.2600002</v>
      </c>
      <c r="F118" s="169">
        <v>2909391437.2800002</v>
      </c>
      <c r="G118" s="169">
        <v>4539010710.3599997</v>
      </c>
      <c r="H118" s="169">
        <v>9114605800.6199989</v>
      </c>
      <c r="I118" s="169">
        <v>21463920517.48</v>
      </c>
      <c r="J118" s="169">
        <v>3596712975.8999996</v>
      </c>
      <c r="K118" s="169">
        <v>4692147782.9399996</v>
      </c>
      <c r="L118" s="169">
        <v>10211494761.83</v>
      </c>
      <c r="M118" s="169">
        <v>4586911500.2200003</v>
      </c>
      <c r="N118" s="169">
        <v>4133872918.4200001</v>
      </c>
      <c r="O118" s="169">
        <v>4189614571.0499997</v>
      </c>
      <c r="P118" s="169">
        <v>5472958000.6599989</v>
      </c>
      <c r="Q118" s="169">
        <f t="shared" si="10"/>
        <v>78605131914.02002</v>
      </c>
      <c r="R118" s="37"/>
      <c r="S118" s="37"/>
      <c r="T118" s="37"/>
      <c r="U118" s="37"/>
      <c r="V118" s="37"/>
      <c r="W118" s="142"/>
      <c r="X118" s="142"/>
      <c r="Y118" s="142"/>
      <c r="Z118" s="142"/>
      <c r="AA118" s="142"/>
      <c r="AB118" s="142"/>
      <c r="AC118" s="142"/>
      <c r="AD118" s="37"/>
      <c r="AE118" s="37"/>
      <c r="AF118" s="37"/>
      <c r="AG118" s="37"/>
    </row>
    <row r="119" spans="2:33" s="11" customFormat="1" x14ac:dyDescent="0.25">
      <c r="B119" s="30" t="s">
        <v>155</v>
      </c>
      <c r="C119" s="169">
        <f>C120+C123+C126</f>
        <v>123463521799</v>
      </c>
      <c r="D119" s="169">
        <v>130316020312.89999</v>
      </c>
      <c r="E119" s="169">
        <v>3694490937.2600002</v>
      </c>
      <c r="F119" s="169">
        <v>2909391437.2800002</v>
      </c>
      <c r="G119" s="169">
        <v>4539010710.3599997</v>
      </c>
      <c r="H119" s="169">
        <v>9114605800.6199989</v>
      </c>
      <c r="I119" s="169">
        <v>21463920517.48</v>
      </c>
      <c r="J119" s="169">
        <v>3596712975.8999996</v>
      </c>
      <c r="K119" s="169">
        <v>4692147782.9399996</v>
      </c>
      <c r="L119" s="169">
        <v>10211494761.83</v>
      </c>
      <c r="M119" s="169">
        <v>4586911500.2200003</v>
      </c>
      <c r="N119" s="169">
        <v>4133872918.4200001</v>
      </c>
      <c r="O119" s="169">
        <v>4189614571.0499997</v>
      </c>
      <c r="P119" s="169">
        <v>5472958000.6599989</v>
      </c>
      <c r="Q119" s="169">
        <f t="shared" si="10"/>
        <v>78605131914.02002</v>
      </c>
      <c r="R119" s="37"/>
      <c r="S119" s="37"/>
      <c r="T119" s="37"/>
      <c r="U119" s="37"/>
      <c r="V119" s="37"/>
      <c r="W119" s="142"/>
      <c r="X119" s="142"/>
      <c r="Y119" s="142"/>
      <c r="Z119" s="142"/>
      <c r="AA119" s="142"/>
      <c r="AB119" s="142"/>
      <c r="AC119" s="142"/>
      <c r="AD119" s="37"/>
      <c r="AE119" s="37"/>
      <c r="AF119" s="37"/>
      <c r="AG119" s="37"/>
    </row>
    <row r="120" spans="2:33" x14ac:dyDescent="0.25">
      <c r="B120" s="28" t="s">
        <v>133</v>
      </c>
      <c r="C120" s="218">
        <f t="shared" ref="C120" si="11">SUM(C121:C122)</f>
        <v>29033321799</v>
      </c>
      <c r="D120" s="218">
        <v>27963529205</v>
      </c>
      <c r="E120" s="218">
        <v>0</v>
      </c>
      <c r="F120" s="218">
        <v>666413839.42000008</v>
      </c>
      <c r="G120" s="218">
        <v>2468912.4</v>
      </c>
      <c r="H120" s="218">
        <v>1055759755.36</v>
      </c>
      <c r="I120" s="218">
        <v>5259347920.3599997</v>
      </c>
      <c r="J120" s="218">
        <v>1055715869.3199999</v>
      </c>
      <c r="K120" s="218">
        <v>83379570.909999996</v>
      </c>
      <c r="L120" s="218">
        <v>7619665574.9700003</v>
      </c>
      <c r="M120" s="218">
        <v>914174566.21000004</v>
      </c>
      <c r="N120" s="218">
        <v>812434394.79999995</v>
      </c>
      <c r="O120" s="218">
        <v>333400263.10000008</v>
      </c>
      <c r="P120" s="218">
        <v>4095543938.2099991</v>
      </c>
      <c r="Q120" s="218">
        <f t="shared" si="10"/>
        <v>21898304605.059998</v>
      </c>
      <c r="R120" s="37"/>
      <c r="S120" s="37"/>
      <c r="T120" s="37"/>
      <c r="U120" s="37"/>
      <c r="V120" s="37"/>
      <c r="W120" s="142"/>
      <c r="X120" s="142"/>
      <c r="Y120" s="142"/>
      <c r="Z120" s="142"/>
      <c r="AA120" s="142"/>
      <c r="AB120" s="142"/>
      <c r="AC120" s="142"/>
      <c r="AD120" s="37"/>
      <c r="AE120" s="37"/>
      <c r="AF120" s="37"/>
      <c r="AG120" s="37"/>
    </row>
    <row r="121" spans="2:33" x14ac:dyDescent="0.25">
      <c r="B121" s="28" t="s">
        <v>156</v>
      </c>
      <c r="C121" s="179">
        <v>4448421799</v>
      </c>
      <c r="D121" s="179">
        <v>3106474740.6699996</v>
      </c>
      <c r="E121" s="172">
        <v>0</v>
      </c>
      <c r="F121" s="172">
        <v>138043542.13000003</v>
      </c>
      <c r="G121" s="172">
        <v>386000</v>
      </c>
      <c r="H121" s="172">
        <v>694477908.76999998</v>
      </c>
      <c r="I121" s="172">
        <v>476633087.55000001</v>
      </c>
      <c r="J121" s="172">
        <v>609657387.4799999</v>
      </c>
      <c r="K121" s="172">
        <v>30595202.510000002</v>
      </c>
      <c r="L121" s="172">
        <v>47082484.240000002</v>
      </c>
      <c r="M121" s="172">
        <v>4032548.0300000003</v>
      </c>
      <c r="N121" s="172">
        <v>681811007.05999994</v>
      </c>
      <c r="O121" s="172">
        <v>720159.3</v>
      </c>
      <c r="P121" s="172">
        <v>4085577.45</v>
      </c>
      <c r="Q121" s="179">
        <f t="shared" si="10"/>
        <v>2687524904.5199995</v>
      </c>
      <c r="R121" s="37"/>
      <c r="W121" s="142"/>
      <c r="X121" s="142"/>
      <c r="Y121" s="142"/>
      <c r="Z121" s="142"/>
      <c r="AA121" s="142"/>
      <c r="AB121" s="142"/>
      <c r="AC121" s="142"/>
      <c r="AD121" s="37"/>
      <c r="AE121" s="37"/>
      <c r="AF121" s="37"/>
      <c r="AG121" s="37"/>
    </row>
    <row r="122" spans="2:33" x14ac:dyDescent="0.25">
      <c r="B122" s="28" t="s">
        <v>157</v>
      </c>
      <c r="C122" s="179">
        <v>24584900000</v>
      </c>
      <c r="D122" s="179">
        <v>24857054464.330002</v>
      </c>
      <c r="E122" s="180">
        <v>0</v>
      </c>
      <c r="F122" s="180">
        <v>528370297.28999996</v>
      </c>
      <c r="G122" s="180">
        <v>2082912.4</v>
      </c>
      <c r="H122" s="180">
        <v>361281846.58999997</v>
      </c>
      <c r="I122" s="180">
        <v>4782714832.8100004</v>
      </c>
      <c r="J122" s="180">
        <v>446058481.83999997</v>
      </c>
      <c r="K122" s="180">
        <v>52784368.399999999</v>
      </c>
      <c r="L122" s="180">
        <v>7572583090.7299995</v>
      </c>
      <c r="M122" s="180">
        <v>910142018.18000007</v>
      </c>
      <c r="N122" s="180">
        <v>130623387.74000001</v>
      </c>
      <c r="O122" s="180">
        <v>332680103.80000007</v>
      </c>
      <c r="P122" s="180">
        <v>4091458360.7599988</v>
      </c>
      <c r="Q122" s="179">
        <f t="shared" si="10"/>
        <v>19210779700.539997</v>
      </c>
      <c r="R122" s="37"/>
      <c r="S122" s="37"/>
      <c r="T122" s="37"/>
      <c r="U122" s="37"/>
      <c r="V122" s="37"/>
      <c r="W122" s="142"/>
      <c r="X122" s="142"/>
      <c r="Y122" s="142"/>
      <c r="Z122" s="142"/>
      <c r="AA122" s="142"/>
      <c r="AB122" s="142"/>
      <c r="AC122" s="142"/>
      <c r="AD122" s="37"/>
      <c r="AE122" s="37"/>
      <c r="AF122" s="37"/>
      <c r="AG122" s="37"/>
    </row>
    <row r="123" spans="2:33" ht="30" x14ac:dyDescent="0.25">
      <c r="B123" s="28" t="s">
        <v>134</v>
      </c>
      <c r="C123" s="218">
        <f>C124+C125</f>
        <v>43748188043</v>
      </c>
      <c r="D123" s="218">
        <v>17425852875</v>
      </c>
      <c r="E123" s="218">
        <v>0</v>
      </c>
      <c r="F123" s="218">
        <v>0</v>
      </c>
      <c r="G123" s="218">
        <v>0</v>
      </c>
      <c r="H123" s="218">
        <v>4425852874.6199999</v>
      </c>
      <c r="I123" s="218">
        <v>13000000000</v>
      </c>
      <c r="J123" s="218">
        <v>0</v>
      </c>
      <c r="K123" s="218">
        <v>0</v>
      </c>
      <c r="L123" s="218">
        <v>0</v>
      </c>
      <c r="M123" s="218">
        <v>0</v>
      </c>
      <c r="N123" s="218">
        <v>0</v>
      </c>
      <c r="O123" s="218">
        <v>0</v>
      </c>
      <c r="P123" s="218">
        <v>0</v>
      </c>
      <c r="Q123" s="218">
        <f>SUM(E123:P123)</f>
        <v>17425852874.619999</v>
      </c>
      <c r="R123" s="37"/>
      <c r="W123" s="142"/>
      <c r="X123" s="142"/>
      <c r="Y123" s="142"/>
      <c r="Z123" s="142"/>
      <c r="AA123" s="142"/>
      <c r="AB123" s="142"/>
      <c r="AC123" s="142"/>
      <c r="AD123" s="37"/>
      <c r="AE123" s="37"/>
      <c r="AF123" s="37"/>
      <c r="AG123" s="37"/>
    </row>
    <row r="124" spans="2:33" s="11" customFormat="1" ht="30" x14ac:dyDescent="0.25">
      <c r="B124" s="28" t="s">
        <v>135</v>
      </c>
      <c r="C124" s="179">
        <v>18366715871</v>
      </c>
      <c r="D124" s="179">
        <v>13000000000</v>
      </c>
      <c r="E124" s="181">
        <v>0</v>
      </c>
      <c r="F124" s="181">
        <v>0</v>
      </c>
      <c r="G124" s="181">
        <v>0</v>
      </c>
      <c r="H124" s="181">
        <v>0</v>
      </c>
      <c r="I124" s="181">
        <v>13000000000</v>
      </c>
      <c r="J124" s="181">
        <v>0</v>
      </c>
      <c r="K124" s="181">
        <v>0</v>
      </c>
      <c r="L124" s="181">
        <v>0</v>
      </c>
      <c r="M124" s="181">
        <v>0</v>
      </c>
      <c r="N124" s="181">
        <v>0</v>
      </c>
      <c r="O124" s="181">
        <v>0</v>
      </c>
      <c r="P124" s="181">
        <v>0</v>
      </c>
      <c r="Q124" s="179">
        <f t="shared" si="10"/>
        <v>13000000000</v>
      </c>
      <c r="R124" s="37"/>
      <c r="W124" s="156"/>
      <c r="X124" s="156"/>
      <c r="Y124" s="156"/>
      <c r="Z124" s="156"/>
      <c r="AA124" s="156"/>
      <c r="AB124" s="156"/>
      <c r="AC124" s="156"/>
      <c r="AD124" s="165"/>
      <c r="AE124" s="165"/>
      <c r="AF124" s="165"/>
      <c r="AG124" s="165"/>
    </row>
    <row r="125" spans="2:33" ht="30" x14ac:dyDescent="0.25">
      <c r="B125" s="28" t="s">
        <v>136</v>
      </c>
      <c r="C125" s="179">
        <v>25381472172</v>
      </c>
      <c r="D125" s="179">
        <v>4425852875</v>
      </c>
      <c r="E125" s="181">
        <v>0</v>
      </c>
      <c r="F125" s="181">
        <v>0</v>
      </c>
      <c r="G125" s="181">
        <v>0</v>
      </c>
      <c r="H125" s="181">
        <v>4425852874.6199999</v>
      </c>
      <c r="I125" s="181">
        <v>0</v>
      </c>
      <c r="J125" s="181">
        <v>0</v>
      </c>
      <c r="K125" s="181">
        <v>0</v>
      </c>
      <c r="L125" s="181">
        <v>0</v>
      </c>
      <c r="M125" s="181">
        <v>0</v>
      </c>
      <c r="N125" s="181">
        <v>0</v>
      </c>
      <c r="O125" s="181">
        <v>0</v>
      </c>
      <c r="P125" s="181">
        <v>0</v>
      </c>
      <c r="Q125" s="179">
        <f t="shared" si="10"/>
        <v>4425852874.6199999</v>
      </c>
      <c r="R125" s="37"/>
      <c r="W125" s="142"/>
      <c r="X125" s="142"/>
      <c r="Y125" s="142"/>
      <c r="Z125" s="142"/>
      <c r="AA125" s="142"/>
      <c r="AB125" s="142"/>
      <c r="AC125" s="142"/>
      <c r="AD125" s="37"/>
      <c r="AE125" s="37"/>
      <c r="AF125" s="37"/>
      <c r="AG125" s="37"/>
    </row>
    <row r="126" spans="2:33" s="11" customFormat="1" ht="30" x14ac:dyDescent="0.25">
      <c r="B126" s="28" t="s">
        <v>137</v>
      </c>
      <c r="C126" s="218">
        <f>C127+C128</f>
        <v>50682011957</v>
      </c>
      <c r="D126" s="218">
        <v>84926638232.899994</v>
      </c>
      <c r="E126" s="172">
        <v>3694490937.2599998</v>
      </c>
      <c r="F126" s="172">
        <v>2242977597.8600001</v>
      </c>
      <c r="G126" s="172">
        <v>4536541797.96</v>
      </c>
      <c r="H126" s="172">
        <v>3632993170.6399999</v>
      </c>
      <c r="I126" s="172">
        <v>3204572597.1200004</v>
      </c>
      <c r="J126" s="172">
        <v>2540997106.5799999</v>
      </c>
      <c r="K126" s="172">
        <v>4608768212.0300007</v>
      </c>
      <c r="L126" s="172">
        <v>2591829186.8599997</v>
      </c>
      <c r="M126" s="172">
        <v>3672736934.0100002</v>
      </c>
      <c r="N126" s="172">
        <v>3321438523.6200004</v>
      </c>
      <c r="O126" s="172">
        <v>3856214307.9500003</v>
      </c>
      <c r="P126" s="172">
        <v>1377414062.4499998</v>
      </c>
      <c r="Q126" s="218">
        <f>SUM(E126:P126)</f>
        <v>39280974434.339996</v>
      </c>
      <c r="R126" s="37"/>
      <c r="S126" s="37"/>
      <c r="T126" s="37"/>
      <c r="U126" s="37"/>
      <c r="V126" s="37"/>
      <c r="W126" s="142"/>
      <c r="X126" s="142"/>
      <c r="Y126" s="142"/>
      <c r="Z126" s="142"/>
      <c r="AA126" s="142"/>
      <c r="AB126" s="142"/>
      <c r="AC126" s="142"/>
      <c r="AD126" s="37"/>
      <c r="AE126" s="37"/>
      <c r="AF126" s="37"/>
      <c r="AG126" s="37"/>
    </row>
    <row r="127" spans="2:33" s="11" customFormat="1" ht="30" x14ac:dyDescent="0.25">
      <c r="B127" s="28" t="s">
        <v>138</v>
      </c>
      <c r="C127" s="218">
        <v>10387326808</v>
      </c>
      <c r="D127" s="218">
        <v>12869176302</v>
      </c>
      <c r="E127" s="172">
        <v>647562913.61000001</v>
      </c>
      <c r="F127" s="172">
        <v>176157848.12</v>
      </c>
      <c r="G127" s="172">
        <v>2177193362.75</v>
      </c>
      <c r="H127" s="172">
        <v>1080800586.8499999</v>
      </c>
      <c r="I127" s="172">
        <v>634528302.34000003</v>
      </c>
      <c r="J127" s="172">
        <v>1331401391.6300001</v>
      </c>
      <c r="K127" s="172">
        <v>1528219874.71</v>
      </c>
      <c r="L127" s="172">
        <v>908687057.68000007</v>
      </c>
      <c r="M127" s="172">
        <v>1251443453.5</v>
      </c>
      <c r="N127" s="172">
        <v>1073612480.59</v>
      </c>
      <c r="O127" s="172">
        <v>1326193048.8400002</v>
      </c>
      <c r="P127" s="172">
        <v>634216869.23999977</v>
      </c>
      <c r="Q127" s="179">
        <f t="shared" si="10"/>
        <v>12770017189.860001</v>
      </c>
      <c r="R127" s="37"/>
      <c r="S127" s="37"/>
      <c r="T127" s="37"/>
      <c r="U127" s="37"/>
      <c r="V127" s="37"/>
      <c r="W127" s="142"/>
      <c r="X127" s="142"/>
      <c r="Y127" s="142"/>
      <c r="Z127" s="142"/>
      <c r="AA127" s="142"/>
      <c r="AB127" s="142"/>
      <c r="AC127" s="142"/>
      <c r="AD127" s="37"/>
      <c r="AE127" s="37"/>
      <c r="AF127" s="37"/>
      <c r="AG127" s="37"/>
    </row>
    <row r="128" spans="2:33" s="11" customFormat="1" ht="30" x14ac:dyDescent="0.25">
      <c r="B128" s="28" t="s">
        <v>139</v>
      </c>
      <c r="C128" s="218">
        <v>40294685149</v>
      </c>
      <c r="D128" s="218">
        <v>72057461930.899994</v>
      </c>
      <c r="E128" s="172">
        <v>3046928023.6499996</v>
      </c>
      <c r="F128" s="172">
        <v>2066819749.7400002</v>
      </c>
      <c r="G128" s="172">
        <v>2359348435.21</v>
      </c>
      <c r="H128" s="172">
        <v>2552192583.79</v>
      </c>
      <c r="I128" s="172">
        <v>2570044294.7800002</v>
      </c>
      <c r="J128" s="172">
        <v>1209595714.95</v>
      </c>
      <c r="K128" s="172">
        <v>3080548337.3200006</v>
      </c>
      <c r="L128" s="172">
        <v>1683142129.1799998</v>
      </c>
      <c r="M128" s="172">
        <v>2421293480.5100002</v>
      </c>
      <c r="N128" s="172">
        <v>2247826043.0300002</v>
      </c>
      <c r="O128" s="172">
        <v>2530021259.1100001</v>
      </c>
      <c r="P128" s="172">
        <v>743197193.21000004</v>
      </c>
      <c r="Q128" s="179">
        <f t="shared" si="10"/>
        <v>26510957244.480003</v>
      </c>
      <c r="R128" s="37"/>
      <c r="S128" s="37"/>
      <c r="T128" s="37"/>
      <c r="U128" s="37"/>
      <c r="V128" s="37"/>
      <c r="W128" s="142"/>
      <c r="X128" s="142"/>
      <c r="Y128" s="142"/>
      <c r="Z128" s="142"/>
      <c r="AA128" s="142"/>
      <c r="AB128" s="142"/>
      <c r="AC128" s="142"/>
      <c r="AD128" s="37"/>
      <c r="AE128" s="37"/>
      <c r="AF128" s="37"/>
      <c r="AG128" s="37"/>
    </row>
    <row r="129" spans="1:33" s="11" customFormat="1" x14ac:dyDescent="0.25">
      <c r="B129" s="219" t="s">
        <v>272</v>
      </c>
      <c r="C129" s="218">
        <v>0</v>
      </c>
      <c r="D129" s="218">
        <v>0</v>
      </c>
      <c r="E129" s="218">
        <v>0</v>
      </c>
      <c r="F129" s="218">
        <v>0</v>
      </c>
      <c r="G129" s="218">
        <v>0</v>
      </c>
      <c r="H129" s="218">
        <v>0</v>
      </c>
      <c r="I129" s="218">
        <v>0</v>
      </c>
      <c r="J129" s="218">
        <v>0</v>
      </c>
      <c r="K129" s="218">
        <v>0</v>
      </c>
      <c r="L129" s="218">
        <v>0</v>
      </c>
      <c r="M129" s="218">
        <v>0</v>
      </c>
      <c r="N129" s="218">
        <v>0</v>
      </c>
      <c r="O129" s="218">
        <v>0</v>
      </c>
      <c r="P129" s="218">
        <v>0</v>
      </c>
      <c r="Q129" s="179">
        <f t="shared" si="10"/>
        <v>0</v>
      </c>
      <c r="R129" s="37"/>
      <c r="S129" s="37"/>
      <c r="T129" s="37"/>
      <c r="U129" s="37"/>
      <c r="V129" s="37"/>
      <c r="W129" s="142"/>
      <c r="X129" s="142"/>
      <c r="Y129" s="142"/>
      <c r="Z129" s="142"/>
      <c r="AA129" s="142"/>
      <c r="AB129" s="142"/>
      <c r="AC129" s="142"/>
      <c r="AD129" s="37"/>
      <c r="AE129" s="37"/>
      <c r="AF129" s="37"/>
      <c r="AG129" s="37"/>
    </row>
    <row r="130" spans="1:33" s="11" customFormat="1" x14ac:dyDescent="0.25">
      <c r="B130" s="51" t="s">
        <v>273</v>
      </c>
      <c r="C130" s="218">
        <v>0</v>
      </c>
      <c r="D130" s="218">
        <v>0</v>
      </c>
      <c r="E130" s="172">
        <v>0</v>
      </c>
      <c r="F130" s="172">
        <v>0</v>
      </c>
      <c r="G130" s="172">
        <v>0</v>
      </c>
      <c r="H130" s="172">
        <v>0</v>
      </c>
      <c r="I130" s="172">
        <v>0</v>
      </c>
      <c r="J130" s="172">
        <v>0</v>
      </c>
      <c r="K130" s="172">
        <v>0</v>
      </c>
      <c r="L130" s="172">
        <v>0</v>
      </c>
      <c r="M130" s="172">
        <v>0</v>
      </c>
      <c r="N130" s="172">
        <v>0</v>
      </c>
      <c r="O130" s="172">
        <v>0</v>
      </c>
      <c r="P130" s="172">
        <v>0</v>
      </c>
      <c r="Q130" s="179">
        <f t="shared" si="10"/>
        <v>0</v>
      </c>
      <c r="R130" s="37"/>
      <c r="S130" s="37"/>
      <c r="T130" s="37"/>
      <c r="U130" s="37"/>
      <c r="V130" s="37"/>
      <c r="W130" s="142"/>
      <c r="X130" s="142"/>
      <c r="Y130" s="142"/>
      <c r="Z130" s="142"/>
      <c r="AA130" s="142"/>
      <c r="AB130" s="142"/>
      <c r="AC130" s="142"/>
      <c r="AD130" s="37"/>
      <c r="AE130" s="37"/>
      <c r="AF130" s="37"/>
      <c r="AG130" s="37"/>
    </row>
    <row r="131" spans="1:33" s="11" customFormat="1" x14ac:dyDescent="0.25">
      <c r="B131" s="30" t="s">
        <v>274</v>
      </c>
      <c r="C131" s="169">
        <v>0</v>
      </c>
      <c r="D131" s="169">
        <v>2800000000</v>
      </c>
      <c r="E131" s="170">
        <v>0</v>
      </c>
      <c r="F131" s="170">
        <v>0</v>
      </c>
      <c r="G131" s="170">
        <v>0</v>
      </c>
      <c r="H131" s="170">
        <v>0</v>
      </c>
      <c r="I131" s="170">
        <v>0</v>
      </c>
      <c r="J131" s="170">
        <v>2733455211.5099998</v>
      </c>
      <c r="K131" s="170">
        <v>0</v>
      </c>
      <c r="L131" s="170">
        <v>0</v>
      </c>
      <c r="M131" s="170">
        <v>0</v>
      </c>
      <c r="N131" s="170">
        <v>0</v>
      </c>
      <c r="O131" s="170">
        <v>0</v>
      </c>
      <c r="P131" s="170">
        <v>0</v>
      </c>
      <c r="Q131" s="169">
        <f t="shared" si="10"/>
        <v>2733455211.5099998</v>
      </c>
      <c r="R131" s="37"/>
      <c r="S131" s="37"/>
      <c r="T131" s="37"/>
      <c r="U131" s="37"/>
      <c r="V131" s="37"/>
      <c r="W131" s="142"/>
      <c r="X131" s="142"/>
      <c r="Y131" s="142"/>
      <c r="Z131" s="142"/>
      <c r="AA131" s="142"/>
      <c r="AB131" s="142"/>
      <c r="AC131" s="142"/>
      <c r="AD131" s="37"/>
      <c r="AE131" s="37"/>
      <c r="AF131" s="37"/>
      <c r="AG131" s="37"/>
    </row>
    <row r="132" spans="1:33" s="11" customFormat="1" x14ac:dyDescent="0.25">
      <c r="B132" s="30" t="s">
        <v>275</v>
      </c>
      <c r="C132" s="169">
        <v>0</v>
      </c>
      <c r="D132" s="169">
        <v>2800000000</v>
      </c>
      <c r="E132" s="170">
        <v>0</v>
      </c>
      <c r="F132" s="170">
        <v>0</v>
      </c>
      <c r="G132" s="170">
        <v>0</v>
      </c>
      <c r="H132" s="170">
        <v>0</v>
      </c>
      <c r="I132" s="170">
        <v>0</v>
      </c>
      <c r="J132" s="170">
        <v>2733455211.5099998</v>
      </c>
      <c r="K132" s="170">
        <v>0</v>
      </c>
      <c r="L132" s="170">
        <v>0</v>
      </c>
      <c r="M132" s="170">
        <v>0</v>
      </c>
      <c r="N132" s="170">
        <v>0</v>
      </c>
      <c r="O132" s="170">
        <v>0</v>
      </c>
      <c r="P132" s="170">
        <v>0</v>
      </c>
      <c r="Q132" s="169">
        <f t="shared" si="10"/>
        <v>2733455211.5099998</v>
      </c>
      <c r="R132" s="37"/>
      <c r="S132" s="37"/>
      <c r="T132" s="37"/>
      <c r="U132" s="37"/>
      <c r="V132" s="37"/>
      <c r="W132" s="142"/>
      <c r="X132" s="142"/>
      <c r="Y132" s="142"/>
      <c r="Z132" s="142"/>
      <c r="AA132" s="142"/>
      <c r="AB132" s="142"/>
      <c r="AC132" s="142"/>
      <c r="AD132" s="37"/>
      <c r="AE132" s="37"/>
      <c r="AF132" s="37"/>
      <c r="AG132" s="37"/>
    </row>
    <row r="133" spans="1:33" s="11" customFormat="1" x14ac:dyDescent="0.25">
      <c r="B133" s="28" t="s">
        <v>276</v>
      </c>
      <c r="C133" s="218">
        <v>0</v>
      </c>
      <c r="D133" s="218">
        <v>0</v>
      </c>
      <c r="E133" s="172">
        <v>0</v>
      </c>
      <c r="F133" s="172">
        <v>0</v>
      </c>
      <c r="G133" s="172">
        <v>0</v>
      </c>
      <c r="H133" s="172">
        <v>0</v>
      </c>
      <c r="I133" s="172">
        <v>0</v>
      </c>
      <c r="J133" s="172">
        <v>0</v>
      </c>
      <c r="K133" s="172">
        <v>0</v>
      </c>
      <c r="L133" s="172">
        <v>0</v>
      </c>
      <c r="M133" s="172">
        <v>0</v>
      </c>
      <c r="N133" s="172">
        <v>0</v>
      </c>
      <c r="O133" s="172">
        <v>0</v>
      </c>
      <c r="P133" s="172">
        <v>0</v>
      </c>
      <c r="Q133" s="218">
        <f t="shared" si="10"/>
        <v>0</v>
      </c>
      <c r="R133" s="37"/>
      <c r="S133" s="37"/>
      <c r="T133" s="37"/>
      <c r="U133" s="37"/>
      <c r="V133" s="37"/>
      <c r="W133" s="142"/>
      <c r="X133" s="142"/>
      <c r="Y133" s="142"/>
      <c r="Z133" s="142"/>
      <c r="AA133" s="142"/>
      <c r="AB133" s="142"/>
      <c r="AC133" s="142"/>
      <c r="AD133" s="37"/>
      <c r="AE133" s="37"/>
      <c r="AF133" s="37"/>
      <c r="AG133" s="37"/>
    </row>
    <row r="134" spans="1:33" s="11" customFormat="1" x14ac:dyDescent="0.25">
      <c r="B134" s="28" t="s">
        <v>277</v>
      </c>
      <c r="C134" s="218">
        <v>0</v>
      </c>
      <c r="D134" s="218">
        <v>0</v>
      </c>
      <c r="E134" s="172">
        <v>0</v>
      </c>
      <c r="F134" s="172">
        <v>0</v>
      </c>
      <c r="G134" s="172">
        <v>0</v>
      </c>
      <c r="H134" s="172">
        <v>0</v>
      </c>
      <c r="I134" s="172">
        <v>0</v>
      </c>
      <c r="J134" s="172">
        <v>0</v>
      </c>
      <c r="K134" s="172">
        <v>0</v>
      </c>
      <c r="L134" s="172">
        <v>0</v>
      </c>
      <c r="M134" s="172">
        <v>0</v>
      </c>
      <c r="N134" s="172">
        <v>0</v>
      </c>
      <c r="O134" s="172">
        <v>0</v>
      </c>
      <c r="P134" s="172">
        <v>0</v>
      </c>
      <c r="Q134" s="218">
        <f t="shared" si="10"/>
        <v>0</v>
      </c>
      <c r="R134" s="37"/>
      <c r="S134" s="37"/>
      <c r="T134" s="37"/>
      <c r="U134" s="37"/>
      <c r="V134" s="37"/>
      <c r="W134" s="142"/>
      <c r="X134" s="142"/>
      <c r="Y134" s="142"/>
      <c r="Z134" s="142"/>
      <c r="AA134" s="142"/>
      <c r="AB134" s="142"/>
      <c r="AC134" s="142"/>
      <c r="AD134" s="37"/>
      <c r="AE134" s="37"/>
      <c r="AF134" s="37"/>
      <c r="AG134" s="37"/>
    </row>
    <row r="135" spans="1:33" s="11" customFormat="1" x14ac:dyDescent="0.25">
      <c r="B135" s="28" t="s">
        <v>278</v>
      </c>
      <c r="C135" s="218">
        <v>0</v>
      </c>
      <c r="D135" s="218">
        <v>0</v>
      </c>
      <c r="E135" s="172">
        <v>0</v>
      </c>
      <c r="F135" s="172">
        <v>0</v>
      </c>
      <c r="G135" s="172">
        <v>0</v>
      </c>
      <c r="H135" s="172">
        <v>0</v>
      </c>
      <c r="I135" s="172">
        <v>0</v>
      </c>
      <c r="J135" s="172">
        <v>2733455211.5099998</v>
      </c>
      <c r="K135" s="172">
        <v>0</v>
      </c>
      <c r="L135" s="172">
        <v>0</v>
      </c>
      <c r="M135" s="172">
        <v>0</v>
      </c>
      <c r="N135" s="172">
        <v>0</v>
      </c>
      <c r="O135" s="172">
        <v>0</v>
      </c>
      <c r="P135" s="172">
        <v>0</v>
      </c>
      <c r="Q135" s="218">
        <f t="shared" si="10"/>
        <v>2733455211.5099998</v>
      </c>
      <c r="R135" s="37"/>
      <c r="S135" s="37"/>
      <c r="T135" s="37"/>
      <c r="U135" s="37"/>
      <c r="V135" s="37"/>
      <c r="W135" s="142"/>
      <c r="X135" s="142"/>
      <c r="Y135" s="142"/>
      <c r="Z135" s="142"/>
      <c r="AA135" s="142"/>
      <c r="AB135" s="142"/>
      <c r="AC135" s="142"/>
      <c r="AD135" s="37"/>
      <c r="AE135" s="37"/>
      <c r="AF135" s="37"/>
      <c r="AG135" s="37"/>
    </row>
    <row r="136" spans="1:33" s="11" customFormat="1" x14ac:dyDescent="0.25">
      <c r="B136" s="28" t="s">
        <v>279</v>
      </c>
      <c r="C136" s="218">
        <v>0</v>
      </c>
      <c r="D136" s="218">
        <v>0</v>
      </c>
      <c r="E136" s="172">
        <v>0</v>
      </c>
      <c r="F136" s="172">
        <v>0</v>
      </c>
      <c r="G136" s="172">
        <v>0</v>
      </c>
      <c r="H136" s="172">
        <v>0</v>
      </c>
      <c r="I136" s="172">
        <v>0</v>
      </c>
      <c r="J136" s="172">
        <v>2733455211.5099998</v>
      </c>
      <c r="K136" s="172">
        <v>0</v>
      </c>
      <c r="L136" s="172">
        <v>0</v>
      </c>
      <c r="M136" s="172">
        <v>0</v>
      </c>
      <c r="N136" s="172">
        <v>0</v>
      </c>
      <c r="O136" s="172">
        <v>0</v>
      </c>
      <c r="P136" s="172">
        <v>0</v>
      </c>
      <c r="Q136" s="218">
        <f t="shared" si="10"/>
        <v>2733455211.5099998</v>
      </c>
      <c r="R136" s="37"/>
      <c r="S136" s="37"/>
      <c r="T136" s="37"/>
      <c r="U136" s="37"/>
      <c r="V136" s="37"/>
      <c r="W136" s="142"/>
      <c r="X136" s="142"/>
      <c r="Y136" s="142"/>
      <c r="Z136" s="142"/>
      <c r="AA136" s="142"/>
      <c r="AB136" s="142"/>
      <c r="AC136" s="142"/>
      <c r="AD136" s="37"/>
      <c r="AE136" s="37"/>
      <c r="AF136" s="37"/>
      <c r="AG136" s="37"/>
    </row>
    <row r="137" spans="1:33" s="11" customFormat="1" x14ac:dyDescent="0.25">
      <c r="B137" s="30" t="s">
        <v>280</v>
      </c>
      <c r="C137" s="169">
        <v>0</v>
      </c>
      <c r="D137" s="169">
        <v>13000000000</v>
      </c>
      <c r="E137" s="170">
        <v>0</v>
      </c>
      <c r="F137" s="170">
        <v>0</v>
      </c>
      <c r="G137" s="170">
        <v>0</v>
      </c>
      <c r="H137" s="170">
        <v>0</v>
      </c>
      <c r="I137" s="170">
        <v>0</v>
      </c>
      <c r="J137" s="170">
        <v>12949706905</v>
      </c>
      <c r="K137" s="170">
        <v>0</v>
      </c>
      <c r="L137" s="170">
        <v>0</v>
      </c>
      <c r="M137" s="170">
        <v>0</v>
      </c>
      <c r="N137" s="170">
        <v>0</v>
      </c>
      <c r="O137" s="170">
        <v>0</v>
      </c>
      <c r="P137" s="170">
        <v>0</v>
      </c>
      <c r="Q137" s="169">
        <f t="shared" si="10"/>
        <v>12949706905</v>
      </c>
      <c r="R137" s="37"/>
      <c r="S137" s="37"/>
      <c r="T137" s="37"/>
      <c r="U137" s="37"/>
      <c r="V137" s="37"/>
      <c r="W137" s="142"/>
      <c r="X137" s="142"/>
      <c r="Y137" s="142"/>
      <c r="Z137" s="142"/>
      <c r="AA137" s="142"/>
      <c r="AB137" s="142"/>
      <c r="AC137" s="142"/>
      <c r="AD137" s="37"/>
      <c r="AE137" s="37"/>
      <c r="AF137" s="37"/>
      <c r="AG137" s="37"/>
    </row>
    <row r="138" spans="1:33" s="11" customFormat="1" x14ac:dyDescent="0.25">
      <c r="A138"/>
      <c r="B138" s="30" t="s">
        <v>281</v>
      </c>
      <c r="C138" s="169">
        <v>0</v>
      </c>
      <c r="D138" s="169">
        <v>13000000000</v>
      </c>
      <c r="E138" s="170">
        <v>0</v>
      </c>
      <c r="F138" s="170">
        <v>0</v>
      </c>
      <c r="G138" s="170">
        <v>0</v>
      </c>
      <c r="H138" s="170">
        <v>0</v>
      </c>
      <c r="I138" s="170">
        <v>0</v>
      </c>
      <c r="J138" s="170">
        <v>12949706905</v>
      </c>
      <c r="K138" s="170">
        <v>0</v>
      </c>
      <c r="L138" s="170">
        <v>0</v>
      </c>
      <c r="M138" s="170">
        <v>0</v>
      </c>
      <c r="N138" s="170">
        <v>0</v>
      </c>
      <c r="O138" s="170">
        <v>0</v>
      </c>
      <c r="P138" s="170">
        <v>0</v>
      </c>
      <c r="Q138" s="169">
        <f t="shared" si="10"/>
        <v>12949706905</v>
      </c>
      <c r="R138" s="37"/>
      <c r="S138" s="37"/>
      <c r="T138" s="37"/>
      <c r="U138" s="37"/>
      <c r="V138" s="37"/>
      <c r="W138" s="142"/>
      <c r="X138" s="142"/>
      <c r="Y138" s="142"/>
      <c r="Z138" s="142"/>
      <c r="AA138" s="142"/>
      <c r="AB138" s="142"/>
      <c r="AC138" s="142"/>
      <c r="AD138" s="37"/>
      <c r="AE138" s="37"/>
      <c r="AF138" s="37"/>
      <c r="AG138" s="37"/>
    </row>
    <row r="139" spans="1:33" x14ac:dyDescent="0.25">
      <c r="B139" s="28" t="s">
        <v>282</v>
      </c>
      <c r="C139" s="218">
        <v>0</v>
      </c>
      <c r="D139" s="218">
        <v>13000000000</v>
      </c>
      <c r="E139" s="172">
        <v>0</v>
      </c>
      <c r="F139" s="172">
        <v>0</v>
      </c>
      <c r="G139" s="172">
        <v>0</v>
      </c>
      <c r="H139" s="172">
        <v>0</v>
      </c>
      <c r="I139" s="172">
        <v>0</v>
      </c>
      <c r="J139" s="172">
        <v>12949706905</v>
      </c>
      <c r="K139" s="172">
        <v>0</v>
      </c>
      <c r="L139" s="172">
        <v>0</v>
      </c>
      <c r="M139" s="172">
        <v>0</v>
      </c>
      <c r="N139" s="172">
        <v>0</v>
      </c>
      <c r="O139" s="172">
        <v>0</v>
      </c>
      <c r="P139" s="172">
        <v>0</v>
      </c>
      <c r="Q139" s="218">
        <f t="shared" si="10"/>
        <v>12949706905</v>
      </c>
      <c r="R139" s="37"/>
      <c r="S139" s="37"/>
      <c r="T139" s="37"/>
      <c r="U139" s="37"/>
      <c r="V139" s="37"/>
      <c r="W139" s="142"/>
      <c r="X139" s="142"/>
      <c r="Y139" s="142"/>
      <c r="Z139" s="142"/>
      <c r="AA139" s="142"/>
      <c r="AB139" s="142"/>
      <c r="AC139" s="142"/>
      <c r="AD139" s="37"/>
      <c r="AE139" s="37"/>
      <c r="AF139" s="37"/>
      <c r="AG139" s="37"/>
    </row>
    <row r="140" spans="1:33" ht="15.75" customHeight="1" x14ac:dyDescent="0.25">
      <c r="B140" s="28" t="s">
        <v>283</v>
      </c>
      <c r="C140" s="218">
        <v>0</v>
      </c>
      <c r="D140" s="218">
        <v>13000000000</v>
      </c>
      <c r="E140" s="172">
        <v>0</v>
      </c>
      <c r="F140" s="172">
        <v>0</v>
      </c>
      <c r="G140" s="172">
        <v>0</v>
      </c>
      <c r="H140" s="172">
        <v>0</v>
      </c>
      <c r="I140" s="172">
        <v>0</v>
      </c>
      <c r="J140" s="172">
        <v>12949706905</v>
      </c>
      <c r="K140" s="172">
        <v>0</v>
      </c>
      <c r="L140" s="172">
        <v>0</v>
      </c>
      <c r="M140" s="172">
        <v>0</v>
      </c>
      <c r="N140" s="172">
        <v>0</v>
      </c>
      <c r="O140" s="172">
        <v>0</v>
      </c>
      <c r="P140" s="172">
        <v>0</v>
      </c>
      <c r="Q140" s="179">
        <f t="shared" si="10"/>
        <v>12949706905</v>
      </c>
      <c r="R140" s="37"/>
      <c r="S140" s="37"/>
      <c r="T140" s="37"/>
      <c r="U140" s="37"/>
      <c r="V140" s="142"/>
      <c r="W140" s="142"/>
      <c r="X140" s="142"/>
      <c r="Y140" s="142"/>
      <c r="Z140" s="142"/>
      <c r="AA140" s="142"/>
      <c r="AB140" s="142"/>
    </row>
    <row r="141" spans="1:33" x14ac:dyDescent="0.25">
      <c r="B141" s="211" t="s">
        <v>57</v>
      </c>
      <c r="C141" s="177">
        <f>C110</f>
        <v>146463521799</v>
      </c>
      <c r="D141" s="177">
        <v>163619012930.5</v>
      </c>
      <c r="E141" s="184">
        <f t="shared" ref="E141:Q141" si="12">E110</f>
        <v>3777824270.2600002</v>
      </c>
      <c r="F141" s="184">
        <f t="shared" si="12"/>
        <v>2992724770.2800002</v>
      </c>
      <c r="G141" s="184">
        <f t="shared" si="12"/>
        <v>4622344043.3599997</v>
      </c>
      <c r="H141" s="184">
        <f t="shared" si="12"/>
        <v>9297939133.6199989</v>
      </c>
      <c r="I141" s="184">
        <f t="shared" si="12"/>
        <v>21547253850.48</v>
      </c>
      <c r="J141" s="184">
        <f t="shared" si="12"/>
        <v>19700708425.41</v>
      </c>
      <c r="K141" s="184">
        <f t="shared" si="12"/>
        <v>4967141115.9399996</v>
      </c>
      <c r="L141" s="184">
        <f t="shared" si="12"/>
        <v>10432321428.17</v>
      </c>
      <c r="M141" s="184">
        <f t="shared" si="12"/>
        <v>10134723310.470001</v>
      </c>
      <c r="N141" s="184">
        <f t="shared" si="12"/>
        <v>4300532918.0900002</v>
      </c>
      <c r="O141" s="184">
        <f t="shared" si="12"/>
        <v>4756274570.7199993</v>
      </c>
      <c r="P141" s="184">
        <f t="shared" si="12"/>
        <v>12808700938.709999</v>
      </c>
      <c r="Q141" s="184">
        <f t="shared" si="12"/>
        <v>109338488775.51001</v>
      </c>
      <c r="R141" s="37"/>
      <c r="S141" s="37"/>
      <c r="T141" s="37"/>
      <c r="U141" s="37"/>
      <c r="V141" s="142"/>
      <c r="W141" s="142"/>
      <c r="X141" s="142"/>
      <c r="Y141" s="142"/>
      <c r="Z141" s="142"/>
      <c r="AA141" s="142"/>
      <c r="AB141" s="142"/>
    </row>
    <row r="142" spans="1:33" x14ac:dyDescent="0.25">
      <c r="B142" s="27"/>
      <c r="C142" s="25"/>
      <c r="D142" s="25"/>
      <c r="E142" s="183"/>
      <c r="F142" s="183"/>
      <c r="G142" s="183"/>
      <c r="H142" s="183"/>
      <c r="I142" s="183"/>
      <c r="J142" s="183"/>
      <c r="K142" s="183"/>
      <c r="L142" s="183"/>
      <c r="M142" s="183"/>
      <c r="N142" s="183"/>
      <c r="O142" s="183"/>
      <c r="P142" s="183"/>
      <c r="Q142" s="183"/>
      <c r="R142" s="37"/>
      <c r="S142" s="37"/>
      <c r="T142" s="37"/>
      <c r="U142" s="37"/>
      <c r="V142" s="142"/>
      <c r="W142" s="142"/>
      <c r="X142" s="142"/>
      <c r="Y142" s="142"/>
      <c r="Z142" s="142"/>
      <c r="AA142" s="142"/>
      <c r="AB142" s="142"/>
    </row>
    <row r="143" spans="1:33" x14ac:dyDescent="0.25">
      <c r="B143" s="211" t="s">
        <v>58</v>
      </c>
      <c r="C143" s="221">
        <f>C107+C141</f>
        <v>1037842322704</v>
      </c>
      <c r="D143" s="221">
        <v>1156530324013.26</v>
      </c>
      <c r="E143" s="184">
        <f t="shared" ref="E143:Q143" si="13">E107+E141</f>
        <v>53104821116.770004</v>
      </c>
      <c r="F143" s="184">
        <f t="shared" si="13"/>
        <v>69772228883.26001</v>
      </c>
      <c r="G143" s="184">
        <f t="shared" si="13"/>
        <v>71666495484.799988</v>
      </c>
      <c r="H143" s="184">
        <f t="shared" si="13"/>
        <v>77428780964.970001</v>
      </c>
      <c r="I143" s="184">
        <f t="shared" si="13"/>
        <v>83532342173.380005</v>
      </c>
      <c r="J143" s="184">
        <f t="shared" si="13"/>
        <v>111402038354.42</v>
      </c>
      <c r="K143" s="184">
        <f t="shared" si="13"/>
        <v>69393399006.720001</v>
      </c>
      <c r="L143" s="184">
        <f t="shared" si="13"/>
        <v>78725019027.940002</v>
      </c>
      <c r="M143" s="184">
        <f t="shared" si="13"/>
        <v>89880721940.699997</v>
      </c>
      <c r="N143" s="184">
        <f t="shared" si="13"/>
        <v>72350206288.119995</v>
      </c>
      <c r="O143" s="184">
        <f t="shared" si="13"/>
        <v>112605538819.86002</v>
      </c>
      <c r="P143" s="184">
        <f t="shared" si="13"/>
        <v>204884396854.87</v>
      </c>
      <c r="Q143" s="184">
        <f t="shared" si="13"/>
        <v>1094745988915.8101</v>
      </c>
      <c r="R143" s="37"/>
      <c r="S143" s="37"/>
      <c r="T143" s="37"/>
      <c r="U143" s="37"/>
      <c r="V143" s="37"/>
      <c r="W143" s="142"/>
      <c r="X143" s="142"/>
      <c r="Y143" s="142"/>
      <c r="Z143" s="142"/>
      <c r="AA143" s="142"/>
      <c r="AB143" s="142"/>
      <c r="AC143" s="142"/>
    </row>
    <row r="144" spans="1:33" ht="14.25" customHeight="1" x14ac:dyDescent="0.25">
      <c r="B144" s="166" t="s">
        <v>284</v>
      </c>
      <c r="C144" s="24"/>
      <c r="D144" s="17"/>
      <c r="E144" s="17"/>
      <c r="F144" s="17"/>
      <c r="G144" s="17"/>
      <c r="H144" s="17"/>
      <c r="I144" s="17"/>
      <c r="J144" s="17"/>
      <c r="K144" s="17"/>
      <c r="L144" s="17"/>
      <c r="M144" s="17"/>
      <c r="N144" s="17"/>
      <c r="O144" s="17"/>
      <c r="P144" s="17"/>
      <c r="Q144" s="142"/>
      <c r="W144" s="142"/>
      <c r="X144" s="142"/>
      <c r="Y144" s="142"/>
      <c r="Z144" s="142"/>
      <c r="AA144" s="142"/>
      <c r="AB144" s="142"/>
      <c r="AC144" s="142"/>
    </row>
    <row r="145" spans="2:29" ht="14.25" customHeight="1" x14ac:dyDescent="0.25">
      <c r="B145" s="13" t="s">
        <v>285</v>
      </c>
      <c r="C145" s="12"/>
      <c r="D145" s="12"/>
      <c r="E145" s="7"/>
      <c r="F145" s="7"/>
      <c r="G145" s="7"/>
      <c r="H145" s="7"/>
      <c r="I145" s="7"/>
      <c r="J145" s="7"/>
      <c r="K145" s="7"/>
      <c r="L145" s="7"/>
      <c r="M145" s="7"/>
      <c r="N145" s="7"/>
      <c r="O145" s="7"/>
      <c r="P145" s="7"/>
      <c r="Q145" s="142"/>
      <c r="R145" s="163"/>
      <c r="S145" s="163"/>
      <c r="T145" s="163"/>
      <c r="U145" s="163"/>
      <c r="V145" s="163"/>
      <c r="W145" s="163"/>
      <c r="X145" s="142"/>
      <c r="Y145" s="142"/>
      <c r="Z145" s="142"/>
      <c r="AA145" s="142"/>
      <c r="AB145" s="142"/>
      <c r="AC145" s="142"/>
    </row>
    <row r="146" spans="2:29" x14ac:dyDescent="0.25">
      <c r="B146" s="13" t="s">
        <v>172</v>
      </c>
      <c r="C146" s="12"/>
      <c r="D146" s="12"/>
      <c r="E146" s="162"/>
      <c r="F146" s="162"/>
      <c r="G146" s="162"/>
      <c r="H146" s="162"/>
      <c r="I146" s="162"/>
      <c r="J146" s="162"/>
      <c r="K146" s="162"/>
      <c r="L146" s="162"/>
      <c r="M146" s="162"/>
      <c r="N146" s="162"/>
      <c r="O146" s="162"/>
      <c r="P146" s="162"/>
      <c r="Q146" s="142"/>
      <c r="X146" s="142"/>
      <c r="Y146" s="142"/>
      <c r="Z146" s="142"/>
      <c r="AA146" s="142"/>
      <c r="AB146" s="142"/>
      <c r="AC146" s="142"/>
    </row>
    <row r="147" spans="2:29" x14ac:dyDescent="0.25">
      <c r="B147" s="6"/>
      <c r="C147" s="12"/>
      <c r="D147" s="12"/>
      <c r="E147" s="6"/>
      <c r="F147" s="6"/>
      <c r="G147" s="6"/>
      <c r="H147" s="6"/>
      <c r="I147" s="7"/>
      <c r="J147" s="157"/>
      <c r="K147" s="7"/>
      <c r="L147" s="6"/>
      <c r="M147" s="6"/>
      <c r="N147" s="6"/>
      <c r="O147" s="6"/>
      <c r="P147" s="6"/>
      <c r="X147" s="142"/>
      <c r="Y147" s="142"/>
      <c r="Z147" s="142"/>
      <c r="AA147" s="142"/>
      <c r="AB147" s="142"/>
      <c r="AC147" s="142"/>
    </row>
    <row r="149" spans="2:29" x14ac:dyDescent="0.25">
      <c r="E149" s="161"/>
      <c r="F149" s="161"/>
      <c r="G149" s="161"/>
      <c r="H149" s="161"/>
      <c r="I149" s="161"/>
      <c r="J149" s="161"/>
      <c r="K149" s="161"/>
      <c r="L149" s="161"/>
      <c r="M149" s="161"/>
      <c r="N149" s="161"/>
      <c r="O149" s="161"/>
      <c r="P149" s="161"/>
      <c r="Q149" s="161"/>
    </row>
    <row r="151" spans="2:29" x14ac:dyDescent="0.25">
      <c r="B151" s="37"/>
      <c r="C151" s="37"/>
      <c r="D151" s="37"/>
      <c r="E151" s="37"/>
      <c r="F151" s="37"/>
      <c r="G151" s="37"/>
      <c r="H151" s="37"/>
      <c r="I151" s="37"/>
      <c r="J151" s="37"/>
      <c r="K151" s="37"/>
      <c r="L151" s="37"/>
      <c r="M151" s="37"/>
      <c r="N151" s="37"/>
      <c r="O151" s="37"/>
      <c r="P151" s="37"/>
    </row>
    <row r="158" spans="2:29" x14ac:dyDescent="0.25">
      <c r="E158" s="3"/>
      <c r="F158" s="3"/>
      <c r="G158" s="3"/>
      <c r="H158" s="3"/>
      <c r="I158" s="3"/>
      <c r="J158" s="3"/>
      <c r="K158" s="3"/>
      <c r="L158" s="3"/>
      <c r="M158" s="3"/>
      <c r="N158" s="3"/>
      <c r="O158" s="3"/>
      <c r="P158" s="3"/>
    </row>
    <row r="160" spans="2:29" x14ac:dyDescent="0.25">
      <c r="E160" s="3"/>
      <c r="F160" s="3"/>
      <c r="G160" s="3"/>
      <c r="H160" s="3"/>
      <c r="I160" s="3"/>
      <c r="J160" s="3"/>
      <c r="K160" s="3"/>
      <c r="L160" s="3"/>
      <c r="M160" s="3"/>
      <c r="N160" s="3"/>
      <c r="O160" s="3"/>
      <c r="P160" s="3"/>
    </row>
    <row r="164" spans="5:16" x14ac:dyDescent="0.25">
      <c r="E164" s="3"/>
      <c r="F164" s="3"/>
      <c r="G164" s="3"/>
      <c r="H164" s="3"/>
      <c r="I164" s="3"/>
      <c r="J164" s="3"/>
      <c r="K164" s="3"/>
      <c r="L164" s="3"/>
      <c r="M164" s="3"/>
      <c r="N164" s="3"/>
      <c r="O164" s="3"/>
      <c r="P164" s="3"/>
    </row>
    <row r="168" spans="5:16" x14ac:dyDescent="0.25">
      <c r="E168" s="3"/>
      <c r="F168" s="3"/>
      <c r="G168" s="3"/>
      <c r="H168" s="3"/>
      <c r="I168" s="3"/>
      <c r="J168" s="3"/>
      <c r="K168" s="3"/>
      <c r="L168" s="3"/>
      <c r="M168" s="3"/>
      <c r="N168" s="3"/>
      <c r="O168" s="3"/>
      <c r="P168" s="3"/>
    </row>
    <row r="169" spans="5:16" x14ac:dyDescent="0.25">
      <c r="E169" s="3"/>
      <c r="F169" s="3"/>
      <c r="G169" s="3"/>
      <c r="H169" s="3"/>
      <c r="I169" s="3"/>
      <c r="J169" s="3"/>
      <c r="K169" s="3"/>
      <c r="L169" s="3"/>
      <c r="M169" s="3"/>
      <c r="N169" s="3"/>
      <c r="O169" s="3"/>
      <c r="P169" s="3"/>
    </row>
    <row r="170" spans="5:16" x14ac:dyDescent="0.25">
      <c r="E170" s="3"/>
      <c r="F170" s="3"/>
      <c r="G170" s="3"/>
      <c r="H170" s="3"/>
      <c r="I170" s="3"/>
      <c r="J170" s="3"/>
      <c r="K170" s="3"/>
      <c r="L170" s="3"/>
      <c r="M170" s="3"/>
      <c r="N170" s="3"/>
      <c r="O170" s="3"/>
      <c r="P170" s="3"/>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53:Q96 Q111:Q139 Q105:Q106 Q45:Q51 Q41:Q42 Q43:Q44 Q20 Q25:Q37 Q52 Q13:Q19 Q38:Q40 Q21:Q24 Q97:Q104" formulaRange="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7B0CB-AFCD-43EF-BA33-C45796AEB22C}">
  <sheetPr codeName="Hoja19"/>
  <dimension ref="A2:AI167"/>
  <sheetViews>
    <sheetView showGridLines="0" topLeftCell="E72" workbookViewId="0">
      <selection activeCell="R107" sqref="R107"/>
    </sheetView>
  </sheetViews>
  <sheetFormatPr defaultColWidth="8.85546875" defaultRowHeight="15" x14ac:dyDescent="0.25"/>
  <cols>
    <col min="1" max="1" width="7.7109375" customWidth="1"/>
    <col min="2" max="2" width="84.42578125" customWidth="1"/>
    <col min="3" max="4" width="22" style="3" customWidth="1"/>
    <col min="5" max="5" width="16.140625" customWidth="1"/>
    <col min="6" max="6" width="15.28515625" customWidth="1"/>
    <col min="7" max="9" width="16.85546875" customWidth="1"/>
    <col min="10" max="10" width="16.28515625" customWidth="1"/>
    <col min="11" max="16" width="14.42578125" customWidth="1"/>
    <col min="17" max="17" width="20.85546875" style="3" customWidth="1"/>
    <col min="18" max="18" width="26.140625" customWidth="1"/>
    <col min="19" max="19" width="25.7109375" customWidth="1"/>
    <col min="20" max="20" width="33.42578125" customWidth="1"/>
    <col min="21" max="21" width="17.85546875" bestFit="1" customWidth="1"/>
    <col min="22" max="23" width="18.85546875" bestFit="1" customWidth="1"/>
    <col min="24" max="24" width="17.85546875" bestFit="1" customWidth="1"/>
  </cols>
  <sheetData>
    <row r="2" spans="1:35" ht="28.5" x14ac:dyDescent="0.25">
      <c r="B2" s="364" t="s">
        <v>0</v>
      </c>
      <c r="C2" s="365"/>
      <c r="D2" s="365"/>
      <c r="E2" s="365"/>
      <c r="F2" s="365"/>
      <c r="G2" s="365"/>
      <c r="H2" s="365"/>
      <c r="I2" s="365"/>
      <c r="J2" s="365"/>
      <c r="K2" s="365"/>
      <c r="L2" s="365"/>
      <c r="M2" s="365"/>
      <c r="N2" s="365"/>
      <c r="O2" s="365"/>
      <c r="P2" s="365"/>
      <c r="Q2" s="365"/>
    </row>
    <row r="3" spans="1:35" ht="21" x14ac:dyDescent="0.25">
      <c r="A3" s="1"/>
      <c r="B3" s="366" t="s">
        <v>1</v>
      </c>
      <c r="C3" s="367"/>
      <c r="D3" s="367"/>
      <c r="E3" s="367"/>
      <c r="F3" s="367"/>
      <c r="G3" s="367"/>
      <c r="H3" s="367"/>
      <c r="I3" s="367"/>
      <c r="J3" s="367"/>
      <c r="K3" s="367"/>
      <c r="L3" s="367"/>
      <c r="M3" s="367"/>
      <c r="N3" s="367"/>
      <c r="O3" s="367"/>
      <c r="P3" s="367"/>
      <c r="Q3" s="367"/>
    </row>
    <row r="4" spans="1:35" ht="15.75" x14ac:dyDescent="0.25">
      <c r="A4" s="191"/>
      <c r="B4" s="368" t="s">
        <v>2</v>
      </c>
      <c r="C4" s="369"/>
      <c r="D4" s="369"/>
      <c r="E4" s="369"/>
      <c r="F4" s="369"/>
      <c r="G4" s="369"/>
      <c r="H4" s="369"/>
      <c r="I4" s="369"/>
      <c r="J4" s="369"/>
      <c r="K4" s="369"/>
      <c r="L4" s="369"/>
      <c r="M4" s="369"/>
      <c r="N4" s="369"/>
      <c r="O4" s="369"/>
      <c r="P4" s="369"/>
      <c r="Q4" s="369"/>
    </row>
    <row r="5" spans="1:35" ht="15.75" x14ac:dyDescent="0.25">
      <c r="A5" s="1"/>
      <c r="B5" s="370" t="s">
        <v>3</v>
      </c>
      <c r="C5" s="371"/>
      <c r="D5" s="371"/>
      <c r="E5" s="371"/>
      <c r="F5" s="371"/>
      <c r="G5" s="371"/>
      <c r="H5" s="371"/>
      <c r="I5" s="371"/>
      <c r="J5" s="371"/>
      <c r="K5" s="371"/>
      <c r="L5" s="371"/>
      <c r="M5" s="371"/>
      <c r="N5" s="371"/>
      <c r="O5" s="371"/>
      <c r="P5" s="371"/>
      <c r="Q5" s="371"/>
    </row>
    <row r="6" spans="1:35" x14ac:dyDescent="0.25">
      <c r="A6" s="1"/>
      <c r="B6" s="372"/>
      <c r="C6" s="373"/>
      <c r="D6" s="373"/>
      <c r="E6" s="373"/>
      <c r="F6" s="373"/>
      <c r="G6" s="373"/>
      <c r="H6" s="373"/>
      <c r="I6" s="373"/>
      <c r="J6" s="373"/>
      <c r="K6" s="373"/>
      <c r="L6" s="373"/>
      <c r="M6" s="373"/>
      <c r="N6" s="373"/>
      <c r="O6" s="373"/>
      <c r="P6" s="373"/>
      <c r="Q6" s="373"/>
    </row>
    <row r="7" spans="1:35" x14ac:dyDescent="0.25">
      <c r="A7" s="1"/>
      <c r="B7" s="2" t="s">
        <v>286</v>
      </c>
      <c r="C7" s="226"/>
      <c r="D7" s="226"/>
      <c r="F7" s="96"/>
      <c r="Q7" s="227" t="s">
        <v>5</v>
      </c>
    </row>
    <row r="8" spans="1:35" s="8" customFormat="1" x14ac:dyDescent="0.25">
      <c r="B8" s="360" t="s">
        <v>6</v>
      </c>
      <c r="C8" s="361" t="s">
        <v>287</v>
      </c>
      <c r="D8" s="361" t="s">
        <v>288</v>
      </c>
      <c r="E8" s="410"/>
      <c r="F8" s="410"/>
      <c r="G8" s="410"/>
      <c r="H8" s="410"/>
      <c r="I8" s="410"/>
      <c r="J8" s="410"/>
      <c r="K8" s="410"/>
      <c r="L8" s="410"/>
      <c r="M8" s="410"/>
      <c r="N8" s="410"/>
      <c r="O8" s="410"/>
      <c r="P8" s="410"/>
      <c r="Q8" s="410"/>
    </row>
    <row r="9" spans="1:35" s="8" customFormat="1" x14ac:dyDescent="0.25">
      <c r="B9" s="360"/>
      <c r="C9" s="362"/>
      <c r="D9" s="362"/>
      <c r="E9" s="197" t="s">
        <v>10</v>
      </c>
      <c r="F9" s="197" t="s">
        <v>11</v>
      </c>
      <c r="G9" s="197" t="s">
        <v>12</v>
      </c>
      <c r="H9" s="197" t="s">
        <v>13</v>
      </c>
      <c r="I9" s="197" t="s">
        <v>14</v>
      </c>
      <c r="J9" s="197" t="s">
        <v>15</v>
      </c>
      <c r="K9" s="197" t="s">
        <v>16</v>
      </c>
      <c r="L9" s="197" t="s">
        <v>17</v>
      </c>
      <c r="M9" s="197" t="s">
        <v>18</v>
      </c>
      <c r="N9" s="197" t="s">
        <v>19</v>
      </c>
      <c r="O9" s="197" t="s">
        <v>20</v>
      </c>
      <c r="P9" s="197" t="s">
        <v>21</v>
      </c>
      <c r="Q9" s="197" t="s">
        <v>22</v>
      </c>
      <c r="R9" s="9"/>
      <c r="S9" s="9"/>
      <c r="T9" s="200"/>
    </row>
    <row r="10" spans="1:35" x14ac:dyDescent="0.25">
      <c r="B10" s="29" t="s">
        <v>89</v>
      </c>
      <c r="C10" s="167">
        <v>905574301146</v>
      </c>
      <c r="D10" s="167">
        <v>1020124400587.1799</v>
      </c>
      <c r="E10" s="167">
        <v>75622092026.720032</v>
      </c>
      <c r="F10" s="167">
        <v>67138059320.399994</v>
      </c>
      <c r="G10" s="167">
        <v>69765227798.5</v>
      </c>
      <c r="H10" s="167">
        <v>63025209171.18</v>
      </c>
      <c r="I10" s="167">
        <v>66859801409.889999</v>
      </c>
      <c r="J10" s="167">
        <v>101101372302.44997</v>
      </c>
      <c r="K10" s="167">
        <v>75485838865.329987</v>
      </c>
      <c r="L10" s="167">
        <v>73842742164.38002</v>
      </c>
      <c r="M10" s="167">
        <v>64990266536.830002</v>
      </c>
      <c r="N10" s="167">
        <v>70620335098.259979</v>
      </c>
      <c r="O10" s="167">
        <v>166326646377.10004</v>
      </c>
      <c r="P10" s="167">
        <v>119075096807.30002</v>
      </c>
      <c r="Q10" s="168">
        <f t="shared" ref="Q10:Q16" si="0">SUM(E10:P10)</f>
        <v>1013852687878.3401</v>
      </c>
      <c r="R10" s="61"/>
      <c r="S10" s="9"/>
      <c r="T10" s="148"/>
      <c r="U10" s="148"/>
      <c r="V10" s="148"/>
      <c r="W10" s="142"/>
      <c r="X10" s="142"/>
      <c r="Y10" s="142"/>
      <c r="Z10" s="142"/>
      <c r="AA10" s="142"/>
      <c r="AB10" s="142"/>
      <c r="AC10" s="142"/>
      <c r="AD10" s="142"/>
      <c r="AE10" s="161"/>
      <c r="AF10" s="161"/>
      <c r="AG10" s="161"/>
      <c r="AH10" s="37"/>
      <c r="AI10" s="161"/>
    </row>
    <row r="11" spans="1:35" x14ac:dyDescent="0.25">
      <c r="B11" s="30" t="s">
        <v>90</v>
      </c>
      <c r="C11" s="169">
        <v>376517568582</v>
      </c>
      <c r="D11" s="169">
        <v>391160894862.19995</v>
      </c>
      <c r="E11" s="169">
        <v>20939599645.850002</v>
      </c>
      <c r="F11" s="169">
        <v>28768138441.889992</v>
      </c>
      <c r="G11" s="169">
        <v>28802330054.970009</v>
      </c>
      <c r="H11" s="169">
        <v>26161509432.899994</v>
      </c>
      <c r="I11" s="169">
        <v>27536652492.840008</v>
      </c>
      <c r="J11" s="169">
        <v>31029204677.780003</v>
      </c>
      <c r="K11" s="169">
        <v>30109706116.309994</v>
      </c>
      <c r="L11" s="169">
        <v>30944061444.309998</v>
      </c>
      <c r="M11" s="169">
        <v>29010939375.380009</v>
      </c>
      <c r="N11" s="169">
        <v>31850488822.039993</v>
      </c>
      <c r="O11" s="169">
        <v>43323447771.000023</v>
      </c>
      <c r="P11" s="169">
        <v>56974008945.070023</v>
      </c>
      <c r="Q11" s="170">
        <f t="shared" si="0"/>
        <v>385450087220.34003</v>
      </c>
      <c r="R11" s="59"/>
      <c r="S11" s="9"/>
      <c r="T11" s="148"/>
      <c r="U11" s="148"/>
      <c r="V11" s="148"/>
      <c r="W11" s="142"/>
      <c r="X11" s="142"/>
      <c r="Y11" s="142"/>
      <c r="Z11" s="142"/>
      <c r="AA11" s="142"/>
      <c r="AB11" s="142"/>
      <c r="AC11" s="142"/>
      <c r="AD11" s="161"/>
      <c r="AE11" s="161"/>
      <c r="AF11" s="161"/>
      <c r="AG11" s="161"/>
      <c r="AH11" s="161"/>
      <c r="AI11" s="161"/>
    </row>
    <row r="12" spans="1:35" x14ac:dyDescent="0.25">
      <c r="B12" s="196" t="s">
        <v>91</v>
      </c>
      <c r="C12" s="169">
        <v>257182263691</v>
      </c>
      <c r="D12" s="169">
        <v>277271595666.84998</v>
      </c>
      <c r="E12" s="169">
        <v>16933020359.870005</v>
      </c>
      <c r="F12" s="169">
        <v>20848903550.309994</v>
      </c>
      <c r="G12" s="169">
        <v>20518293115.400009</v>
      </c>
      <c r="H12" s="169">
        <v>20152843355.669994</v>
      </c>
      <c r="I12" s="169">
        <v>20772348460.880005</v>
      </c>
      <c r="J12" s="169">
        <v>22544507672.82</v>
      </c>
      <c r="K12" s="169">
        <v>21509908359.16</v>
      </c>
      <c r="L12" s="169">
        <v>21557647883.549995</v>
      </c>
      <c r="M12" s="169">
        <v>21374923552.110008</v>
      </c>
      <c r="N12" s="169">
        <v>22739542935.299999</v>
      </c>
      <c r="O12" s="169">
        <v>29912866957.720016</v>
      </c>
      <c r="P12" s="169">
        <v>37937866804.510017</v>
      </c>
      <c r="Q12" s="169">
        <f t="shared" si="0"/>
        <v>276802673007.30005</v>
      </c>
      <c r="R12" s="122"/>
      <c r="S12" s="9"/>
      <c r="T12" s="148"/>
      <c r="U12" s="148"/>
      <c r="V12" s="148"/>
      <c r="W12" s="142"/>
      <c r="X12" s="142"/>
      <c r="Y12" s="142"/>
      <c r="Z12" s="142"/>
      <c r="AA12" s="142"/>
      <c r="AB12" s="142"/>
      <c r="AC12" s="142"/>
      <c r="AD12" s="161"/>
      <c r="AE12" s="161"/>
      <c r="AF12" s="161"/>
      <c r="AG12" s="161"/>
      <c r="AH12" s="161"/>
      <c r="AI12" s="161"/>
    </row>
    <row r="13" spans="1:35" x14ac:dyDescent="0.25">
      <c r="B13" s="193" t="s">
        <v>220</v>
      </c>
      <c r="C13" s="169">
        <v>230393586344</v>
      </c>
      <c r="D13" s="169">
        <v>246861408399.16</v>
      </c>
      <c r="E13" s="218">
        <v>14924862837.260006</v>
      </c>
      <c r="F13" s="218">
        <v>18414488822.689995</v>
      </c>
      <c r="G13" s="218">
        <v>18182895803.85001</v>
      </c>
      <c r="H13" s="218">
        <v>17838218751.579994</v>
      </c>
      <c r="I13" s="218">
        <v>18412033907.210007</v>
      </c>
      <c r="J13" s="218">
        <v>19891978903.98</v>
      </c>
      <c r="K13" s="218">
        <v>18944635748.759998</v>
      </c>
      <c r="L13" s="218">
        <v>18986103008.059998</v>
      </c>
      <c r="M13" s="218">
        <v>18849251777.270008</v>
      </c>
      <c r="N13" s="218">
        <v>20196731178.349998</v>
      </c>
      <c r="O13" s="218">
        <v>27325905055.380016</v>
      </c>
      <c r="P13" s="218">
        <v>34497268772.230019</v>
      </c>
      <c r="Q13" s="218">
        <f t="shared" si="0"/>
        <v>246464374566.62006</v>
      </c>
      <c r="R13" s="121"/>
      <c r="S13" s="9"/>
      <c r="T13" s="148"/>
      <c r="U13" s="148"/>
      <c r="V13" s="148"/>
      <c r="W13" s="142"/>
      <c r="X13" s="142"/>
      <c r="Y13" s="142"/>
      <c r="Z13" s="142"/>
      <c r="AA13" s="142"/>
      <c r="AB13" s="142"/>
      <c r="AC13" s="142"/>
      <c r="AD13" s="161"/>
      <c r="AE13" s="161"/>
      <c r="AF13" s="161"/>
      <c r="AG13" s="161"/>
      <c r="AH13" s="161"/>
      <c r="AI13" s="161"/>
    </row>
    <row r="14" spans="1:35" x14ac:dyDescent="0.25">
      <c r="B14" s="193" t="s">
        <v>221</v>
      </c>
      <c r="C14" s="218">
        <v>26788677347</v>
      </c>
      <c r="D14" s="218">
        <v>30410187267.689995</v>
      </c>
      <c r="E14" s="218">
        <v>2008157522.6099987</v>
      </c>
      <c r="F14" s="218">
        <v>2434414727.6199994</v>
      </c>
      <c r="G14" s="218">
        <v>2335397311.5499997</v>
      </c>
      <c r="H14" s="218">
        <v>2314624604.0899992</v>
      </c>
      <c r="I14" s="218">
        <v>2360314553.6699991</v>
      </c>
      <c r="J14" s="218">
        <v>2652528768.8400011</v>
      </c>
      <c r="K14" s="218">
        <v>2565272610.4000006</v>
      </c>
      <c r="L14" s="218">
        <v>2571544875.4899993</v>
      </c>
      <c r="M14" s="218">
        <v>2525671774.8400006</v>
      </c>
      <c r="N14" s="218">
        <v>2542811756.9499998</v>
      </c>
      <c r="O14" s="218">
        <v>2586961902.3400011</v>
      </c>
      <c r="P14" s="218">
        <v>3440598032.2800002</v>
      </c>
      <c r="Q14" s="218">
        <f t="shared" si="0"/>
        <v>30338298440.679993</v>
      </c>
      <c r="R14" s="121"/>
      <c r="S14" s="9"/>
      <c r="T14" s="148"/>
      <c r="U14" s="148"/>
      <c r="V14" s="148"/>
      <c r="W14" s="142"/>
      <c r="X14" s="142"/>
      <c r="Y14" s="142"/>
      <c r="Z14" s="142"/>
      <c r="AA14" s="142"/>
      <c r="AB14" s="142"/>
      <c r="AC14" s="142"/>
      <c r="AD14" s="161"/>
      <c r="AE14" s="161"/>
      <c r="AF14" s="161"/>
      <c r="AG14" s="161"/>
      <c r="AH14" s="161"/>
      <c r="AI14" s="161"/>
    </row>
    <row r="15" spans="1:35" x14ac:dyDescent="0.25">
      <c r="B15" s="196" t="s">
        <v>92</v>
      </c>
      <c r="C15" s="169">
        <v>115408351555</v>
      </c>
      <c r="D15" s="169">
        <v>113462645956.22998</v>
      </c>
      <c r="E15" s="169">
        <v>4001327222.5999975</v>
      </c>
      <c r="F15" s="169">
        <v>7900579979.6799965</v>
      </c>
      <c r="G15" s="169">
        <v>8275420570.9199972</v>
      </c>
      <c r="H15" s="169">
        <v>5997423227.000001</v>
      </c>
      <c r="I15" s="169">
        <v>6748695492.1200018</v>
      </c>
      <c r="J15" s="169">
        <v>8474721031.7000027</v>
      </c>
      <c r="K15" s="169">
        <v>8585338343.4699936</v>
      </c>
      <c r="L15" s="169">
        <v>9371773887.8800011</v>
      </c>
      <c r="M15" s="169">
        <v>7587960937.3900003</v>
      </c>
      <c r="N15" s="169">
        <v>9100493230.2099972</v>
      </c>
      <c r="O15" s="169">
        <v>13384870640.950006</v>
      </c>
      <c r="P15" s="169">
        <v>18934127507.73</v>
      </c>
      <c r="Q15" s="169">
        <f t="shared" si="0"/>
        <v>108362732071.64999</v>
      </c>
      <c r="R15" s="122"/>
      <c r="S15" s="9"/>
      <c r="T15" s="148"/>
      <c r="U15" s="148"/>
      <c r="V15" s="148"/>
      <c r="W15" s="142"/>
      <c r="X15" s="142"/>
      <c r="Y15" s="142"/>
      <c r="Z15" s="142"/>
      <c r="AA15" s="142"/>
      <c r="AB15" s="142"/>
      <c r="AC15" s="142"/>
      <c r="AD15" s="161"/>
      <c r="AE15" s="161"/>
      <c r="AF15" s="161"/>
      <c r="AG15" s="161"/>
      <c r="AH15" s="161"/>
      <c r="AI15" s="161"/>
    </row>
    <row r="16" spans="1:35" x14ac:dyDescent="0.25">
      <c r="B16" s="193" t="s">
        <v>222</v>
      </c>
      <c r="C16" s="218">
        <v>115408351555</v>
      </c>
      <c r="D16" s="218">
        <v>113460814588.54999</v>
      </c>
      <c r="E16" s="218">
        <v>4001327222.5999975</v>
      </c>
      <c r="F16" s="218">
        <v>7900579979.6799965</v>
      </c>
      <c r="G16" s="218">
        <v>8275420570.9199972</v>
      </c>
      <c r="H16" s="218">
        <v>5997423227.000001</v>
      </c>
      <c r="I16" s="218">
        <v>6748695492.1200018</v>
      </c>
      <c r="J16" s="218">
        <v>8474721031.7000027</v>
      </c>
      <c r="K16" s="218">
        <v>8585338343.4699936</v>
      </c>
      <c r="L16" s="218">
        <v>9371773887.8800011</v>
      </c>
      <c r="M16" s="218">
        <v>7587960937.3900003</v>
      </c>
      <c r="N16" s="218">
        <v>9100493230.2099972</v>
      </c>
      <c r="O16" s="218">
        <v>13384870640.950006</v>
      </c>
      <c r="P16" s="218">
        <v>18934127507.73</v>
      </c>
      <c r="Q16" s="218">
        <f t="shared" si="0"/>
        <v>108362732071.64999</v>
      </c>
      <c r="R16" s="122"/>
      <c r="S16" s="9"/>
      <c r="T16" s="148"/>
      <c r="U16" s="148"/>
      <c r="V16" s="148"/>
      <c r="W16" s="142"/>
      <c r="X16" s="142"/>
      <c r="Y16" s="142"/>
      <c r="Z16" s="142"/>
      <c r="AA16" s="142"/>
      <c r="AB16" s="142"/>
      <c r="AC16" s="142"/>
      <c r="AD16" s="161"/>
      <c r="AE16" s="161"/>
      <c r="AF16" s="161"/>
      <c r="AG16" s="161"/>
      <c r="AH16" s="161"/>
      <c r="AI16" s="161"/>
    </row>
    <row r="17" spans="2:35" x14ac:dyDescent="0.25">
      <c r="B17" s="193" t="s">
        <v>289</v>
      </c>
      <c r="C17" s="228">
        <v>0</v>
      </c>
      <c r="D17" s="169">
        <v>1831367.6799999999</v>
      </c>
      <c r="E17" s="218"/>
      <c r="F17" s="218"/>
      <c r="G17" s="218"/>
      <c r="H17" s="218"/>
      <c r="I17" s="218"/>
      <c r="J17" s="218"/>
      <c r="K17" s="218"/>
      <c r="L17" s="218"/>
      <c r="M17" s="218"/>
      <c r="N17" s="218"/>
      <c r="O17" s="218"/>
      <c r="P17" s="218">
        <v>0</v>
      </c>
      <c r="Q17" s="218"/>
      <c r="R17" s="122"/>
      <c r="S17" s="9"/>
      <c r="T17" s="148"/>
      <c r="U17" s="148"/>
      <c r="V17" s="148"/>
      <c r="W17" s="142"/>
      <c r="X17" s="142"/>
      <c r="Y17" s="142"/>
      <c r="Z17" s="142"/>
      <c r="AA17" s="142"/>
      <c r="AB17" s="142"/>
      <c r="AC17" s="142"/>
      <c r="AD17" s="161"/>
      <c r="AE17" s="161"/>
      <c r="AF17" s="161"/>
      <c r="AG17" s="161"/>
      <c r="AH17" s="161"/>
      <c r="AI17" s="161"/>
    </row>
    <row r="18" spans="2:35" x14ac:dyDescent="0.25">
      <c r="B18" s="196" t="s">
        <v>93</v>
      </c>
      <c r="C18" s="169">
        <v>130456318</v>
      </c>
      <c r="D18" s="169">
        <v>288550629.75000006</v>
      </c>
      <c r="E18" s="174">
        <v>5252063.38</v>
      </c>
      <c r="F18" s="174">
        <v>18654911.899999995</v>
      </c>
      <c r="G18" s="174">
        <v>8616368.6500000004</v>
      </c>
      <c r="H18" s="174">
        <v>11242850.23</v>
      </c>
      <c r="I18" s="174">
        <v>15608539.84</v>
      </c>
      <c r="J18" s="174">
        <v>9975973.2599999979</v>
      </c>
      <c r="K18" s="174">
        <v>14459413.680000002</v>
      </c>
      <c r="L18" s="174">
        <v>14639672.880000001</v>
      </c>
      <c r="M18" s="174">
        <v>48054885.880000003</v>
      </c>
      <c r="N18" s="174">
        <v>10452656.530000001</v>
      </c>
      <c r="O18" s="174">
        <v>25710172.329999998</v>
      </c>
      <c r="P18" s="174">
        <v>102014632.83000001</v>
      </c>
      <c r="Q18" s="170">
        <f t="shared" ref="Q18:Q49" si="1">SUM(E18:P18)</f>
        <v>284682141.38999999</v>
      </c>
      <c r="R18" s="122"/>
      <c r="S18" s="9"/>
      <c r="T18" s="142"/>
      <c r="U18" s="142"/>
      <c r="V18" s="142"/>
      <c r="W18" s="142"/>
      <c r="X18" s="142"/>
      <c r="Y18" s="142"/>
      <c r="Z18" s="142"/>
      <c r="AA18" s="142"/>
      <c r="AB18" s="142"/>
      <c r="AC18" s="142"/>
      <c r="AD18" s="161"/>
      <c r="AE18" s="161"/>
      <c r="AF18" s="161"/>
      <c r="AG18" s="161"/>
      <c r="AH18" s="161"/>
      <c r="AI18" s="161"/>
    </row>
    <row r="19" spans="2:35" x14ac:dyDescent="0.25">
      <c r="B19" s="196" t="s">
        <v>94</v>
      </c>
      <c r="C19" s="174">
        <v>3380145672</v>
      </c>
      <c r="D19" s="174">
        <v>3.2782554626464844E-7</v>
      </c>
      <c r="E19" s="169">
        <v>0</v>
      </c>
      <c r="F19" s="169">
        <v>0</v>
      </c>
      <c r="G19" s="169">
        <v>0</v>
      </c>
      <c r="H19" s="169">
        <v>0</v>
      </c>
      <c r="I19" s="169">
        <v>0</v>
      </c>
      <c r="J19" s="169">
        <v>0</v>
      </c>
      <c r="K19" s="169">
        <v>0</v>
      </c>
      <c r="L19" s="169">
        <v>0</v>
      </c>
      <c r="M19" s="169">
        <v>0</v>
      </c>
      <c r="N19" s="169">
        <v>0</v>
      </c>
      <c r="O19" s="169">
        <v>0</v>
      </c>
      <c r="P19" s="169">
        <v>0</v>
      </c>
      <c r="Q19" s="170">
        <f t="shared" si="1"/>
        <v>0</v>
      </c>
      <c r="R19" s="122"/>
      <c r="S19" s="9"/>
      <c r="T19" s="148"/>
      <c r="U19" s="148"/>
      <c r="V19" s="148"/>
      <c r="W19" s="142"/>
      <c r="X19" s="142"/>
      <c r="Y19" s="142"/>
      <c r="Z19" s="142"/>
      <c r="AA19" s="142"/>
      <c r="AB19" s="142"/>
      <c r="AC19" s="142"/>
      <c r="AD19" s="161"/>
      <c r="AE19" s="161"/>
      <c r="AF19" s="161"/>
      <c r="AG19" s="161"/>
    </row>
    <row r="20" spans="2:35" x14ac:dyDescent="0.25">
      <c r="B20" s="196" t="s">
        <v>95</v>
      </c>
      <c r="C20" s="169">
        <v>416351346</v>
      </c>
      <c r="D20" s="169">
        <v>138102609.37</v>
      </c>
      <c r="E20" s="169">
        <v>0</v>
      </c>
      <c r="F20" s="169">
        <v>0</v>
      </c>
      <c r="G20" s="169"/>
      <c r="H20" s="169"/>
      <c r="I20" s="169"/>
      <c r="J20" s="169">
        <v>0</v>
      </c>
      <c r="K20" s="169"/>
      <c r="L20" s="169"/>
      <c r="M20" s="169"/>
      <c r="N20" s="169"/>
      <c r="O20" s="169">
        <v>0</v>
      </c>
      <c r="P20" s="169">
        <v>0</v>
      </c>
      <c r="Q20" s="170">
        <f t="shared" si="1"/>
        <v>0</v>
      </c>
      <c r="R20" s="59"/>
      <c r="S20" s="9"/>
      <c r="T20" s="148"/>
      <c r="U20" s="148"/>
      <c r="V20" s="148"/>
      <c r="W20" s="142"/>
      <c r="X20" s="142"/>
      <c r="Y20" s="142"/>
      <c r="Z20" s="142"/>
      <c r="AA20" s="142"/>
      <c r="AB20" s="142"/>
      <c r="AC20" s="142"/>
      <c r="AD20" s="161"/>
      <c r="AE20" s="161"/>
      <c r="AF20" s="161"/>
      <c r="AG20" s="161"/>
    </row>
    <row r="21" spans="2:35" x14ac:dyDescent="0.25">
      <c r="B21" s="30" t="s">
        <v>223</v>
      </c>
      <c r="C21" s="169">
        <v>56464492902</v>
      </c>
      <c r="D21" s="169">
        <v>57375392293.290001</v>
      </c>
      <c r="E21" s="170">
        <v>4078082220.7800002</v>
      </c>
      <c r="F21" s="170">
        <v>4066621788.02</v>
      </c>
      <c r="G21" s="170">
        <v>4147914697.2000003</v>
      </c>
      <c r="H21" s="170">
        <v>4155536294.3899999</v>
      </c>
      <c r="I21" s="170">
        <v>4319317049.6400003</v>
      </c>
      <c r="J21" s="170">
        <v>4397111688.8600006</v>
      </c>
      <c r="K21" s="170">
        <v>4451132554.8400002</v>
      </c>
      <c r="L21" s="170">
        <v>4358568627.1199999</v>
      </c>
      <c r="M21" s="170">
        <v>4632009118.6500006</v>
      </c>
      <c r="N21" s="170">
        <v>4693228818.9799995</v>
      </c>
      <c r="O21" s="170">
        <v>8623777506.4300003</v>
      </c>
      <c r="P21" s="170">
        <v>5298782372.2700005</v>
      </c>
      <c r="Q21" s="170">
        <f t="shared" si="1"/>
        <v>57222082737.179993</v>
      </c>
      <c r="R21" s="59"/>
      <c r="S21" s="9"/>
      <c r="T21" s="37"/>
      <c r="U21" s="37"/>
      <c r="V21" s="37"/>
      <c r="W21" s="142"/>
      <c r="X21" s="142"/>
      <c r="Y21" s="142"/>
      <c r="Z21" s="142"/>
      <c r="AA21" s="142"/>
      <c r="AB21" s="142"/>
      <c r="AC21" s="142"/>
      <c r="AD21" s="161"/>
      <c r="AE21" s="161"/>
      <c r="AF21" s="161"/>
      <c r="AG21" s="161"/>
    </row>
    <row r="22" spans="2:35" x14ac:dyDescent="0.25">
      <c r="B22" s="30" t="s">
        <v>180</v>
      </c>
      <c r="C22" s="170">
        <v>193105783455</v>
      </c>
      <c r="D22" s="170">
        <v>184200930184</v>
      </c>
      <c r="E22" s="170">
        <v>32591870266.77</v>
      </c>
      <c r="F22" s="170">
        <v>13004240148.58</v>
      </c>
      <c r="G22" s="170">
        <v>7165043249.6100006</v>
      </c>
      <c r="H22" s="170">
        <v>4350896030.3599997</v>
      </c>
      <c r="I22" s="170">
        <v>12673823220.779999</v>
      </c>
      <c r="J22" s="170">
        <v>39415927530.990005</v>
      </c>
      <c r="K22" s="170">
        <v>13730663473.370001</v>
      </c>
      <c r="L22" s="170">
        <v>12701688999.26</v>
      </c>
      <c r="M22" s="170">
        <v>7066967615.79</v>
      </c>
      <c r="N22" s="170">
        <v>5043488827.3399992</v>
      </c>
      <c r="O22" s="170">
        <v>22476498535.090004</v>
      </c>
      <c r="P22" s="170">
        <v>13938612579.92</v>
      </c>
      <c r="Q22" s="170">
        <f t="shared" si="1"/>
        <v>184159720477.86002</v>
      </c>
      <c r="R22" s="122"/>
      <c r="S22" s="9"/>
      <c r="T22" s="37"/>
      <c r="U22" s="37"/>
      <c r="V22" s="37"/>
      <c r="W22" s="142"/>
      <c r="X22" s="142"/>
      <c r="Y22" s="142"/>
      <c r="Z22" s="142"/>
      <c r="AA22" s="142"/>
      <c r="AB22" s="142"/>
      <c r="AC22" s="142"/>
      <c r="AD22" s="161"/>
      <c r="AE22" s="161"/>
      <c r="AF22" s="161"/>
      <c r="AG22" s="161"/>
    </row>
    <row r="23" spans="2:35" x14ac:dyDescent="0.25">
      <c r="B23" s="196" t="s">
        <v>98</v>
      </c>
      <c r="C23" s="170">
        <v>193105783455</v>
      </c>
      <c r="D23" s="170">
        <v>184200930184</v>
      </c>
      <c r="E23" s="169">
        <v>32591870266.77</v>
      </c>
      <c r="F23" s="169">
        <v>13004240148.58</v>
      </c>
      <c r="G23" s="169">
        <v>7165043249.6100006</v>
      </c>
      <c r="H23" s="169">
        <v>4350896030.3599997</v>
      </c>
      <c r="I23" s="169">
        <v>12673823220.779999</v>
      </c>
      <c r="J23" s="169">
        <v>39415927530.990005</v>
      </c>
      <c r="K23" s="169">
        <v>13730663473.370001</v>
      </c>
      <c r="L23" s="169">
        <v>12701688999.26</v>
      </c>
      <c r="M23" s="169">
        <v>7066967615.79</v>
      </c>
      <c r="N23" s="169">
        <v>5043488827.3399992</v>
      </c>
      <c r="O23" s="169">
        <v>22476498535.090004</v>
      </c>
      <c r="P23" s="169">
        <v>13938612579.92</v>
      </c>
      <c r="Q23" s="169">
        <f t="shared" si="1"/>
        <v>184159720477.86002</v>
      </c>
      <c r="R23" s="121"/>
      <c r="S23" s="9"/>
      <c r="T23" s="37"/>
      <c r="U23" s="37"/>
      <c r="V23" s="37"/>
      <c r="W23" s="142"/>
      <c r="X23" s="142"/>
      <c r="Y23" s="142"/>
      <c r="Z23" s="142"/>
      <c r="AA23" s="142"/>
      <c r="AB23" s="142"/>
      <c r="AC23" s="142"/>
      <c r="AD23" s="161"/>
      <c r="AE23" s="161"/>
      <c r="AF23" s="161"/>
      <c r="AG23" s="161"/>
    </row>
    <row r="24" spans="2:35" x14ac:dyDescent="0.25">
      <c r="B24" s="193" t="s">
        <v>193</v>
      </c>
      <c r="C24" s="218">
        <v>79907001110</v>
      </c>
      <c r="D24" s="218">
        <v>79849525756</v>
      </c>
      <c r="E24" s="218">
        <v>9020413328.75</v>
      </c>
      <c r="F24" s="218">
        <v>5952151308.96</v>
      </c>
      <c r="G24" s="218">
        <v>2077895526.1500001</v>
      </c>
      <c r="H24" s="218">
        <v>2799614110.29</v>
      </c>
      <c r="I24" s="218">
        <v>9357217967.5</v>
      </c>
      <c r="J24" s="218">
        <v>11157285950.310001</v>
      </c>
      <c r="K24" s="218">
        <v>5790246808.1300001</v>
      </c>
      <c r="L24" s="218">
        <v>5554613868.9800005</v>
      </c>
      <c r="M24" s="218">
        <v>2019911505.51</v>
      </c>
      <c r="N24" s="218">
        <v>2812451319.3499999</v>
      </c>
      <c r="O24" s="218">
        <v>15033893068.09</v>
      </c>
      <c r="P24" s="218">
        <v>8273830316.6800003</v>
      </c>
      <c r="Q24" s="218">
        <f t="shared" si="1"/>
        <v>79849525078.700012</v>
      </c>
      <c r="R24" s="121"/>
      <c r="S24" s="9"/>
      <c r="T24" s="37"/>
      <c r="U24" s="37"/>
      <c r="V24" s="37"/>
      <c r="W24" s="142"/>
      <c r="X24" s="142"/>
      <c r="Y24" s="142"/>
      <c r="Z24" s="142"/>
      <c r="AA24" s="142"/>
      <c r="AB24" s="142"/>
      <c r="AC24" s="142"/>
      <c r="AD24" s="161"/>
      <c r="AE24" s="161"/>
      <c r="AF24" s="161"/>
      <c r="AG24" s="161"/>
    </row>
    <row r="25" spans="2:35" x14ac:dyDescent="0.25">
      <c r="B25" s="193" t="s">
        <v>194</v>
      </c>
      <c r="C25" s="218">
        <v>111940449884</v>
      </c>
      <c r="D25" s="218">
        <v>103206521939</v>
      </c>
      <c r="E25" s="218">
        <v>23387832657.580002</v>
      </c>
      <c r="F25" s="218">
        <v>6969565916.25</v>
      </c>
      <c r="G25" s="218">
        <v>4777251253.3000002</v>
      </c>
      <c r="H25" s="218">
        <v>1398257015.3899999</v>
      </c>
      <c r="I25" s="218">
        <v>3291153725.7799997</v>
      </c>
      <c r="J25" s="218">
        <v>28173272965.599998</v>
      </c>
      <c r="K25" s="218">
        <v>7899895079.9300003</v>
      </c>
      <c r="L25" s="218">
        <v>7090155757.0299997</v>
      </c>
      <c r="M25" s="218">
        <v>5017789992.46</v>
      </c>
      <c r="N25" s="218">
        <v>2191935092.46</v>
      </c>
      <c r="O25" s="218">
        <v>7409253231.6700001</v>
      </c>
      <c r="P25" s="218">
        <v>5558969031.0699997</v>
      </c>
      <c r="Q25" s="218">
        <f t="shared" si="1"/>
        <v>103165331718.52002</v>
      </c>
      <c r="R25" s="121"/>
      <c r="S25" s="9"/>
      <c r="T25" s="37"/>
      <c r="U25" s="37"/>
      <c r="V25" s="37"/>
      <c r="W25" s="142"/>
      <c r="X25" s="142"/>
      <c r="Y25" s="142"/>
      <c r="Z25" s="142"/>
      <c r="AA25" s="142"/>
      <c r="AB25" s="142"/>
      <c r="AC25" s="142"/>
      <c r="AD25" s="161"/>
      <c r="AE25" s="161"/>
      <c r="AF25" s="161"/>
      <c r="AG25" s="161"/>
    </row>
    <row r="26" spans="2:35" x14ac:dyDescent="0.25">
      <c r="B26" s="193" t="s">
        <v>195</v>
      </c>
      <c r="C26" s="218">
        <v>1258332461</v>
      </c>
      <c r="D26" s="218">
        <v>1144882489</v>
      </c>
      <c r="E26" s="218">
        <v>183624280.44</v>
      </c>
      <c r="F26" s="218">
        <v>82522923.370000005</v>
      </c>
      <c r="G26" s="218">
        <v>309896470.15999997</v>
      </c>
      <c r="H26" s="218">
        <v>153024904.67999998</v>
      </c>
      <c r="I26" s="218">
        <v>25451527.5</v>
      </c>
      <c r="J26" s="218">
        <v>85368615.079999998</v>
      </c>
      <c r="K26" s="218">
        <v>40521585.310000002</v>
      </c>
      <c r="L26" s="218">
        <v>56919373.25</v>
      </c>
      <c r="M26" s="218">
        <v>29266117.82</v>
      </c>
      <c r="N26" s="218">
        <v>39102415.530000001</v>
      </c>
      <c r="O26" s="218">
        <v>33352235.329999998</v>
      </c>
      <c r="P26" s="218">
        <v>105813232.17</v>
      </c>
      <c r="Q26" s="218">
        <f t="shared" si="1"/>
        <v>1144863680.6400001</v>
      </c>
      <c r="R26" s="59"/>
      <c r="S26" s="9"/>
      <c r="T26" s="37"/>
      <c r="U26" s="37"/>
      <c r="V26" s="37"/>
      <c r="W26" s="142"/>
      <c r="X26" s="142"/>
      <c r="Y26" s="142"/>
      <c r="Z26" s="142"/>
      <c r="AA26" s="142"/>
      <c r="AB26" s="142"/>
      <c r="AC26" s="142"/>
      <c r="AD26" s="161"/>
      <c r="AE26" s="161"/>
      <c r="AF26" s="161"/>
      <c r="AG26" s="161"/>
    </row>
    <row r="27" spans="2:35" x14ac:dyDescent="0.25">
      <c r="B27" s="30" t="s">
        <v>99</v>
      </c>
      <c r="C27" s="169">
        <v>0</v>
      </c>
      <c r="D27" s="169">
        <v>40703071066.020004</v>
      </c>
      <c r="E27" s="169"/>
      <c r="F27" s="169">
        <v>54819800</v>
      </c>
      <c r="G27" s="169">
        <v>109237734.94</v>
      </c>
      <c r="H27" s="169">
        <v>240423645.03999999</v>
      </c>
      <c r="I27" s="169">
        <v>322499003.01999998</v>
      </c>
      <c r="J27" s="169">
        <v>178549558.69999999</v>
      </c>
      <c r="K27" s="169">
        <v>146628387.88999999</v>
      </c>
      <c r="L27" s="169">
        <v>17438172.350000001</v>
      </c>
      <c r="M27" s="169">
        <v>7618160.9900000002</v>
      </c>
      <c r="N27" s="169">
        <v>1767009724</v>
      </c>
      <c r="O27" s="169">
        <v>36825537897.919998</v>
      </c>
      <c r="P27" s="169">
        <v>1028100858.2399998</v>
      </c>
      <c r="Q27" s="169">
        <f t="shared" si="1"/>
        <v>40697862943.089996</v>
      </c>
      <c r="R27" s="122"/>
      <c r="S27" s="9"/>
      <c r="T27" s="37"/>
      <c r="U27" s="37"/>
      <c r="V27" s="37"/>
      <c r="W27" s="142"/>
      <c r="X27" s="142"/>
      <c r="Y27" s="142"/>
      <c r="Z27" s="142"/>
      <c r="AA27" s="142"/>
      <c r="AB27" s="142"/>
      <c r="AC27" s="142"/>
      <c r="AD27" s="161"/>
      <c r="AE27" s="161"/>
      <c r="AF27" s="161"/>
      <c r="AG27" s="161"/>
    </row>
    <row r="28" spans="2:35" x14ac:dyDescent="0.25">
      <c r="B28" s="30" t="s">
        <v>101</v>
      </c>
      <c r="C28" s="169">
        <v>279178976374</v>
      </c>
      <c r="D28" s="169">
        <v>343600114057.54993</v>
      </c>
      <c r="E28" s="170">
        <v>18012539893.319996</v>
      </c>
      <c r="F28" s="170">
        <v>21088367817.710003</v>
      </c>
      <c r="G28" s="170">
        <v>29535228188.849998</v>
      </c>
      <c r="H28" s="170">
        <v>28115767059.469997</v>
      </c>
      <c r="I28" s="170">
        <v>22005940436.300003</v>
      </c>
      <c r="J28" s="170">
        <v>26075952404.079998</v>
      </c>
      <c r="K28" s="170">
        <v>26904052392.979996</v>
      </c>
      <c r="L28" s="170">
        <v>25780651879.490005</v>
      </c>
      <c r="M28" s="170">
        <v>24256663748.82</v>
      </c>
      <c r="N28" s="170">
        <v>27229844535.989998</v>
      </c>
      <c r="O28" s="170">
        <v>52493264094.400009</v>
      </c>
      <c r="P28" s="170">
        <v>41737678538.089996</v>
      </c>
      <c r="Q28" s="170">
        <f t="shared" si="1"/>
        <v>343235950989.5</v>
      </c>
      <c r="R28" s="59"/>
      <c r="S28" s="9"/>
      <c r="T28" s="37"/>
      <c r="U28" s="37"/>
      <c r="V28" s="37"/>
      <c r="W28" s="142"/>
      <c r="X28" s="142"/>
      <c r="Y28" s="142"/>
      <c r="Z28" s="142"/>
      <c r="AA28" s="142"/>
      <c r="AB28" s="142"/>
      <c r="AC28" s="142"/>
      <c r="AD28" s="161"/>
      <c r="AE28" s="161"/>
      <c r="AF28" s="161"/>
      <c r="AG28" s="161"/>
    </row>
    <row r="29" spans="2:35" x14ac:dyDescent="0.25">
      <c r="B29" s="196" t="s">
        <v>102</v>
      </c>
      <c r="C29" s="170">
        <v>52632654770</v>
      </c>
      <c r="D29" s="170">
        <v>57483913402.540009</v>
      </c>
      <c r="E29" s="169">
        <v>2909426036.1999998</v>
      </c>
      <c r="F29" s="169">
        <v>3846504361</v>
      </c>
      <c r="G29" s="169">
        <v>4061011016.4700003</v>
      </c>
      <c r="H29" s="169">
        <v>4275458996.9299994</v>
      </c>
      <c r="I29" s="169">
        <v>4341573347.9700003</v>
      </c>
      <c r="J29" s="169">
        <v>3612789146.1500006</v>
      </c>
      <c r="K29" s="169">
        <v>4199556840.1299996</v>
      </c>
      <c r="L29" s="169">
        <v>5706068209.3600016</v>
      </c>
      <c r="M29" s="169">
        <v>4827031046.9899998</v>
      </c>
      <c r="N29" s="169">
        <v>4897068689.7999992</v>
      </c>
      <c r="O29" s="169">
        <v>9170780127.6999989</v>
      </c>
      <c r="P29" s="169">
        <v>5309468441.2799997</v>
      </c>
      <c r="Q29" s="169">
        <f t="shared" si="1"/>
        <v>57156736259.979996</v>
      </c>
      <c r="R29" s="122"/>
      <c r="S29" s="9"/>
      <c r="T29" s="37"/>
      <c r="U29" s="37"/>
      <c r="V29" s="37"/>
      <c r="W29" s="142"/>
      <c r="X29" s="142"/>
      <c r="Y29" s="142"/>
      <c r="Z29" s="142"/>
      <c r="AA29" s="142"/>
      <c r="AB29" s="142"/>
      <c r="AC29" s="142"/>
      <c r="AD29" s="161"/>
      <c r="AE29" s="161"/>
      <c r="AF29" s="161"/>
      <c r="AG29" s="161"/>
    </row>
    <row r="30" spans="2:35" x14ac:dyDescent="0.25">
      <c r="B30" s="193" t="s">
        <v>226</v>
      </c>
      <c r="C30" s="218">
        <v>37734346528</v>
      </c>
      <c r="D30" s="218">
        <v>45741102441.770004</v>
      </c>
      <c r="E30" s="218">
        <v>2697030448.9899998</v>
      </c>
      <c r="F30" s="218">
        <v>3007736674.23</v>
      </c>
      <c r="G30" s="218">
        <v>2985782121.0700002</v>
      </c>
      <c r="H30" s="218">
        <v>3355874893.8899994</v>
      </c>
      <c r="I30" s="218">
        <v>3426880492.6300001</v>
      </c>
      <c r="J30" s="218">
        <v>2835390824.4800005</v>
      </c>
      <c r="K30" s="218">
        <v>3443017589.3499999</v>
      </c>
      <c r="L30" s="218">
        <v>4768641193.920001</v>
      </c>
      <c r="M30" s="218">
        <v>3902904220.0399995</v>
      </c>
      <c r="N30" s="218">
        <v>4098367592.9699998</v>
      </c>
      <c r="O30" s="218">
        <v>7662383270.1299992</v>
      </c>
      <c r="P30" s="218">
        <v>3302593908.6199994</v>
      </c>
      <c r="Q30" s="218">
        <f t="shared" si="1"/>
        <v>45486603230.32</v>
      </c>
      <c r="R30" s="121"/>
      <c r="S30" s="9"/>
      <c r="T30" s="37"/>
      <c r="U30" s="37"/>
      <c r="V30" s="37"/>
      <c r="W30" s="142"/>
      <c r="X30" s="142"/>
      <c r="Y30" s="142"/>
      <c r="Z30" s="142"/>
      <c r="AA30" s="142"/>
      <c r="AB30" s="142"/>
      <c r="AC30" s="142"/>
      <c r="AD30" s="161"/>
      <c r="AE30" s="161"/>
      <c r="AF30" s="161"/>
      <c r="AG30" s="161"/>
    </row>
    <row r="31" spans="2:35" x14ac:dyDescent="0.25">
      <c r="B31" s="193" t="s">
        <v>227</v>
      </c>
      <c r="C31" s="218">
        <v>4793256953</v>
      </c>
      <c r="D31" s="218">
        <v>6249360386.3000002</v>
      </c>
      <c r="E31" s="172">
        <v>161790142.48000002</v>
      </c>
      <c r="F31" s="172">
        <v>350903655.26000005</v>
      </c>
      <c r="G31" s="172">
        <v>484521830.63999999</v>
      </c>
      <c r="H31" s="172">
        <v>565543846.04000008</v>
      </c>
      <c r="I31" s="172">
        <v>507118684.59999996</v>
      </c>
      <c r="J31" s="172">
        <v>435471792.36000001</v>
      </c>
      <c r="K31" s="172">
        <v>442003482.55999994</v>
      </c>
      <c r="L31" s="172">
        <v>445521359.62</v>
      </c>
      <c r="M31" s="172">
        <v>518872859.55000007</v>
      </c>
      <c r="N31" s="172">
        <v>341578565.59000003</v>
      </c>
      <c r="O31" s="172">
        <v>661838378.66000009</v>
      </c>
      <c r="P31" s="172">
        <v>1284692950.6099999</v>
      </c>
      <c r="Q31" s="172">
        <f t="shared" si="1"/>
        <v>6199857547.9700003</v>
      </c>
      <c r="R31" s="121"/>
      <c r="S31" s="9"/>
      <c r="T31" s="37"/>
      <c r="U31" s="37"/>
      <c r="V31" s="37"/>
      <c r="W31" s="142"/>
      <c r="X31" s="142"/>
      <c r="Y31" s="142"/>
      <c r="Z31" s="142"/>
      <c r="AA31" s="142"/>
      <c r="AB31" s="142"/>
      <c r="AC31" s="142"/>
      <c r="AD31" s="161"/>
      <c r="AE31" s="161"/>
      <c r="AF31" s="161"/>
      <c r="AG31" s="161"/>
    </row>
    <row r="32" spans="2:35" x14ac:dyDescent="0.25">
      <c r="B32" s="193" t="s">
        <v>228</v>
      </c>
      <c r="C32" s="172">
        <v>5726494531</v>
      </c>
      <c r="D32" s="172">
        <v>977735925.15000033</v>
      </c>
      <c r="E32" s="172">
        <v>152528</v>
      </c>
      <c r="F32" s="172">
        <v>171432498.39000002</v>
      </c>
      <c r="G32" s="172">
        <v>75262480.670000002</v>
      </c>
      <c r="H32" s="172">
        <v>92936123.579999998</v>
      </c>
      <c r="I32" s="172">
        <v>76514083.899999991</v>
      </c>
      <c r="J32" s="172">
        <v>75805455.269999996</v>
      </c>
      <c r="K32" s="172">
        <v>75115455.269999996</v>
      </c>
      <c r="L32" s="172">
        <v>175255.27</v>
      </c>
      <c r="M32" s="172">
        <v>75105457.269999996</v>
      </c>
      <c r="N32" s="172">
        <v>151311860.47</v>
      </c>
      <c r="O32" s="172">
        <v>102235190.44999999</v>
      </c>
      <c r="P32" s="172">
        <v>81218134.539999992</v>
      </c>
      <c r="Q32" s="172">
        <f t="shared" si="1"/>
        <v>977264523.07999992</v>
      </c>
      <c r="R32" s="121"/>
      <c r="S32" s="9"/>
      <c r="T32" s="37"/>
      <c r="U32" s="37"/>
      <c r="V32" s="37"/>
      <c r="W32" s="142"/>
      <c r="X32" s="142"/>
      <c r="Y32" s="142"/>
      <c r="Z32" s="142"/>
      <c r="AA32" s="142"/>
      <c r="AB32" s="142"/>
      <c r="AC32" s="142"/>
      <c r="AD32" s="161"/>
      <c r="AE32" s="161"/>
      <c r="AF32" s="161"/>
      <c r="AG32" s="161"/>
    </row>
    <row r="33" spans="1:33" x14ac:dyDescent="0.25">
      <c r="B33" s="193" t="s">
        <v>229</v>
      </c>
      <c r="C33" s="172">
        <v>4378556758</v>
      </c>
      <c r="D33" s="172">
        <v>4515714649.3199987</v>
      </c>
      <c r="E33" s="172">
        <v>50452916.730000004</v>
      </c>
      <c r="F33" s="172">
        <v>316431533.12</v>
      </c>
      <c r="G33" s="172">
        <v>515444584.09000003</v>
      </c>
      <c r="H33" s="172">
        <v>261104133.41999999</v>
      </c>
      <c r="I33" s="172">
        <v>331060086.84000003</v>
      </c>
      <c r="J33" s="172">
        <v>266121074.03999999</v>
      </c>
      <c r="K33" s="172">
        <v>239420312.95000002</v>
      </c>
      <c r="L33" s="172">
        <v>491730400.54999995</v>
      </c>
      <c r="M33" s="172">
        <v>330148510.13</v>
      </c>
      <c r="N33" s="172">
        <v>305810670.76999998</v>
      </c>
      <c r="O33" s="172">
        <v>744323288.45999992</v>
      </c>
      <c r="P33" s="172">
        <v>640963447.50999999</v>
      </c>
      <c r="Q33" s="172">
        <f t="shared" si="1"/>
        <v>4493010958.6100006</v>
      </c>
      <c r="R33" s="121"/>
      <c r="S33" s="9"/>
      <c r="T33" s="37"/>
      <c r="U33" s="37"/>
      <c r="V33" s="37"/>
      <c r="W33" s="142"/>
      <c r="X33" s="142"/>
      <c r="Y33" s="142"/>
      <c r="Z33" s="142"/>
      <c r="AA33" s="142"/>
      <c r="AB33" s="142"/>
      <c r="AC33" s="142"/>
      <c r="AD33" s="161"/>
      <c r="AE33" s="161"/>
      <c r="AF33" s="161"/>
      <c r="AG33" s="161"/>
    </row>
    <row r="34" spans="1:33" x14ac:dyDescent="0.25">
      <c r="A34" s="199"/>
      <c r="B34" s="196" t="s">
        <v>103</v>
      </c>
      <c r="C34" s="170">
        <v>211329260730</v>
      </c>
      <c r="D34" s="170">
        <v>263579168023.95999</v>
      </c>
      <c r="E34" s="169">
        <v>14147048590.790001</v>
      </c>
      <c r="F34" s="169">
        <v>16456361641.030001</v>
      </c>
      <c r="G34" s="169">
        <v>24485528770.959999</v>
      </c>
      <c r="H34" s="169">
        <v>19330903467.700001</v>
      </c>
      <c r="I34" s="169">
        <v>17103349642.260002</v>
      </c>
      <c r="J34" s="169">
        <v>21342916574.689999</v>
      </c>
      <c r="K34" s="169">
        <v>20897284571.220001</v>
      </c>
      <c r="L34" s="169">
        <v>18727152860.43</v>
      </c>
      <c r="M34" s="169">
        <v>18591331029.330002</v>
      </c>
      <c r="N34" s="169">
        <v>20791872497.510002</v>
      </c>
      <c r="O34" s="169">
        <v>38539880673.900009</v>
      </c>
      <c r="P34" s="169">
        <v>33135741871.109997</v>
      </c>
      <c r="Q34" s="169">
        <f t="shared" si="1"/>
        <v>263549372190.92999</v>
      </c>
      <c r="R34" s="122"/>
      <c r="S34" s="9"/>
      <c r="T34" s="37"/>
      <c r="U34" s="37"/>
      <c r="V34" s="37"/>
      <c r="W34" s="142"/>
      <c r="X34" s="142"/>
      <c r="Y34" s="142"/>
      <c r="Z34" s="142"/>
      <c r="AA34" s="142"/>
      <c r="AB34" s="142"/>
      <c r="AC34" s="142"/>
      <c r="AD34" s="161"/>
      <c r="AE34" s="161"/>
      <c r="AF34" s="161"/>
      <c r="AG34" s="161"/>
    </row>
    <row r="35" spans="1:33" x14ac:dyDescent="0.25">
      <c r="B35" s="193" t="s">
        <v>230</v>
      </c>
      <c r="C35" s="218">
        <v>132347427245</v>
      </c>
      <c r="D35" s="218">
        <v>140265782309.26999</v>
      </c>
      <c r="E35" s="218">
        <v>9853659763.6100006</v>
      </c>
      <c r="F35" s="218">
        <v>10281020114.670002</v>
      </c>
      <c r="G35" s="218">
        <v>10948533018</v>
      </c>
      <c r="H35" s="218">
        <v>10586974293.150002</v>
      </c>
      <c r="I35" s="218">
        <v>11016499154.400002</v>
      </c>
      <c r="J35" s="218">
        <v>11149355938.810001</v>
      </c>
      <c r="K35" s="218">
        <v>10540827844.700001</v>
      </c>
      <c r="L35" s="218">
        <v>10536516856.009998</v>
      </c>
      <c r="M35" s="218">
        <v>11020589902.110001</v>
      </c>
      <c r="N35" s="218">
        <v>11534703083.91</v>
      </c>
      <c r="O35" s="218">
        <v>17382617850.310001</v>
      </c>
      <c r="P35" s="218">
        <v>15386763011.889999</v>
      </c>
      <c r="Q35" s="172">
        <f t="shared" si="1"/>
        <v>140238060831.57001</v>
      </c>
      <c r="R35" s="121"/>
      <c r="S35" s="9"/>
      <c r="T35" s="37"/>
      <c r="U35" s="37"/>
      <c r="V35" s="37"/>
      <c r="W35" s="142"/>
      <c r="X35" s="142"/>
      <c r="Y35" s="142"/>
      <c r="Z35" s="142"/>
      <c r="AA35" s="142"/>
      <c r="AB35" s="142"/>
      <c r="AC35" s="142"/>
      <c r="AD35" s="161"/>
      <c r="AE35" s="161"/>
      <c r="AF35" s="161"/>
      <c r="AG35" s="161"/>
    </row>
    <row r="36" spans="1:33" x14ac:dyDescent="0.25">
      <c r="B36" s="194" t="s">
        <v>231</v>
      </c>
      <c r="C36" s="218">
        <v>100172473257</v>
      </c>
      <c r="D36" s="218">
        <v>103977703061.14999</v>
      </c>
      <c r="E36" s="172">
        <v>7279942629.6499996</v>
      </c>
      <c r="F36" s="218">
        <v>7713196260.710001</v>
      </c>
      <c r="G36" s="218">
        <v>8386272880.71</v>
      </c>
      <c r="H36" s="218">
        <v>7797670733.1800013</v>
      </c>
      <c r="I36" s="218">
        <v>7768982190.6199999</v>
      </c>
      <c r="J36" s="218">
        <v>7742380121.9400015</v>
      </c>
      <c r="K36" s="218">
        <v>7920971433.1900005</v>
      </c>
      <c r="L36" s="218">
        <v>7865416202.6499996</v>
      </c>
      <c r="M36" s="218">
        <v>8268706112.3999996</v>
      </c>
      <c r="N36" s="218">
        <v>8096577365.3800001</v>
      </c>
      <c r="O36" s="218">
        <v>13330634844.65</v>
      </c>
      <c r="P36" s="218">
        <v>11805485653.289999</v>
      </c>
      <c r="Q36" s="172">
        <f t="shared" si="1"/>
        <v>103976236428.37</v>
      </c>
      <c r="R36" s="121"/>
      <c r="S36" s="9"/>
      <c r="T36" s="9"/>
      <c r="U36" s="37"/>
      <c r="V36" s="37"/>
      <c r="W36" s="142"/>
      <c r="X36" s="142"/>
      <c r="Y36" s="142"/>
      <c r="Z36" s="142"/>
      <c r="AA36" s="142"/>
      <c r="AB36" s="142"/>
      <c r="AC36" s="142"/>
      <c r="AD36" s="161"/>
      <c r="AE36" s="161"/>
      <c r="AF36" s="161"/>
      <c r="AG36" s="161"/>
    </row>
    <row r="37" spans="1:33" x14ac:dyDescent="0.25">
      <c r="B37" s="194" t="s">
        <v>232</v>
      </c>
      <c r="C37" s="172">
        <v>14314026909</v>
      </c>
      <c r="D37" s="172">
        <v>15060930424.120001</v>
      </c>
      <c r="E37" s="172">
        <v>1138030755.5799999</v>
      </c>
      <c r="F37" s="218">
        <v>1140137475.5799999</v>
      </c>
      <c r="G37" s="218">
        <v>1134573758.5799999</v>
      </c>
      <c r="H37" s="218">
        <v>1153006798.5799999</v>
      </c>
      <c r="I37" s="218">
        <v>1140938877.0799999</v>
      </c>
      <c r="J37" s="218">
        <v>1146427286.3299999</v>
      </c>
      <c r="K37" s="218">
        <v>1140017437.1299999</v>
      </c>
      <c r="L37" s="218">
        <v>1177892122.8199999</v>
      </c>
      <c r="M37" s="218">
        <v>1272044815.3299999</v>
      </c>
      <c r="N37" s="218">
        <v>1177577188.46</v>
      </c>
      <c r="O37" s="218">
        <v>1882817208.46</v>
      </c>
      <c r="P37" s="218">
        <v>1531211860.7</v>
      </c>
      <c r="Q37" s="172">
        <f t="shared" si="1"/>
        <v>15034675584.630001</v>
      </c>
      <c r="R37" s="121"/>
      <c r="S37" s="9"/>
      <c r="T37" s="37"/>
      <c r="U37" s="37"/>
      <c r="V37" s="37"/>
      <c r="W37" s="142"/>
      <c r="X37" s="142"/>
      <c r="Y37" s="142"/>
      <c r="Z37" s="142"/>
      <c r="AA37" s="142"/>
      <c r="AB37" s="142"/>
      <c r="AC37" s="142"/>
      <c r="AD37" s="161"/>
      <c r="AE37" s="161"/>
      <c r="AF37" s="161"/>
      <c r="AG37" s="161"/>
    </row>
    <row r="38" spans="1:33" x14ac:dyDescent="0.25">
      <c r="B38" s="194" t="s">
        <v>233</v>
      </c>
      <c r="C38" s="172">
        <v>17860927079</v>
      </c>
      <c r="D38" s="172">
        <v>21227148824</v>
      </c>
      <c r="E38" s="218">
        <v>1435686378.3800001</v>
      </c>
      <c r="F38" s="218">
        <v>1427686378.3800001</v>
      </c>
      <c r="G38" s="218">
        <v>1427686378.71</v>
      </c>
      <c r="H38" s="218">
        <v>1636296761.3900001</v>
      </c>
      <c r="I38" s="218">
        <v>2106578086.7</v>
      </c>
      <c r="J38" s="218">
        <v>2260548530.54</v>
      </c>
      <c r="K38" s="218">
        <v>1479838974.3800001</v>
      </c>
      <c r="L38" s="218">
        <v>1493208530.54</v>
      </c>
      <c r="M38" s="218">
        <v>1479838974.3800001</v>
      </c>
      <c r="N38" s="218">
        <v>2260548530.0700002</v>
      </c>
      <c r="O38" s="218">
        <v>2169165797.1999998</v>
      </c>
      <c r="P38" s="218">
        <v>2050065497.9000001</v>
      </c>
      <c r="Q38" s="172">
        <f t="shared" si="1"/>
        <v>21227148818.570004</v>
      </c>
      <c r="R38" s="229"/>
      <c r="S38" s="9"/>
      <c r="T38" s="37"/>
      <c r="U38" s="37"/>
      <c r="V38" s="37"/>
      <c r="W38" s="142"/>
      <c r="X38" s="142"/>
      <c r="Y38" s="142"/>
      <c r="Z38" s="142"/>
      <c r="AA38" s="142"/>
      <c r="AB38" s="142"/>
      <c r="AC38" s="142"/>
      <c r="AD38" s="161"/>
      <c r="AE38" s="161"/>
      <c r="AF38" s="161"/>
      <c r="AG38" s="161"/>
    </row>
    <row r="39" spans="1:33" x14ac:dyDescent="0.25">
      <c r="B39" s="193" t="s">
        <v>234</v>
      </c>
      <c r="C39" s="218">
        <v>53770024184</v>
      </c>
      <c r="D39" s="218">
        <v>98848890535.690002</v>
      </c>
      <c r="E39" s="218">
        <v>4247263018.02</v>
      </c>
      <c r="F39" s="218">
        <v>5998917713.8400002</v>
      </c>
      <c r="G39" s="218">
        <v>5480410869.0699997</v>
      </c>
      <c r="H39" s="218">
        <v>8685932591.9500008</v>
      </c>
      <c r="I39" s="218">
        <v>5903235076.9300003</v>
      </c>
      <c r="J39" s="218">
        <v>6146098701.6200008</v>
      </c>
      <c r="K39" s="218">
        <v>6208995577.3000002</v>
      </c>
      <c r="L39" s="218">
        <v>8132052823.3800001</v>
      </c>
      <c r="M39" s="218">
        <v>3523279708.1799998</v>
      </c>
      <c r="N39" s="218">
        <v>9048586232.5599995</v>
      </c>
      <c r="O39" s="218">
        <v>17872895593.980003</v>
      </c>
      <c r="P39" s="218">
        <v>17599148278.869999</v>
      </c>
      <c r="Q39" s="172">
        <f t="shared" si="1"/>
        <v>98846816185.699997</v>
      </c>
      <c r="R39" s="229"/>
      <c r="S39" s="9"/>
      <c r="T39" s="37"/>
      <c r="U39" s="37"/>
      <c r="V39" s="37"/>
      <c r="W39" s="142"/>
      <c r="X39" s="142"/>
      <c r="Y39" s="142"/>
      <c r="Z39" s="142"/>
      <c r="AA39" s="142"/>
      <c r="AB39" s="142"/>
      <c r="AC39" s="142"/>
      <c r="AD39" s="161"/>
      <c r="AE39" s="161"/>
      <c r="AF39" s="161"/>
      <c r="AG39" s="161"/>
    </row>
    <row r="40" spans="1:33" x14ac:dyDescent="0.25">
      <c r="B40" s="193" t="s">
        <v>235</v>
      </c>
      <c r="C40" s="218">
        <v>25211809301</v>
      </c>
      <c r="D40" s="218">
        <v>24464495179</v>
      </c>
      <c r="E40" s="218">
        <v>46125809.159999996</v>
      </c>
      <c r="F40" s="172">
        <v>176423812.51999998</v>
      </c>
      <c r="G40" s="172">
        <v>8056584883.8900003</v>
      </c>
      <c r="H40" s="172">
        <v>57996582.600000001</v>
      </c>
      <c r="I40" s="172">
        <v>183615410.93000001</v>
      </c>
      <c r="J40" s="172">
        <v>4047461934.2599998</v>
      </c>
      <c r="K40" s="172">
        <v>4147461149.2199998</v>
      </c>
      <c r="L40" s="172">
        <v>58583181.040000007</v>
      </c>
      <c r="M40" s="172">
        <v>4047461419.04</v>
      </c>
      <c r="N40" s="172">
        <v>208583181.03999999</v>
      </c>
      <c r="O40" s="172">
        <v>3284367229.6100001</v>
      </c>
      <c r="P40" s="172">
        <v>149830580.35000002</v>
      </c>
      <c r="Q40" s="172">
        <f t="shared" si="1"/>
        <v>24464495173.66</v>
      </c>
      <c r="R40" s="122"/>
      <c r="S40" s="9"/>
      <c r="T40" s="37"/>
      <c r="U40" s="37"/>
      <c r="V40" s="37"/>
      <c r="W40" s="142"/>
      <c r="X40" s="142"/>
      <c r="Y40" s="142"/>
      <c r="Z40" s="142"/>
      <c r="AA40" s="142"/>
      <c r="AB40" s="142"/>
      <c r="AC40" s="142"/>
      <c r="AD40" s="161"/>
      <c r="AE40" s="161"/>
      <c r="AF40" s="161"/>
      <c r="AG40" s="161"/>
    </row>
    <row r="41" spans="1:33" x14ac:dyDescent="0.25">
      <c r="B41" s="194" t="s">
        <v>236</v>
      </c>
      <c r="C41" s="218">
        <v>698579879</v>
      </c>
      <c r="D41" s="218">
        <v>698579880</v>
      </c>
      <c r="E41" s="172">
        <v>42221278.519999996</v>
      </c>
      <c r="F41" s="172">
        <v>47519281.879999995</v>
      </c>
      <c r="G41" s="172">
        <v>74923877.25</v>
      </c>
      <c r="H41" s="172">
        <v>54092051.960000001</v>
      </c>
      <c r="I41" s="172">
        <v>54710880.289999999</v>
      </c>
      <c r="J41" s="172">
        <v>54679165.620000005</v>
      </c>
      <c r="K41" s="172">
        <v>54678380.579999998</v>
      </c>
      <c r="L41" s="172">
        <v>54678650.400000006</v>
      </c>
      <c r="M41" s="172">
        <v>54678650.400000006</v>
      </c>
      <c r="N41" s="172">
        <v>54678650.400000006</v>
      </c>
      <c r="O41" s="172">
        <v>96959931.650000006</v>
      </c>
      <c r="P41" s="172">
        <v>54759579.390000001</v>
      </c>
      <c r="Q41" s="172">
        <f t="shared" si="1"/>
        <v>698580378.33999991</v>
      </c>
      <c r="R41" s="121"/>
      <c r="S41" s="9"/>
      <c r="T41" s="37"/>
      <c r="U41" s="37"/>
      <c r="V41" s="37"/>
      <c r="W41" s="142"/>
      <c r="X41" s="142"/>
      <c r="Y41" s="142"/>
      <c r="Z41" s="142"/>
      <c r="AA41" s="142"/>
      <c r="AB41" s="142"/>
      <c r="AC41" s="142"/>
      <c r="AD41" s="161"/>
      <c r="AE41" s="161"/>
      <c r="AF41" s="161"/>
      <c r="AG41" s="161"/>
    </row>
    <row r="42" spans="1:33" x14ac:dyDescent="0.25">
      <c r="B42" s="194" t="s">
        <v>237</v>
      </c>
      <c r="C42" s="172">
        <v>24513229422</v>
      </c>
      <c r="D42" s="172">
        <v>23765915299</v>
      </c>
      <c r="E42" s="172">
        <v>3904530.64</v>
      </c>
      <c r="F42" s="172">
        <v>128904530.64</v>
      </c>
      <c r="G42" s="172">
        <v>7981661006.6400003</v>
      </c>
      <c r="H42" s="172">
        <v>3904530.64</v>
      </c>
      <c r="I42" s="172">
        <v>128904530.64</v>
      </c>
      <c r="J42" s="172">
        <v>3992782768.6399999</v>
      </c>
      <c r="K42" s="172">
        <v>4092782768.6399999</v>
      </c>
      <c r="L42" s="172">
        <v>3904530.64</v>
      </c>
      <c r="M42" s="172">
        <v>3992782768.6399999</v>
      </c>
      <c r="N42" s="172">
        <v>153904530.63999999</v>
      </c>
      <c r="O42" s="172">
        <v>3187407297.96</v>
      </c>
      <c r="P42" s="172">
        <v>95071000.960000008</v>
      </c>
      <c r="Q42" s="172">
        <f t="shared" si="1"/>
        <v>23765914795.319996</v>
      </c>
      <c r="R42" s="121"/>
      <c r="S42" s="9"/>
      <c r="T42" s="37"/>
      <c r="U42" s="37"/>
      <c r="V42" s="37"/>
      <c r="W42" s="142"/>
      <c r="X42" s="142"/>
      <c r="Y42" s="142"/>
      <c r="Z42" s="142"/>
      <c r="AA42" s="142"/>
      <c r="AB42" s="142"/>
      <c r="AC42" s="142"/>
      <c r="AD42" s="161"/>
      <c r="AE42" s="161"/>
      <c r="AF42" s="161"/>
      <c r="AG42" s="161"/>
    </row>
    <row r="43" spans="1:33" x14ac:dyDescent="0.25">
      <c r="B43" s="196" t="s">
        <v>104</v>
      </c>
      <c r="C43" s="170">
        <v>777411014</v>
      </c>
      <c r="D43" s="170">
        <v>753974308.08000004</v>
      </c>
      <c r="E43" s="170">
        <v>12436455.810000001</v>
      </c>
      <c r="F43" s="170">
        <v>31797047.480000004</v>
      </c>
      <c r="G43" s="170">
        <v>163558927.93000001</v>
      </c>
      <c r="H43" s="170">
        <v>150771443.63999999</v>
      </c>
      <c r="I43" s="170">
        <v>23218000.650000002</v>
      </c>
      <c r="J43" s="170">
        <v>18077972.440000001</v>
      </c>
      <c r="K43" s="170">
        <v>38258280.690000005</v>
      </c>
      <c r="L43" s="170">
        <v>7532909.9899999993</v>
      </c>
      <c r="M43" s="170">
        <v>33884539.930000007</v>
      </c>
      <c r="N43" s="170">
        <v>48241465.74000001</v>
      </c>
      <c r="O43" s="170">
        <v>122106569.08000001</v>
      </c>
      <c r="P43" s="170">
        <v>102082787.48999999</v>
      </c>
      <c r="Q43" s="170">
        <f t="shared" si="1"/>
        <v>751966400.87</v>
      </c>
      <c r="R43" s="122"/>
      <c r="S43" s="9"/>
      <c r="T43" s="37"/>
      <c r="U43" s="37"/>
      <c r="V43" s="37"/>
      <c r="W43" s="142"/>
      <c r="X43" s="142"/>
      <c r="Y43" s="142"/>
      <c r="Z43" s="142"/>
      <c r="AA43" s="142"/>
      <c r="AB43" s="142"/>
      <c r="AC43" s="142"/>
      <c r="AD43" s="161"/>
      <c r="AE43" s="161"/>
      <c r="AF43" s="161"/>
      <c r="AG43" s="161"/>
    </row>
    <row r="44" spans="1:33" x14ac:dyDescent="0.25">
      <c r="B44" s="193" t="s">
        <v>238</v>
      </c>
      <c r="C44" s="172">
        <v>768976841</v>
      </c>
      <c r="D44" s="172">
        <v>751705848.48000002</v>
      </c>
      <c r="E44" s="172">
        <v>12436455.810000001</v>
      </c>
      <c r="F44" s="172">
        <v>31797047.480000004</v>
      </c>
      <c r="G44" s="172">
        <v>163558927.93000001</v>
      </c>
      <c r="H44" s="172">
        <v>150771443.63999999</v>
      </c>
      <c r="I44" s="172">
        <v>22763740.420000002</v>
      </c>
      <c r="J44" s="172">
        <v>16967846.460000001</v>
      </c>
      <c r="K44" s="172">
        <v>38258280.690000005</v>
      </c>
      <c r="L44" s="172">
        <v>7532909.9899999993</v>
      </c>
      <c r="M44" s="172">
        <v>33884539.930000007</v>
      </c>
      <c r="N44" s="172">
        <v>48241465.74000001</v>
      </c>
      <c r="O44" s="172">
        <v>122106569.08000001</v>
      </c>
      <c r="P44" s="172">
        <v>102082787.48999999</v>
      </c>
      <c r="Q44" s="172">
        <f t="shared" si="1"/>
        <v>750402014.66000009</v>
      </c>
      <c r="R44" s="59"/>
      <c r="S44" s="9"/>
      <c r="T44" s="37"/>
      <c r="U44" s="37"/>
      <c r="V44" s="37"/>
      <c r="W44" s="142"/>
      <c r="X44" s="142"/>
      <c r="Y44" s="142"/>
      <c r="Z44" s="142"/>
      <c r="AA44" s="142"/>
      <c r="AB44" s="142"/>
      <c r="AC44" s="142"/>
      <c r="AD44" s="161"/>
      <c r="AE44" s="161"/>
      <c r="AF44" s="161"/>
      <c r="AG44" s="161"/>
    </row>
    <row r="45" spans="1:33" x14ac:dyDescent="0.25">
      <c r="B45" s="193" t="s">
        <v>239</v>
      </c>
      <c r="C45" s="172">
        <v>8434173</v>
      </c>
      <c r="D45" s="172">
        <v>2268459.6</v>
      </c>
      <c r="E45" s="172">
        <v>0</v>
      </c>
      <c r="F45" s="172"/>
      <c r="G45" s="172"/>
      <c r="H45" s="172">
        <v>0</v>
      </c>
      <c r="I45" s="172">
        <v>454260.23</v>
      </c>
      <c r="J45" s="172">
        <v>1110125.98</v>
      </c>
      <c r="K45" s="172">
        <v>0</v>
      </c>
      <c r="L45" s="172"/>
      <c r="M45" s="172">
        <v>0</v>
      </c>
      <c r="N45" s="172"/>
      <c r="O45" s="172">
        <v>0</v>
      </c>
      <c r="P45" s="172">
        <v>0</v>
      </c>
      <c r="Q45" s="172">
        <f t="shared" si="1"/>
        <v>1564386.21</v>
      </c>
      <c r="R45" s="122"/>
      <c r="S45" s="9"/>
      <c r="T45" s="37"/>
      <c r="U45" s="37"/>
      <c r="V45" s="37"/>
      <c r="W45" s="142"/>
      <c r="X45" s="142"/>
      <c r="Y45" s="142"/>
      <c r="Z45" s="142"/>
      <c r="AA45" s="142"/>
      <c r="AB45" s="142"/>
      <c r="AC45" s="142"/>
      <c r="AD45" s="161"/>
      <c r="AE45" s="161"/>
      <c r="AF45" s="161"/>
      <c r="AG45" s="161"/>
    </row>
    <row r="46" spans="1:33" x14ac:dyDescent="0.25">
      <c r="B46" s="196" t="s">
        <v>105</v>
      </c>
      <c r="C46" s="170">
        <v>14439649860</v>
      </c>
      <c r="D46" s="170">
        <v>21783058322.970001</v>
      </c>
      <c r="E46" s="170">
        <v>943628810.51999986</v>
      </c>
      <c r="F46" s="170">
        <v>753704768.20000005</v>
      </c>
      <c r="G46" s="170">
        <v>825129473.48999977</v>
      </c>
      <c r="H46" s="170">
        <v>4358633151.2000008</v>
      </c>
      <c r="I46" s="170">
        <v>537799445.42000008</v>
      </c>
      <c r="J46" s="170">
        <v>1102168710.8</v>
      </c>
      <c r="K46" s="170">
        <v>1768952700.9400005</v>
      </c>
      <c r="L46" s="170">
        <v>1339897899.7100003</v>
      </c>
      <c r="M46" s="170">
        <v>804417132.56999981</v>
      </c>
      <c r="N46" s="170">
        <v>1492661882.9400001</v>
      </c>
      <c r="O46" s="170">
        <v>4660496723.7200003</v>
      </c>
      <c r="P46" s="170">
        <v>3190385438.21</v>
      </c>
      <c r="Q46" s="170">
        <f t="shared" si="1"/>
        <v>21777876137.720001</v>
      </c>
      <c r="R46" s="61"/>
      <c r="S46" s="9"/>
      <c r="T46" s="37"/>
      <c r="U46" s="37"/>
      <c r="V46" s="37"/>
      <c r="W46" s="142"/>
      <c r="X46" s="142"/>
      <c r="Y46" s="142"/>
      <c r="Z46" s="142"/>
      <c r="AA46" s="142"/>
      <c r="AB46" s="142"/>
      <c r="AC46" s="142"/>
      <c r="AD46" s="161"/>
      <c r="AE46" s="161"/>
      <c r="AF46" s="161"/>
      <c r="AG46" s="161"/>
    </row>
    <row r="47" spans="1:33" x14ac:dyDescent="0.25">
      <c r="B47" s="30" t="s">
        <v>106</v>
      </c>
      <c r="C47" s="170">
        <v>307479833</v>
      </c>
      <c r="D47" s="170">
        <v>3083998124.1199999</v>
      </c>
      <c r="E47" s="205">
        <v>0</v>
      </c>
      <c r="F47" s="205">
        <v>155871324.19999999</v>
      </c>
      <c r="G47" s="205">
        <v>5473872.9299999997</v>
      </c>
      <c r="H47" s="205">
        <v>1076709.02</v>
      </c>
      <c r="I47" s="205">
        <v>1569207.31</v>
      </c>
      <c r="J47" s="205">
        <v>4626442.04</v>
      </c>
      <c r="K47" s="205">
        <v>143655939.94</v>
      </c>
      <c r="L47" s="205">
        <v>40333041.850000001</v>
      </c>
      <c r="M47" s="205">
        <v>16068517.199999999</v>
      </c>
      <c r="N47" s="205">
        <v>36274369.909999996</v>
      </c>
      <c r="O47" s="205">
        <v>2584120572.2599998</v>
      </c>
      <c r="P47" s="205">
        <v>97913513.709999993</v>
      </c>
      <c r="Q47" s="205">
        <f t="shared" si="1"/>
        <v>3086983510.3699999</v>
      </c>
      <c r="R47" s="59"/>
      <c r="S47" s="9"/>
      <c r="T47" s="37"/>
      <c r="U47" s="37"/>
      <c r="V47" s="37"/>
      <c r="W47" s="142"/>
      <c r="X47" s="142"/>
      <c r="Y47" s="142"/>
      <c r="Z47" s="142"/>
      <c r="AA47" s="142"/>
      <c r="AB47" s="142"/>
      <c r="AC47" s="142"/>
      <c r="AD47" s="161"/>
      <c r="AE47" s="161"/>
      <c r="AF47" s="161"/>
      <c r="AG47" s="161"/>
    </row>
    <row r="48" spans="1:33" x14ac:dyDescent="0.25">
      <c r="B48" s="29" t="s">
        <v>107</v>
      </c>
      <c r="C48" s="167">
        <v>140706410192</v>
      </c>
      <c r="D48" s="167">
        <v>166391133529.26999</v>
      </c>
      <c r="E48" s="167">
        <v>3115624616.9399996</v>
      </c>
      <c r="F48" s="167">
        <v>7240613393.8699989</v>
      </c>
      <c r="G48" s="167">
        <v>8934066974.4599991</v>
      </c>
      <c r="H48" s="167">
        <v>5975627228.2399998</v>
      </c>
      <c r="I48" s="167">
        <v>11006872723.18</v>
      </c>
      <c r="J48" s="167">
        <v>10565122097.530003</v>
      </c>
      <c r="K48" s="167">
        <v>10504222128.389999</v>
      </c>
      <c r="L48" s="167">
        <v>8330565293.6899986</v>
      </c>
      <c r="M48" s="167">
        <v>6565782736.0299997</v>
      </c>
      <c r="N48" s="167">
        <v>15581142008.469999</v>
      </c>
      <c r="O48" s="167">
        <v>20188706408.52</v>
      </c>
      <c r="P48" s="167">
        <v>51875676201.209991</v>
      </c>
      <c r="Q48" s="168">
        <f t="shared" si="1"/>
        <v>159884021810.53</v>
      </c>
      <c r="R48" s="122"/>
      <c r="S48" s="9"/>
      <c r="T48" s="37"/>
      <c r="U48" s="37"/>
      <c r="V48" s="37"/>
      <c r="W48" s="142"/>
      <c r="X48" s="142"/>
      <c r="Y48" s="142"/>
      <c r="Z48" s="142"/>
      <c r="AA48" s="142"/>
      <c r="AB48" s="142"/>
      <c r="AC48" s="142"/>
      <c r="AD48" s="161"/>
      <c r="AE48" s="161"/>
      <c r="AF48" s="161"/>
      <c r="AG48" s="161"/>
    </row>
    <row r="49" spans="2:33" x14ac:dyDescent="0.25">
      <c r="B49" s="30" t="s">
        <v>108</v>
      </c>
      <c r="C49" s="169">
        <v>33202933419</v>
      </c>
      <c r="D49" s="169">
        <v>40293104210.420006</v>
      </c>
      <c r="E49" s="169">
        <v>72925645.860000014</v>
      </c>
      <c r="F49" s="169">
        <v>1351277698.0499997</v>
      </c>
      <c r="G49" s="169">
        <v>1981503833.7599998</v>
      </c>
      <c r="H49" s="169">
        <v>1760380016.3800001</v>
      </c>
      <c r="I49" s="169">
        <v>1630233698.8399997</v>
      </c>
      <c r="J49" s="169">
        <v>4127526022.1500006</v>
      </c>
      <c r="K49" s="169">
        <v>2587899912.5499997</v>
      </c>
      <c r="L49" s="169">
        <v>2092060465.4099998</v>
      </c>
      <c r="M49" s="169">
        <v>1510424600.72</v>
      </c>
      <c r="N49" s="169">
        <v>3756678334.3100004</v>
      </c>
      <c r="O49" s="169">
        <v>4237196645.1500001</v>
      </c>
      <c r="P49" s="169">
        <v>12626910068.050001</v>
      </c>
      <c r="Q49" s="170">
        <f t="shared" si="1"/>
        <v>37735016941.230003</v>
      </c>
      <c r="R49" s="122"/>
      <c r="S49" s="9"/>
      <c r="T49" s="37"/>
      <c r="U49" s="37"/>
      <c r="V49" s="37"/>
      <c r="W49" s="142"/>
      <c r="X49" s="142"/>
      <c r="Y49" s="142"/>
      <c r="Z49" s="142"/>
      <c r="AA49" s="142"/>
      <c r="AB49" s="142"/>
      <c r="AC49" s="142"/>
      <c r="AD49" s="161"/>
      <c r="AE49" s="161"/>
      <c r="AF49" s="161"/>
      <c r="AG49" s="161"/>
    </row>
    <row r="50" spans="2:33" x14ac:dyDescent="0.25">
      <c r="B50" s="196" t="s">
        <v>109</v>
      </c>
      <c r="C50" s="169">
        <v>25580872244</v>
      </c>
      <c r="D50" s="169">
        <v>32979801633.720005</v>
      </c>
      <c r="E50" s="170">
        <v>69014664.070000008</v>
      </c>
      <c r="F50" s="170">
        <v>1233824780.0799997</v>
      </c>
      <c r="G50" s="170">
        <v>1473016930.3299999</v>
      </c>
      <c r="H50" s="170">
        <v>1580214513.9000001</v>
      </c>
      <c r="I50" s="170">
        <v>1383299345.7299998</v>
      </c>
      <c r="J50" s="170">
        <v>3708297735.3700004</v>
      </c>
      <c r="K50" s="170">
        <v>2325987503.9700003</v>
      </c>
      <c r="L50" s="170">
        <v>1859673875.8399999</v>
      </c>
      <c r="M50" s="170">
        <v>1072561282.1900001</v>
      </c>
      <c r="N50" s="170">
        <v>3412679642.6800003</v>
      </c>
      <c r="O50" s="170">
        <v>3760385536.6500001</v>
      </c>
      <c r="P50" s="170">
        <v>9260805285.5100002</v>
      </c>
      <c r="Q50" s="170">
        <f t="shared" ref="Q50:Q81" si="2">SUM(E50:P50)</f>
        <v>31139761096.320007</v>
      </c>
      <c r="R50" s="121"/>
      <c r="S50" s="9"/>
      <c r="T50" s="37"/>
      <c r="U50" s="37"/>
      <c r="V50" s="37"/>
      <c r="W50" s="142"/>
      <c r="X50" s="142"/>
      <c r="Y50" s="142"/>
      <c r="Z50" s="142"/>
      <c r="AA50" s="142"/>
      <c r="AB50" s="142"/>
      <c r="AC50" s="142"/>
      <c r="AD50" s="161"/>
      <c r="AE50" s="161"/>
      <c r="AF50" s="161"/>
      <c r="AG50" s="161"/>
    </row>
    <row r="51" spans="2:33" x14ac:dyDescent="0.25">
      <c r="B51" s="196" t="s">
        <v>110</v>
      </c>
      <c r="C51" s="170">
        <v>7622061175</v>
      </c>
      <c r="D51" s="170">
        <v>7313302576.6999989</v>
      </c>
      <c r="E51" s="169">
        <v>3910981.79</v>
      </c>
      <c r="F51" s="169">
        <v>117452917.97000001</v>
      </c>
      <c r="G51" s="169">
        <v>508486903.42999995</v>
      </c>
      <c r="H51" s="169">
        <v>180165502.48000002</v>
      </c>
      <c r="I51" s="169">
        <v>246934353.11000004</v>
      </c>
      <c r="J51" s="169">
        <v>419228286.77999997</v>
      </c>
      <c r="K51" s="169">
        <v>261912408.57999995</v>
      </c>
      <c r="L51" s="169">
        <v>232386589.57000002</v>
      </c>
      <c r="M51" s="169">
        <v>437863318.53000003</v>
      </c>
      <c r="N51" s="169">
        <v>343998691.63</v>
      </c>
      <c r="O51" s="169">
        <v>476811108.5</v>
      </c>
      <c r="P51" s="169">
        <v>3366104782.54</v>
      </c>
      <c r="Q51" s="170">
        <f t="shared" si="2"/>
        <v>6595255844.9099998</v>
      </c>
      <c r="R51" s="229"/>
      <c r="S51" s="9"/>
      <c r="T51" s="37"/>
      <c r="U51" s="37"/>
      <c r="V51" s="37"/>
      <c r="W51" s="142"/>
      <c r="X51" s="142"/>
      <c r="Y51" s="142"/>
      <c r="Z51" s="142"/>
      <c r="AA51" s="142"/>
      <c r="AB51" s="142"/>
      <c r="AC51" s="142"/>
      <c r="AD51" s="161"/>
      <c r="AE51" s="161"/>
      <c r="AF51" s="161"/>
      <c r="AG51" s="161"/>
    </row>
    <row r="52" spans="2:33" x14ac:dyDescent="0.25">
      <c r="B52" s="193" t="s">
        <v>240</v>
      </c>
      <c r="C52" s="218">
        <v>2123726956</v>
      </c>
      <c r="D52" s="218">
        <v>1968825710.1500001</v>
      </c>
      <c r="E52" s="172">
        <v>1828018.4</v>
      </c>
      <c r="F52" s="172">
        <v>53085380.140000001</v>
      </c>
      <c r="G52" s="172">
        <v>82648131.480000004</v>
      </c>
      <c r="H52" s="172">
        <v>44478645.299999997</v>
      </c>
      <c r="I52" s="172">
        <v>46792016.610000007</v>
      </c>
      <c r="J52" s="172">
        <v>61831446.709999993</v>
      </c>
      <c r="K52" s="172">
        <v>57875447.719999999</v>
      </c>
      <c r="L52" s="172">
        <v>74800323.049999997</v>
      </c>
      <c r="M52" s="172">
        <v>130440896.16</v>
      </c>
      <c r="N52" s="172">
        <v>81308260.599999994</v>
      </c>
      <c r="O52" s="172">
        <v>102402692.31999999</v>
      </c>
      <c r="P52" s="172">
        <v>959947049.89999998</v>
      </c>
      <c r="Q52" s="172">
        <f t="shared" si="2"/>
        <v>1697438308.3899999</v>
      </c>
      <c r="R52" s="229"/>
      <c r="S52" s="9"/>
      <c r="T52" s="37"/>
      <c r="U52" s="37"/>
      <c r="V52" s="37"/>
      <c r="W52" s="142"/>
      <c r="X52" s="142"/>
      <c r="Y52" s="142"/>
      <c r="Z52" s="142"/>
      <c r="AA52" s="142"/>
      <c r="AB52" s="142"/>
      <c r="AC52" s="142"/>
      <c r="AD52" s="161"/>
      <c r="AE52" s="161"/>
      <c r="AF52" s="161"/>
      <c r="AG52" s="161"/>
    </row>
    <row r="53" spans="2:33" x14ac:dyDescent="0.25">
      <c r="B53" s="194" t="s">
        <v>241</v>
      </c>
      <c r="C53" s="172">
        <v>2084000564</v>
      </c>
      <c r="D53" s="172">
        <v>1879742405.0700002</v>
      </c>
      <c r="E53" s="172">
        <v>1610500</v>
      </c>
      <c r="F53" s="172">
        <v>47983568.890000001</v>
      </c>
      <c r="G53" s="172">
        <v>75442733.170000002</v>
      </c>
      <c r="H53" s="172">
        <v>40572985.609999999</v>
      </c>
      <c r="I53" s="172">
        <v>42048956.590000004</v>
      </c>
      <c r="J53" s="172">
        <v>56240617.549999997</v>
      </c>
      <c r="K53" s="172">
        <v>51266809</v>
      </c>
      <c r="L53" s="172">
        <v>68075763.50999999</v>
      </c>
      <c r="M53" s="172">
        <v>119173279.78</v>
      </c>
      <c r="N53" s="172">
        <v>73007059.789999992</v>
      </c>
      <c r="O53" s="172">
        <v>94549050.159999996</v>
      </c>
      <c r="P53" s="172">
        <v>949647988.84000003</v>
      </c>
      <c r="Q53" s="172">
        <f t="shared" si="2"/>
        <v>1619619312.8899999</v>
      </c>
      <c r="R53" s="121"/>
      <c r="S53" s="9"/>
      <c r="T53" s="37"/>
      <c r="U53" s="37"/>
      <c r="V53" s="37"/>
      <c r="W53" s="142"/>
      <c r="X53" s="142"/>
      <c r="Y53" s="142"/>
      <c r="Z53" s="142"/>
      <c r="AA53" s="142"/>
      <c r="AB53" s="142"/>
      <c r="AC53" s="142"/>
      <c r="AD53" s="161"/>
      <c r="AE53" s="161"/>
      <c r="AF53" s="161"/>
      <c r="AG53" s="161"/>
    </row>
    <row r="54" spans="2:33" x14ac:dyDescent="0.25">
      <c r="B54" s="194" t="s">
        <v>242</v>
      </c>
      <c r="C54" s="172">
        <v>39726392</v>
      </c>
      <c r="D54" s="172">
        <v>89083305.080000013</v>
      </c>
      <c r="E54" s="172">
        <v>217518.4</v>
      </c>
      <c r="F54" s="172">
        <v>5101811.25</v>
      </c>
      <c r="G54" s="172">
        <v>7205398.3099999996</v>
      </c>
      <c r="H54" s="172">
        <v>3905659.6900000004</v>
      </c>
      <c r="I54" s="172">
        <v>4743060.0200000005</v>
      </c>
      <c r="J54" s="172">
        <v>5590829.1599999992</v>
      </c>
      <c r="K54" s="172">
        <v>6608638.7199999997</v>
      </c>
      <c r="L54" s="172">
        <v>6724559.54</v>
      </c>
      <c r="M54" s="172">
        <v>11267616.379999999</v>
      </c>
      <c r="N54" s="172">
        <v>8301200.8099999996</v>
      </c>
      <c r="O54" s="172">
        <v>7853642.1600000001</v>
      </c>
      <c r="P54" s="172">
        <v>10299061.059999999</v>
      </c>
      <c r="Q54" s="172">
        <f t="shared" si="2"/>
        <v>77818995.5</v>
      </c>
      <c r="R54" s="121"/>
      <c r="S54" s="9"/>
      <c r="T54" s="37"/>
      <c r="U54" s="37"/>
      <c r="V54" s="37"/>
      <c r="W54" s="142"/>
      <c r="X54" s="142"/>
      <c r="Y54" s="142"/>
      <c r="Z54" s="142"/>
      <c r="AA54" s="142"/>
      <c r="AB54" s="142"/>
      <c r="AC54" s="142"/>
      <c r="AD54" s="161"/>
      <c r="AE54" s="161"/>
      <c r="AF54" s="161"/>
      <c r="AG54" s="161"/>
    </row>
    <row r="55" spans="2:33" ht="30" x14ac:dyDescent="0.25">
      <c r="B55" s="193" t="s">
        <v>243</v>
      </c>
      <c r="C55" s="172">
        <v>5495833369</v>
      </c>
      <c r="D55" s="172">
        <v>5244365417.3799992</v>
      </c>
      <c r="E55" s="172">
        <v>2082963.39</v>
      </c>
      <c r="F55" s="172">
        <v>62700527.960000008</v>
      </c>
      <c r="G55" s="172">
        <v>424845078.85999995</v>
      </c>
      <c r="H55" s="172">
        <v>135337502.74000001</v>
      </c>
      <c r="I55" s="172">
        <v>196047160.10000002</v>
      </c>
      <c r="J55" s="172">
        <v>355609828.76999998</v>
      </c>
      <c r="K55" s="172">
        <v>203208635.46999997</v>
      </c>
      <c r="L55" s="172">
        <v>156358009.5</v>
      </c>
      <c r="M55" s="172">
        <v>307311542.29000002</v>
      </c>
      <c r="N55" s="172">
        <v>261788200.94000003</v>
      </c>
      <c r="O55" s="172">
        <v>365852125.67000002</v>
      </c>
      <c r="P55" s="172">
        <v>2329772779.77</v>
      </c>
      <c r="Q55" s="172">
        <f t="shared" si="2"/>
        <v>4800914355.46</v>
      </c>
      <c r="R55" s="59"/>
      <c r="S55" s="9"/>
      <c r="T55" s="37"/>
      <c r="U55" s="37"/>
      <c r="V55" s="37"/>
      <c r="W55" s="142"/>
      <c r="X55" s="142"/>
      <c r="Y55" s="142"/>
      <c r="Z55" s="142"/>
      <c r="AA55" s="142"/>
      <c r="AB55" s="142"/>
      <c r="AC55" s="142"/>
      <c r="AD55" s="161"/>
      <c r="AE55" s="161"/>
      <c r="AF55" s="161"/>
      <c r="AG55" s="161"/>
    </row>
    <row r="56" spans="2:33" ht="30" x14ac:dyDescent="0.25">
      <c r="B56" s="193" t="s">
        <v>244</v>
      </c>
      <c r="C56" s="172">
        <v>2500850</v>
      </c>
      <c r="D56" s="172">
        <v>100111449.16999999</v>
      </c>
      <c r="E56" s="172">
        <v>0</v>
      </c>
      <c r="F56" s="172">
        <v>1667009.87</v>
      </c>
      <c r="G56" s="172">
        <v>993693.09</v>
      </c>
      <c r="H56" s="172">
        <v>349354.44</v>
      </c>
      <c r="I56" s="172">
        <v>4095176.4</v>
      </c>
      <c r="J56" s="172">
        <v>1787011.2999999998</v>
      </c>
      <c r="K56" s="172">
        <v>828325.39</v>
      </c>
      <c r="L56" s="172">
        <v>1228257.02</v>
      </c>
      <c r="M56" s="172">
        <v>110880.08</v>
      </c>
      <c r="N56" s="172">
        <v>902230.09</v>
      </c>
      <c r="O56" s="172">
        <v>8556290.5099999998</v>
      </c>
      <c r="P56" s="172">
        <v>76384952.870000005</v>
      </c>
      <c r="Q56" s="172">
        <f t="shared" si="2"/>
        <v>96903181.060000002</v>
      </c>
      <c r="R56" s="122"/>
      <c r="S56" s="9"/>
      <c r="T56" s="37"/>
      <c r="U56" s="37"/>
      <c r="V56" s="37"/>
      <c r="W56" s="142"/>
      <c r="X56" s="142"/>
      <c r="Y56" s="142"/>
      <c r="Z56" s="142"/>
      <c r="AA56" s="142"/>
      <c r="AB56" s="142"/>
      <c r="AC56" s="142"/>
      <c r="AD56" s="161"/>
      <c r="AE56" s="161"/>
      <c r="AF56" s="161"/>
      <c r="AG56" s="161"/>
    </row>
    <row r="57" spans="2:33" x14ac:dyDescent="0.25">
      <c r="B57" s="30" t="s">
        <v>111</v>
      </c>
      <c r="C57" s="170">
        <v>61017821671</v>
      </c>
      <c r="D57" s="170">
        <v>45047763083.580002</v>
      </c>
      <c r="E57" s="207">
        <v>1420233260.78</v>
      </c>
      <c r="F57" s="207">
        <v>2657757059.0399995</v>
      </c>
      <c r="G57" s="207">
        <v>3252687252.1500006</v>
      </c>
      <c r="H57" s="207">
        <v>2117087527.5799997</v>
      </c>
      <c r="I57" s="207">
        <v>4090746116.3799996</v>
      </c>
      <c r="J57" s="207">
        <v>2585547469.6200004</v>
      </c>
      <c r="K57" s="207">
        <v>4256787971.0799999</v>
      </c>
      <c r="L57" s="207">
        <v>3182615677.8800001</v>
      </c>
      <c r="M57" s="207">
        <v>2344901724.9499993</v>
      </c>
      <c r="N57" s="207">
        <v>4820919776.4199991</v>
      </c>
      <c r="O57" s="207">
        <v>5558579608.5100002</v>
      </c>
      <c r="P57" s="230">
        <v>5687032392.0299997</v>
      </c>
      <c r="Q57" s="170">
        <f t="shared" si="2"/>
        <v>41974895836.419998</v>
      </c>
      <c r="R57" s="121"/>
      <c r="S57" s="9"/>
      <c r="T57" s="37"/>
      <c r="U57" s="37"/>
      <c r="V57" s="37"/>
      <c r="W57" s="142"/>
      <c r="X57" s="142"/>
      <c r="Y57" s="142"/>
      <c r="Z57" s="142"/>
      <c r="AA57" s="142"/>
      <c r="AB57" s="142"/>
      <c r="AC57" s="142"/>
      <c r="AD57" s="161"/>
      <c r="AE57" s="161"/>
      <c r="AF57" s="161"/>
      <c r="AG57" s="161"/>
    </row>
    <row r="58" spans="2:33" x14ac:dyDescent="0.25">
      <c r="B58" s="196" t="s">
        <v>112</v>
      </c>
      <c r="C58" s="207">
        <v>35593383134</v>
      </c>
      <c r="D58" s="207">
        <v>22405985330.549992</v>
      </c>
      <c r="E58" s="207">
        <v>448576922.77999997</v>
      </c>
      <c r="F58" s="207">
        <v>901981701.28000009</v>
      </c>
      <c r="G58" s="207">
        <v>968815723.85000002</v>
      </c>
      <c r="H58" s="207">
        <v>1179924758.7799997</v>
      </c>
      <c r="I58" s="207">
        <v>3458123157.5999994</v>
      </c>
      <c r="J58" s="207">
        <v>1011400437.85</v>
      </c>
      <c r="K58" s="207">
        <v>3106326052.1599998</v>
      </c>
      <c r="L58" s="207">
        <v>2125534938.1600001</v>
      </c>
      <c r="M58" s="207">
        <v>1415234255.1899998</v>
      </c>
      <c r="N58" s="207">
        <v>2943685479.9499998</v>
      </c>
      <c r="O58" s="207">
        <v>3195768950.3099999</v>
      </c>
      <c r="P58" s="230">
        <v>262107388.98999932</v>
      </c>
      <c r="Q58" s="170">
        <f t="shared" si="2"/>
        <v>21017479766.899998</v>
      </c>
      <c r="R58" s="121"/>
      <c r="S58" s="9"/>
      <c r="T58" s="22"/>
      <c r="U58" s="22"/>
      <c r="V58" s="19"/>
      <c r="W58" s="142"/>
      <c r="X58" s="142"/>
      <c r="Y58" s="142"/>
      <c r="Z58" s="142"/>
      <c r="AA58" s="142"/>
      <c r="AB58" s="142"/>
      <c r="AC58" s="142"/>
      <c r="AD58" s="161"/>
      <c r="AE58" s="161"/>
      <c r="AF58" s="161"/>
      <c r="AG58" s="161"/>
    </row>
    <row r="59" spans="2:33" x14ac:dyDescent="0.25">
      <c r="B59" s="193" t="s">
        <v>245</v>
      </c>
      <c r="C59" s="209">
        <v>9743594389</v>
      </c>
      <c r="D59" s="209">
        <v>3514645242.1200008</v>
      </c>
      <c r="E59" s="209">
        <v>208961981.35999998</v>
      </c>
      <c r="F59" s="209">
        <v>255282611.06</v>
      </c>
      <c r="G59" s="209">
        <v>144014578.37</v>
      </c>
      <c r="H59" s="220">
        <v>209407813.55000001</v>
      </c>
      <c r="I59" s="220">
        <v>2271284290.7799997</v>
      </c>
      <c r="J59" s="220">
        <v>128761887.92</v>
      </c>
      <c r="K59" s="220">
        <v>286993397.66999996</v>
      </c>
      <c r="L59" s="220">
        <v>615453471.43999994</v>
      </c>
      <c r="M59" s="220">
        <v>304285835.27999997</v>
      </c>
      <c r="N59" s="220">
        <v>1147457392.71</v>
      </c>
      <c r="O59" s="220">
        <v>1257978787.48</v>
      </c>
      <c r="P59" s="220">
        <v>-3669671745.8799996</v>
      </c>
      <c r="Q59" s="172">
        <f t="shared" si="2"/>
        <v>3160210301.7400012</v>
      </c>
      <c r="R59" s="121"/>
      <c r="S59" s="9"/>
      <c r="T59" s="37"/>
      <c r="U59" s="37"/>
      <c r="V59" s="37"/>
      <c r="W59" s="142"/>
      <c r="X59" s="142"/>
      <c r="Y59" s="142"/>
      <c r="Z59" s="142"/>
      <c r="AA59" s="142"/>
      <c r="AB59" s="142"/>
      <c r="AC59" s="142"/>
      <c r="AD59" s="161"/>
      <c r="AE59" s="161"/>
      <c r="AF59" s="161"/>
      <c r="AG59" s="161"/>
    </row>
    <row r="60" spans="2:33" x14ac:dyDescent="0.25">
      <c r="B60" s="193" t="s">
        <v>246</v>
      </c>
      <c r="C60" s="209">
        <v>20255564942</v>
      </c>
      <c r="D60" s="209">
        <v>15969816436.209995</v>
      </c>
      <c r="E60" s="209">
        <v>239614941.41999999</v>
      </c>
      <c r="F60" s="209">
        <v>646466073.56000018</v>
      </c>
      <c r="G60" s="209">
        <v>823491598.96000004</v>
      </c>
      <c r="H60" s="220">
        <v>951315701.52999997</v>
      </c>
      <c r="I60" s="220">
        <v>1075422446.8199999</v>
      </c>
      <c r="J60" s="220">
        <v>863003761.5</v>
      </c>
      <c r="K60" s="220">
        <v>2082667054.9399998</v>
      </c>
      <c r="L60" s="220">
        <v>424228881.3300001</v>
      </c>
      <c r="M60" s="220">
        <v>1103934636.2199998</v>
      </c>
      <c r="N60" s="220">
        <v>1359901524.0699999</v>
      </c>
      <c r="O60" s="220">
        <v>1933508160.3199997</v>
      </c>
      <c r="P60" s="220">
        <v>3866684369.8699989</v>
      </c>
      <c r="Q60" s="172">
        <f t="shared" si="2"/>
        <v>15370239150.539997</v>
      </c>
      <c r="R60" s="121"/>
      <c r="S60" s="9"/>
      <c r="T60" s="37"/>
      <c r="U60" s="37"/>
      <c r="V60" s="37"/>
      <c r="W60" s="142"/>
      <c r="X60" s="142"/>
      <c r="Y60" s="142"/>
      <c r="Z60" s="142"/>
      <c r="AA60" s="142"/>
      <c r="AB60" s="142"/>
      <c r="AC60" s="142"/>
      <c r="AD60" s="161"/>
      <c r="AE60" s="161"/>
      <c r="AF60" s="161"/>
      <c r="AG60" s="161"/>
    </row>
    <row r="61" spans="2:33" x14ac:dyDescent="0.25">
      <c r="B61" s="193" t="s">
        <v>247</v>
      </c>
      <c r="C61" s="209">
        <v>4329065883</v>
      </c>
      <c r="D61" s="209">
        <v>2526182833.9399996</v>
      </c>
      <c r="E61" s="209">
        <v>0</v>
      </c>
      <c r="F61" s="209">
        <v>0</v>
      </c>
      <c r="G61" s="209">
        <v>0</v>
      </c>
      <c r="H61" s="220">
        <v>2495549.87</v>
      </c>
      <c r="I61" s="220">
        <v>0</v>
      </c>
      <c r="J61" s="220">
        <v>7077586.4699999997</v>
      </c>
      <c r="K61" s="220">
        <v>680113170.63</v>
      </c>
      <c r="L61" s="220">
        <v>1082293252.6800001</v>
      </c>
      <c r="M61" s="220">
        <v>5486831.4400000004</v>
      </c>
      <c r="N61" s="220">
        <v>380951442.23000002</v>
      </c>
      <c r="O61" s="220">
        <v>0</v>
      </c>
      <c r="P61" s="220">
        <v>135138335.79000002</v>
      </c>
      <c r="Q61" s="172">
        <f t="shared" si="2"/>
        <v>2293556169.1100001</v>
      </c>
      <c r="R61" s="121"/>
      <c r="S61" s="9"/>
      <c r="T61" s="37"/>
      <c r="U61" s="37"/>
      <c r="V61" s="37"/>
      <c r="W61" s="142"/>
      <c r="X61" s="142"/>
      <c r="Y61" s="142"/>
      <c r="Z61" s="142"/>
      <c r="AA61" s="142"/>
      <c r="AB61" s="142"/>
      <c r="AC61" s="142"/>
      <c r="AD61" s="161"/>
      <c r="AE61" s="161"/>
      <c r="AF61" s="161"/>
      <c r="AG61" s="161"/>
    </row>
    <row r="62" spans="2:33" x14ac:dyDescent="0.25">
      <c r="B62" s="193" t="s">
        <v>248</v>
      </c>
      <c r="C62" s="209">
        <v>114600000</v>
      </c>
      <c r="D62" s="209">
        <v>33320000</v>
      </c>
      <c r="E62" s="209">
        <v>0</v>
      </c>
      <c r="F62" s="209">
        <v>0</v>
      </c>
      <c r="G62" s="209"/>
      <c r="H62" s="220"/>
      <c r="I62" s="220">
        <v>0</v>
      </c>
      <c r="J62" s="220"/>
      <c r="K62" s="220">
        <v>0</v>
      </c>
      <c r="L62" s="220">
        <v>0</v>
      </c>
      <c r="M62" s="220">
        <v>0</v>
      </c>
      <c r="N62" s="220">
        <v>33320000</v>
      </c>
      <c r="O62" s="220">
        <v>0</v>
      </c>
      <c r="P62" s="220"/>
      <c r="Q62" s="172">
        <f t="shared" si="2"/>
        <v>33320000</v>
      </c>
      <c r="R62" s="122"/>
      <c r="S62" s="9"/>
      <c r="T62" s="37"/>
      <c r="U62" s="37"/>
      <c r="V62" s="37"/>
      <c r="W62" s="142"/>
      <c r="X62" s="142"/>
      <c r="Y62" s="142"/>
      <c r="Z62" s="142"/>
      <c r="AA62" s="142"/>
      <c r="AB62" s="142"/>
      <c r="AC62" s="142"/>
      <c r="AD62" s="161"/>
      <c r="AE62" s="161"/>
      <c r="AF62" s="161"/>
      <c r="AG62" s="161"/>
    </row>
    <row r="63" spans="2:33" x14ac:dyDescent="0.25">
      <c r="B63" s="193" t="s">
        <v>249</v>
      </c>
      <c r="C63" s="209">
        <v>1150557920</v>
      </c>
      <c r="D63" s="220">
        <v>362020818.28000021</v>
      </c>
      <c r="E63" s="172">
        <v>0</v>
      </c>
      <c r="F63" s="172">
        <v>233016.66</v>
      </c>
      <c r="G63" s="172">
        <v>1309546.52</v>
      </c>
      <c r="H63" s="172">
        <v>16705693.83</v>
      </c>
      <c r="I63" s="172">
        <v>111416420</v>
      </c>
      <c r="J63" s="172">
        <v>12557201.960000001</v>
      </c>
      <c r="K63" s="172">
        <v>56552428.919999994</v>
      </c>
      <c r="L63" s="172">
        <v>3559332.71</v>
      </c>
      <c r="M63" s="172">
        <v>1526952.25</v>
      </c>
      <c r="N63" s="172">
        <v>22055120.940000001</v>
      </c>
      <c r="O63" s="172">
        <v>4282002.51</v>
      </c>
      <c r="P63" s="172">
        <v>-70043570.789999992</v>
      </c>
      <c r="Q63" s="172">
        <f t="shared" si="2"/>
        <v>160154145.50999999</v>
      </c>
      <c r="R63" s="121"/>
      <c r="S63" s="9"/>
      <c r="T63" s="37"/>
      <c r="U63" s="37"/>
      <c r="V63" s="37"/>
      <c r="W63" s="142"/>
      <c r="X63" s="142"/>
      <c r="Y63" s="142"/>
      <c r="Z63" s="142"/>
      <c r="AA63" s="142"/>
      <c r="AB63" s="142"/>
      <c r="AC63" s="142"/>
      <c r="AD63" s="161"/>
      <c r="AE63" s="161"/>
      <c r="AF63" s="161"/>
      <c r="AG63" s="161"/>
    </row>
    <row r="64" spans="2:33" x14ac:dyDescent="0.25">
      <c r="B64" s="196" t="s">
        <v>113</v>
      </c>
      <c r="C64" s="170">
        <v>23512164110</v>
      </c>
      <c r="D64" s="170">
        <v>20360654492.340004</v>
      </c>
      <c r="E64" s="170">
        <v>966512727.59000003</v>
      </c>
      <c r="F64" s="170">
        <v>1731284658.3199997</v>
      </c>
      <c r="G64" s="170">
        <v>2240329892.0500002</v>
      </c>
      <c r="H64" s="170">
        <v>813208418.80000007</v>
      </c>
      <c r="I64" s="170">
        <v>593113953.50000012</v>
      </c>
      <c r="J64" s="170">
        <v>1458425866.3300002</v>
      </c>
      <c r="K64" s="170">
        <v>1115567235.5699999</v>
      </c>
      <c r="L64" s="170">
        <v>619665807.53999996</v>
      </c>
      <c r="M64" s="170">
        <v>830547651.67999983</v>
      </c>
      <c r="N64" s="170">
        <v>1838532990.2599998</v>
      </c>
      <c r="O64" s="170">
        <v>1922884947.71</v>
      </c>
      <c r="P64" s="170">
        <v>5069372293.2700005</v>
      </c>
      <c r="Q64" s="170">
        <f t="shared" si="2"/>
        <v>19199446442.620003</v>
      </c>
      <c r="R64" s="121"/>
      <c r="S64" s="9"/>
      <c r="T64" s="37"/>
      <c r="U64" s="37"/>
      <c r="V64" s="37"/>
      <c r="W64" s="142"/>
      <c r="X64" s="142"/>
      <c r="Y64" s="142"/>
      <c r="Z64" s="142"/>
      <c r="AA64" s="142"/>
      <c r="AB64" s="142"/>
      <c r="AC64" s="142"/>
      <c r="AD64" s="161"/>
      <c r="AE64" s="161"/>
      <c r="AF64" s="161"/>
      <c r="AG64" s="161"/>
    </row>
    <row r="65" spans="2:33" x14ac:dyDescent="0.25">
      <c r="B65" s="193" t="s">
        <v>250</v>
      </c>
      <c r="C65" s="172">
        <v>4444993193</v>
      </c>
      <c r="D65" s="172">
        <v>5215687275.2400007</v>
      </c>
      <c r="E65" s="172">
        <v>12282217.880000001</v>
      </c>
      <c r="F65" s="172">
        <v>206081419.63</v>
      </c>
      <c r="G65" s="172">
        <v>76211202.230000004</v>
      </c>
      <c r="H65" s="172">
        <v>89687932.390000015</v>
      </c>
      <c r="I65" s="172">
        <v>102158486.64</v>
      </c>
      <c r="J65" s="172">
        <v>155185797.60999998</v>
      </c>
      <c r="K65" s="172">
        <v>471708293.06999999</v>
      </c>
      <c r="L65" s="172">
        <v>278290501.12</v>
      </c>
      <c r="M65" s="172">
        <v>170211364.25</v>
      </c>
      <c r="N65" s="172">
        <v>150105243</v>
      </c>
      <c r="O65" s="172">
        <v>987993888.09000015</v>
      </c>
      <c r="P65" s="172">
        <v>2117184502.1299999</v>
      </c>
      <c r="Q65" s="172">
        <f t="shared" si="2"/>
        <v>4817100848.04</v>
      </c>
      <c r="R65" s="121"/>
      <c r="S65" s="9"/>
      <c r="T65" s="37"/>
      <c r="U65" s="37"/>
      <c r="V65" s="37"/>
      <c r="W65" s="142"/>
      <c r="X65" s="142"/>
      <c r="Y65" s="142"/>
      <c r="Z65" s="142"/>
      <c r="AA65" s="142"/>
      <c r="AB65" s="142"/>
      <c r="AC65" s="142"/>
      <c r="AD65" s="161"/>
      <c r="AE65" s="161"/>
      <c r="AF65" s="161"/>
      <c r="AG65" s="161"/>
    </row>
    <row r="66" spans="2:33" x14ac:dyDescent="0.25">
      <c r="B66" s="193" t="s">
        <v>251</v>
      </c>
      <c r="C66" s="172">
        <v>2266847544</v>
      </c>
      <c r="D66" s="172">
        <v>2107350768.8600001</v>
      </c>
      <c r="E66" s="172">
        <v>3618268.1799999997</v>
      </c>
      <c r="F66" s="172">
        <v>133574995.09</v>
      </c>
      <c r="G66" s="172">
        <v>109393309.29999998</v>
      </c>
      <c r="H66" s="172">
        <v>36680234.880000003</v>
      </c>
      <c r="I66" s="172">
        <v>56129418.700000003</v>
      </c>
      <c r="J66" s="172">
        <v>42490509.629999988</v>
      </c>
      <c r="K66" s="172">
        <v>25352744.899999999</v>
      </c>
      <c r="L66" s="172">
        <v>121937352.82000001</v>
      </c>
      <c r="M66" s="172">
        <v>194947831.60999995</v>
      </c>
      <c r="N66" s="172">
        <v>139439060.67999998</v>
      </c>
      <c r="O66" s="172">
        <v>185861752.81000003</v>
      </c>
      <c r="P66" s="172">
        <v>895608599.33000052</v>
      </c>
      <c r="Q66" s="172">
        <f t="shared" si="2"/>
        <v>1945034077.9300003</v>
      </c>
      <c r="R66" s="122"/>
      <c r="S66" s="9"/>
      <c r="T66" s="37"/>
      <c r="U66" s="37"/>
      <c r="V66" s="37"/>
      <c r="W66" s="142"/>
      <c r="X66" s="142"/>
      <c r="Y66" s="142"/>
      <c r="Z66" s="142"/>
      <c r="AA66" s="142"/>
      <c r="AB66" s="142"/>
      <c r="AC66" s="142"/>
      <c r="AD66" s="161"/>
      <c r="AE66" s="161"/>
      <c r="AF66" s="161"/>
      <c r="AG66" s="161"/>
    </row>
    <row r="67" spans="2:33" x14ac:dyDescent="0.25">
      <c r="B67" s="193" t="s">
        <v>252</v>
      </c>
      <c r="C67" s="172">
        <v>16800323373</v>
      </c>
      <c r="D67" s="172">
        <v>13037616448.240002</v>
      </c>
      <c r="E67" s="172">
        <v>950612241.53000009</v>
      </c>
      <c r="F67" s="172">
        <v>1391628243.5999997</v>
      </c>
      <c r="G67" s="172">
        <v>2054725380.5200005</v>
      </c>
      <c r="H67" s="172">
        <v>686840251.53000009</v>
      </c>
      <c r="I67" s="172">
        <v>434826048.16000009</v>
      </c>
      <c r="J67" s="172">
        <v>1260749559.0900002</v>
      </c>
      <c r="K67" s="172">
        <v>618506197.60000002</v>
      </c>
      <c r="L67" s="172">
        <v>219437953.59999996</v>
      </c>
      <c r="M67" s="172">
        <v>465388455.81999987</v>
      </c>
      <c r="N67" s="172">
        <v>1548988686.5799997</v>
      </c>
      <c r="O67" s="172">
        <v>749029306.80999994</v>
      </c>
      <c r="P67" s="172">
        <v>2056579191.8099995</v>
      </c>
      <c r="Q67" s="172">
        <f t="shared" si="2"/>
        <v>12437311516.649998</v>
      </c>
      <c r="R67" s="122"/>
      <c r="S67" s="9"/>
      <c r="T67" s="37"/>
      <c r="U67" s="37"/>
      <c r="V67" s="37"/>
      <c r="W67" s="142"/>
      <c r="X67" s="142"/>
      <c r="Y67" s="142"/>
      <c r="Z67" s="142"/>
      <c r="AA67" s="142"/>
      <c r="AB67" s="142"/>
      <c r="AC67" s="142"/>
      <c r="AD67" s="161"/>
      <c r="AE67" s="161"/>
      <c r="AF67" s="161"/>
      <c r="AG67" s="161"/>
    </row>
    <row r="68" spans="2:33" x14ac:dyDescent="0.25">
      <c r="B68" s="196" t="s">
        <v>114</v>
      </c>
      <c r="C68" s="170">
        <v>341150068</v>
      </c>
      <c r="D68" s="170">
        <v>598913543.60000014</v>
      </c>
      <c r="E68" s="170">
        <v>83333.33</v>
      </c>
      <c r="F68" s="170">
        <v>1368193.13</v>
      </c>
      <c r="G68" s="170">
        <v>9780864.3899999987</v>
      </c>
      <c r="H68" s="170">
        <v>53751749.299999997</v>
      </c>
      <c r="I68" s="170">
        <v>1528874.03</v>
      </c>
      <c r="J68" s="170">
        <v>5179680.5399999991</v>
      </c>
      <c r="K68" s="170">
        <v>10678352.770000001</v>
      </c>
      <c r="L68" s="170">
        <v>41707798.060000002</v>
      </c>
      <c r="M68" s="170">
        <v>22588682.559999999</v>
      </c>
      <c r="N68" s="170">
        <v>2447500.2999999998</v>
      </c>
      <c r="O68" s="170">
        <v>302690214.02999997</v>
      </c>
      <c r="P68" s="170">
        <v>130406277.22000001</v>
      </c>
      <c r="Q68" s="170">
        <f t="shared" si="2"/>
        <v>582211519.65999997</v>
      </c>
      <c r="R68" s="121"/>
      <c r="S68" s="9"/>
      <c r="T68" s="37"/>
      <c r="U68" s="37"/>
      <c r="V68" s="37"/>
      <c r="W68" s="142"/>
      <c r="X68" s="142"/>
      <c r="Y68" s="142"/>
      <c r="Z68" s="142"/>
      <c r="AA68" s="142"/>
      <c r="AB68" s="142"/>
      <c r="AC68" s="142"/>
      <c r="AD68" s="161"/>
      <c r="AE68" s="161"/>
      <c r="AF68" s="161"/>
      <c r="AG68" s="161"/>
    </row>
    <row r="69" spans="2:33" x14ac:dyDescent="0.25">
      <c r="B69" s="196" t="s">
        <v>115</v>
      </c>
      <c r="C69" s="170">
        <v>243723370</v>
      </c>
      <c r="D69" s="170">
        <v>1232784009.1099997</v>
      </c>
      <c r="E69" s="170">
        <v>0</v>
      </c>
      <c r="F69" s="170">
        <v>556132.5</v>
      </c>
      <c r="G69" s="170">
        <v>21479765.75</v>
      </c>
      <c r="H69" s="170">
        <v>59784081.850000001</v>
      </c>
      <c r="I69" s="170">
        <v>28556863.41</v>
      </c>
      <c r="J69" s="170">
        <v>76295145</v>
      </c>
      <c r="K69" s="170">
        <v>11118183</v>
      </c>
      <c r="L69" s="170">
        <v>379103035.5</v>
      </c>
      <c r="M69" s="170">
        <v>67486094.299999997</v>
      </c>
      <c r="N69" s="170">
        <v>31066972.800000001</v>
      </c>
      <c r="O69" s="170">
        <v>67167560.950000003</v>
      </c>
      <c r="P69" s="170">
        <v>156421758.69999999</v>
      </c>
      <c r="Q69" s="170">
        <f t="shared" si="2"/>
        <v>899035593.75999999</v>
      </c>
      <c r="R69" s="121"/>
      <c r="S69" s="9"/>
      <c r="T69" s="37"/>
      <c r="U69" s="37"/>
      <c r="V69" s="37"/>
      <c r="W69" s="142"/>
      <c r="X69" s="142"/>
      <c r="Y69" s="142"/>
      <c r="Z69" s="142"/>
      <c r="AA69" s="142"/>
      <c r="AB69" s="142"/>
      <c r="AC69" s="142"/>
      <c r="AD69" s="161"/>
      <c r="AE69" s="161"/>
      <c r="AF69" s="161"/>
      <c r="AG69" s="161"/>
    </row>
    <row r="70" spans="2:33" x14ac:dyDescent="0.25">
      <c r="B70" s="193" t="s">
        <v>253</v>
      </c>
      <c r="C70" s="172">
        <v>11553000</v>
      </c>
      <c r="D70" s="172">
        <v>75563274.810000002</v>
      </c>
      <c r="E70" s="172">
        <v>0</v>
      </c>
      <c r="F70" s="172">
        <v>0</v>
      </c>
      <c r="G70" s="172">
        <v>0</v>
      </c>
      <c r="H70" s="172">
        <v>0</v>
      </c>
      <c r="I70" s="172">
        <v>351348.81</v>
      </c>
      <c r="J70" s="172">
        <v>1000000</v>
      </c>
      <c r="K70" s="172">
        <v>0</v>
      </c>
      <c r="L70" s="172">
        <v>0</v>
      </c>
      <c r="M70" s="172">
        <v>126000</v>
      </c>
      <c r="N70" s="172">
        <v>0</v>
      </c>
      <c r="O70" s="172">
        <v>0</v>
      </c>
      <c r="P70" s="172">
        <v>558600</v>
      </c>
      <c r="Q70" s="172">
        <f t="shared" si="2"/>
        <v>2035948.81</v>
      </c>
      <c r="R70" s="122"/>
      <c r="S70" s="9"/>
      <c r="T70" s="37"/>
      <c r="U70" s="37"/>
      <c r="V70" s="37"/>
      <c r="W70" s="142"/>
      <c r="X70" s="142"/>
      <c r="Y70" s="142"/>
      <c r="Z70" s="142"/>
      <c r="AA70" s="142"/>
      <c r="AB70" s="142"/>
      <c r="AC70" s="142"/>
      <c r="AD70" s="161"/>
      <c r="AE70" s="161"/>
      <c r="AF70" s="161"/>
      <c r="AG70" s="161"/>
    </row>
    <row r="71" spans="2:33" x14ac:dyDescent="0.25">
      <c r="B71" s="193" t="s">
        <v>254</v>
      </c>
      <c r="C71" s="172">
        <v>232170370</v>
      </c>
      <c r="D71" s="172">
        <v>1157220734.2999997</v>
      </c>
      <c r="E71" s="172">
        <v>0</v>
      </c>
      <c r="F71" s="172">
        <v>556132.5</v>
      </c>
      <c r="G71" s="172">
        <v>21479765.75</v>
      </c>
      <c r="H71" s="172">
        <v>59784081.850000001</v>
      </c>
      <c r="I71" s="172">
        <v>28205514.600000001</v>
      </c>
      <c r="J71" s="172">
        <v>75295145</v>
      </c>
      <c r="K71" s="172">
        <v>11118183</v>
      </c>
      <c r="L71" s="172">
        <v>379103035.5</v>
      </c>
      <c r="M71" s="172">
        <v>67360094.299999997</v>
      </c>
      <c r="N71" s="172">
        <v>31066972.800000001</v>
      </c>
      <c r="O71" s="172">
        <v>67167560.950000003</v>
      </c>
      <c r="P71" s="172">
        <v>155863158.69999999</v>
      </c>
      <c r="Q71" s="172">
        <f t="shared" si="2"/>
        <v>896999644.95000005</v>
      </c>
      <c r="R71" s="121"/>
      <c r="S71" s="9"/>
      <c r="T71" s="37"/>
      <c r="U71" s="37"/>
      <c r="V71" s="37"/>
      <c r="W71" s="142"/>
      <c r="X71" s="142"/>
      <c r="Y71" s="142"/>
      <c r="Z71" s="142"/>
      <c r="AA71" s="142"/>
      <c r="AB71" s="142"/>
      <c r="AC71" s="142"/>
      <c r="AD71" s="161"/>
      <c r="AE71" s="161"/>
      <c r="AF71" s="161"/>
      <c r="AG71" s="161"/>
    </row>
    <row r="72" spans="2:33" x14ac:dyDescent="0.25">
      <c r="B72" s="196" t="s">
        <v>116</v>
      </c>
      <c r="C72" s="170">
        <v>1327400989</v>
      </c>
      <c r="D72" s="170">
        <v>449425707.98000014</v>
      </c>
      <c r="E72" s="170">
        <v>5060277.08</v>
      </c>
      <c r="F72" s="170">
        <v>22566373.809999999</v>
      </c>
      <c r="G72" s="170">
        <v>12281006.109999999</v>
      </c>
      <c r="H72" s="170">
        <v>10418518.850000001</v>
      </c>
      <c r="I72" s="170">
        <v>9423267.8399999999</v>
      </c>
      <c r="J72" s="170">
        <v>34246339.899999999</v>
      </c>
      <c r="K72" s="170">
        <v>13098147.58</v>
      </c>
      <c r="L72" s="170">
        <v>16604098.620000001</v>
      </c>
      <c r="M72" s="170">
        <v>9045041.2200000007</v>
      </c>
      <c r="N72" s="170">
        <v>5186833.1100000003</v>
      </c>
      <c r="O72" s="170">
        <v>70067935.510000005</v>
      </c>
      <c r="P72" s="170">
        <v>68724673.849999994</v>
      </c>
      <c r="Q72" s="170">
        <f t="shared" si="2"/>
        <v>276722513.48000002</v>
      </c>
      <c r="R72" s="121"/>
      <c r="S72" s="9"/>
      <c r="T72" s="37"/>
      <c r="U72" s="37"/>
      <c r="V72" s="37"/>
      <c r="W72" s="142"/>
      <c r="X72" s="142"/>
      <c r="Y72" s="142"/>
      <c r="Z72" s="142"/>
      <c r="AA72" s="142"/>
      <c r="AB72" s="142"/>
      <c r="AC72" s="142"/>
      <c r="AD72" s="161"/>
      <c r="AE72" s="161"/>
      <c r="AF72" s="161"/>
      <c r="AG72" s="161"/>
    </row>
    <row r="73" spans="2:33" x14ac:dyDescent="0.25">
      <c r="B73" s="193" t="s">
        <v>255</v>
      </c>
      <c r="C73" s="172">
        <v>2350000</v>
      </c>
      <c r="D73" s="172">
        <v>500</v>
      </c>
      <c r="E73" s="172">
        <v>0</v>
      </c>
      <c r="F73" s="172">
        <v>0</v>
      </c>
      <c r="G73" s="172"/>
      <c r="H73" s="172"/>
      <c r="I73" s="172"/>
      <c r="J73" s="172">
        <v>0</v>
      </c>
      <c r="K73" s="172"/>
      <c r="L73" s="172">
        <v>0</v>
      </c>
      <c r="M73" s="172">
        <v>0</v>
      </c>
      <c r="N73" s="172"/>
      <c r="O73" s="172">
        <v>0</v>
      </c>
      <c r="P73" s="172"/>
      <c r="Q73" s="172">
        <f t="shared" si="2"/>
        <v>0</v>
      </c>
      <c r="R73" s="121"/>
      <c r="S73" s="9"/>
      <c r="T73" s="37"/>
      <c r="U73" s="37"/>
      <c r="V73" s="37"/>
      <c r="W73" s="142"/>
      <c r="X73" s="142"/>
      <c r="Y73" s="142"/>
      <c r="Z73" s="142"/>
      <c r="AA73" s="142"/>
      <c r="AB73" s="142"/>
      <c r="AC73" s="142"/>
      <c r="AD73" s="161"/>
      <c r="AE73" s="161"/>
      <c r="AF73" s="161"/>
      <c r="AG73" s="161"/>
    </row>
    <row r="74" spans="2:33" x14ac:dyDescent="0.25">
      <c r="B74" s="193" t="s">
        <v>256</v>
      </c>
      <c r="C74" s="172">
        <v>150000</v>
      </c>
      <c r="D74" s="172">
        <v>2000</v>
      </c>
      <c r="E74" s="172">
        <v>0</v>
      </c>
      <c r="F74" s="172">
        <v>0</v>
      </c>
      <c r="G74" s="172"/>
      <c r="H74" s="172"/>
      <c r="I74" s="172"/>
      <c r="J74" s="172"/>
      <c r="K74" s="172"/>
      <c r="L74" s="172"/>
      <c r="M74" s="172"/>
      <c r="N74" s="172">
        <v>0</v>
      </c>
      <c r="O74" s="172"/>
      <c r="P74" s="172"/>
      <c r="Q74" s="172">
        <f t="shared" si="2"/>
        <v>0</v>
      </c>
      <c r="R74" s="229"/>
      <c r="S74" s="9"/>
      <c r="T74" s="37"/>
      <c r="U74" s="37"/>
      <c r="V74" s="37"/>
      <c r="W74" s="142"/>
      <c r="X74" s="142"/>
      <c r="Y74" s="142"/>
      <c r="Z74" s="142"/>
      <c r="AA74" s="142"/>
      <c r="AB74" s="142"/>
      <c r="AC74" s="142"/>
      <c r="AD74" s="161"/>
      <c r="AE74" s="161"/>
      <c r="AF74" s="161"/>
      <c r="AG74" s="161"/>
    </row>
    <row r="75" spans="2:33" x14ac:dyDescent="0.25">
      <c r="B75" s="193" t="s">
        <v>257</v>
      </c>
      <c r="C75" s="172">
        <v>1305592027</v>
      </c>
      <c r="D75" s="172">
        <v>448932111.98000014</v>
      </c>
      <c r="E75" s="172">
        <v>5060277.08</v>
      </c>
      <c r="F75" s="172">
        <v>22566373.809999999</v>
      </c>
      <c r="G75" s="172">
        <v>12281006.109999999</v>
      </c>
      <c r="H75" s="172">
        <v>10418518.850000001</v>
      </c>
      <c r="I75" s="172">
        <v>9423267.8399999999</v>
      </c>
      <c r="J75" s="172">
        <v>34246339.899999999</v>
      </c>
      <c r="K75" s="172">
        <v>13098147.58</v>
      </c>
      <c r="L75" s="172">
        <v>16604098.620000001</v>
      </c>
      <c r="M75" s="172">
        <v>9045041.2200000007</v>
      </c>
      <c r="N75" s="172">
        <v>5186833.1100000003</v>
      </c>
      <c r="O75" s="172">
        <v>69681839.510000005</v>
      </c>
      <c r="P75" s="172">
        <v>68724673.849999994</v>
      </c>
      <c r="Q75" s="172">
        <f t="shared" si="2"/>
        <v>276336417.48000002</v>
      </c>
      <c r="R75" s="229"/>
      <c r="S75" s="9"/>
      <c r="T75" s="37"/>
      <c r="U75" s="37"/>
      <c r="V75" s="37"/>
      <c r="W75" s="142"/>
      <c r="X75" s="142"/>
      <c r="Y75" s="142"/>
      <c r="Z75" s="142"/>
      <c r="AA75" s="142"/>
      <c r="AB75" s="142"/>
      <c r="AC75" s="142"/>
      <c r="AD75" s="161"/>
      <c r="AE75" s="161"/>
      <c r="AF75" s="161"/>
      <c r="AG75" s="161"/>
    </row>
    <row r="76" spans="2:33" x14ac:dyDescent="0.25">
      <c r="B76" s="194" t="s">
        <v>258</v>
      </c>
      <c r="C76" s="172">
        <v>1259988684</v>
      </c>
      <c r="D76" s="172">
        <v>446881514.98000014</v>
      </c>
      <c r="E76" s="172">
        <v>4964443.75</v>
      </c>
      <c r="F76" s="172">
        <v>22470540.48</v>
      </c>
      <c r="G76" s="172">
        <v>12185172.779999999</v>
      </c>
      <c r="H76" s="172">
        <v>10322685.520000001</v>
      </c>
      <c r="I76" s="172">
        <v>9327434.5099999998</v>
      </c>
      <c r="J76" s="172">
        <v>33937934.210000001</v>
      </c>
      <c r="K76" s="172">
        <v>13002314.25</v>
      </c>
      <c r="L76" s="172">
        <v>16508265.290000001</v>
      </c>
      <c r="M76" s="172">
        <v>8949207.8900000006</v>
      </c>
      <c r="N76" s="172">
        <v>5090999.78</v>
      </c>
      <c r="O76" s="172">
        <v>69586006.180000007</v>
      </c>
      <c r="P76" s="172">
        <v>68628840.519999996</v>
      </c>
      <c r="Q76" s="172">
        <f t="shared" si="2"/>
        <v>274973845.16000003</v>
      </c>
      <c r="R76" s="121"/>
      <c r="S76" s="9"/>
      <c r="T76" s="37"/>
      <c r="U76" s="37"/>
      <c r="V76" s="37"/>
      <c r="W76" s="142"/>
      <c r="X76" s="142"/>
      <c r="Y76" s="142"/>
      <c r="Z76" s="142"/>
      <c r="AA76" s="142"/>
      <c r="AB76" s="142"/>
      <c r="AC76" s="142"/>
      <c r="AD76" s="161"/>
      <c r="AE76" s="161"/>
      <c r="AF76" s="161"/>
      <c r="AG76" s="161"/>
    </row>
    <row r="77" spans="2:33" x14ac:dyDescent="0.25">
      <c r="B77" s="194" t="s">
        <v>259</v>
      </c>
      <c r="C77" s="172">
        <v>45603343</v>
      </c>
      <c r="D77" s="172">
        <v>2050597</v>
      </c>
      <c r="E77" s="172">
        <v>95833.33</v>
      </c>
      <c r="F77" s="172">
        <v>95833.33</v>
      </c>
      <c r="G77" s="172">
        <v>95833.33</v>
      </c>
      <c r="H77" s="172">
        <v>95833.33</v>
      </c>
      <c r="I77" s="172">
        <v>95833.33</v>
      </c>
      <c r="J77" s="172">
        <v>308405.69</v>
      </c>
      <c r="K77" s="172">
        <v>95833.33</v>
      </c>
      <c r="L77" s="172">
        <v>95833.33</v>
      </c>
      <c r="M77" s="172">
        <v>95833.33</v>
      </c>
      <c r="N77" s="172">
        <v>95833.33</v>
      </c>
      <c r="O77" s="172">
        <v>95833.33</v>
      </c>
      <c r="P77" s="172">
        <v>95833.33</v>
      </c>
      <c r="Q77" s="172">
        <f t="shared" si="2"/>
        <v>1362572.3200000003</v>
      </c>
      <c r="R77" s="121"/>
      <c r="S77" s="9"/>
      <c r="T77" s="37"/>
      <c r="U77" s="37"/>
      <c r="V77" s="37"/>
      <c r="W77" s="142"/>
      <c r="X77" s="142"/>
      <c r="Y77" s="142"/>
      <c r="Z77" s="142"/>
      <c r="AA77" s="142"/>
      <c r="AB77" s="142"/>
      <c r="AC77" s="142"/>
      <c r="AD77" s="161"/>
      <c r="AE77" s="161"/>
      <c r="AF77" s="161"/>
      <c r="AG77" s="161"/>
    </row>
    <row r="78" spans="2:33" x14ac:dyDescent="0.25">
      <c r="B78" s="193" t="s">
        <v>260</v>
      </c>
      <c r="C78" s="172">
        <v>0</v>
      </c>
      <c r="D78" s="172">
        <v>100000</v>
      </c>
      <c r="E78" s="172"/>
      <c r="F78" s="172">
        <v>0</v>
      </c>
      <c r="G78" s="172"/>
      <c r="H78" s="172"/>
      <c r="I78" s="172"/>
      <c r="J78" s="172"/>
      <c r="K78" s="172"/>
      <c r="L78" s="172"/>
      <c r="M78" s="172"/>
      <c r="N78" s="172"/>
      <c r="O78" s="172"/>
      <c r="P78" s="172"/>
      <c r="Q78" s="172">
        <f t="shared" si="2"/>
        <v>0</v>
      </c>
      <c r="R78" s="59"/>
      <c r="S78" s="9"/>
      <c r="T78" s="37"/>
      <c r="U78" s="37"/>
      <c r="V78" s="37"/>
      <c r="W78" s="142"/>
      <c r="X78" s="142"/>
      <c r="Y78" s="142"/>
      <c r="Z78" s="142"/>
      <c r="AA78" s="142"/>
      <c r="AB78" s="142"/>
      <c r="AC78" s="142"/>
      <c r="AD78" s="161"/>
      <c r="AE78" s="161"/>
      <c r="AF78" s="161"/>
      <c r="AG78" s="161"/>
    </row>
    <row r="79" spans="2:33" x14ac:dyDescent="0.25">
      <c r="B79" s="193" t="s">
        <v>261</v>
      </c>
      <c r="C79" s="172">
        <v>19308962</v>
      </c>
      <c r="D79" s="172">
        <v>391096</v>
      </c>
      <c r="E79" s="172">
        <v>0</v>
      </c>
      <c r="F79" s="172">
        <v>0</v>
      </c>
      <c r="G79" s="172">
        <v>0</v>
      </c>
      <c r="H79" s="172"/>
      <c r="I79" s="172"/>
      <c r="J79" s="172"/>
      <c r="K79" s="172">
        <v>0</v>
      </c>
      <c r="L79" s="172">
        <v>0</v>
      </c>
      <c r="M79" s="172">
        <v>0</v>
      </c>
      <c r="N79" s="172">
        <v>0</v>
      </c>
      <c r="O79" s="172">
        <v>386096</v>
      </c>
      <c r="P79" s="172">
        <v>0</v>
      </c>
      <c r="Q79" s="172">
        <f t="shared" si="2"/>
        <v>386096</v>
      </c>
      <c r="R79" s="122"/>
      <c r="S79" s="9"/>
      <c r="T79" s="37"/>
      <c r="U79" s="37"/>
      <c r="V79" s="37"/>
      <c r="W79" s="142"/>
      <c r="X79" s="142"/>
      <c r="Y79" s="142"/>
      <c r="Z79" s="142"/>
      <c r="AA79" s="142"/>
      <c r="AB79" s="142"/>
      <c r="AC79" s="142"/>
      <c r="AD79" s="161"/>
      <c r="AE79" s="161"/>
      <c r="AF79" s="161"/>
      <c r="AG79" s="161"/>
    </row>
    <row r="80" spans="2:33" x14ac:dyDescent="0.25">
      <c r="B80" s="30" t="s">
        <v>117</v>
      </c>
      <c r="C80" s="170">
        <v>26359067</v>
      </c>
      <c r="D80" s="170">
        <v>23858865.740000002</v>
      </c>
      <c r="E80" s="170">
        <v>0</v>
      </c>
      <c r="F80" s="170">
        <v>0</v>
      </c>
      <c r="G80" s="170">
        <v>2748556.79</v>
      </c>
      <c r="H80" s="170">
        <v>0</v>
      </c>
      <c r="I80" s="170">
        <v>0</v>
      </c>
      <c r="J80" s="170">
        <v>158816.20000000001</v>
      </c>
      <c r="K80" s="170">
        <v>2519805.5299999998</v>
      </c>
      <c r="L80" s="170">
        <v>279660</v>
      </c>
      <c r="M80" s="170">
        <v>2026451.76</v>
      </c>
      <c r="N80" s="170">
        <v>622283.89</v>
      </c>
      <c r="O80" s="170">
        <v>2477184.21</v>
      </c>
      <c r="P80" s="170">
        <v>11434408.09</v>
      </c>
      <c r="Q80" s="170">
        <f t="shared" si="2"/>
        <v>22267166.469999999</v>
      </c>
      <c r="R80" s="122"/>
      <c r="S80" s="9"/>
      <c r="T80" s="37"/>
      <c r="U80" s="37"/>
      <c r="V80" s="37"/>
      <c r="W80" s="142"/>
      <c r="X80" s="142"/>
      <c r="Y80" s="142"/>
      <c r="Z80" s="142"/>
      <c r="AA80" s="142"/>
      <c r="AB80" s="142"/>
      <c r="AC80" s="142"/>
      <c r="AD80" s="161"/>
      <c r="AE80" s="161"/>
      <c r="AF80" s="161"/>
      <c r="AG80" s="161"/>
    </row>
    <row r="81" spans="2:33" x14ac:dyDescent="0.25">
      <c r="B81" s="192" t="s">
        <v>118</v>
      </c>
      <c r="C81" s="172">
        <v>317800</v>
      </c>
      <c r="D81" s="172">
        <v>8803880.2699999996</v>
      </c>
      <c r="E81" s="172">
        <v>0</v>
      </c>
      <c r="F81" s="172"/>
      <c r="G81" s="172"/>
      <c r="H81" s="172"/>
      <c r="I81" s="172"/>
      <c r="J81" s="172"/>
      <c r="K81" s="172">
        <v>0</v>
      </c>
      <c r="L81" s="172">
        <v>0</v>
      </c>
      <c r="M81" s="172">
        <v>0</v>
      </c>
      <c r="N81" s="172">
        <v>0</v>
      </c>
      <c r="O81" s="172">
        <v>2046989.96</v>
      </c>
      <c r="P81" s="172">
        <v>6316354.9299999997</v>
      </c>
      <c r="Q81" s="172">
        <f t="shared" si="2"/>
        <v>8363344.8899999997</v>
      </c>
      <c r="R81" s="122"/>
      <c r="S81" s="9"/>
      <c r="T81" s="37"/>
      <c r="U81" s="37"/>
      <c r="V81" s="37"/>
      <c r="W81" s="142"/>
      <c r="X81" s="142"/>
      <c r="Y81" s="142"/>
      <c r="Z81" s="142"/>
      <c r="AA81" s="142"/>
      <c r="AB81" s="142"/>
      <c r="AC81" s="142"/>
      <c r="AD81" s="161"/>
      <c r="AE81" s="161"/>
      <c r="AF81" s="161"/>
      <c r="AG81" s="161"/>
    </row>
    <row r="82" spans="2:33" x14ac:dyDescent="0.25">
      <c r="B82" s="192" t="s">
        <v>119</v>
      </c>
      <c r="C82" s="172">
        <v>20578936</v>
      </c>
      <c r="D82" s="172">
        <v>3044156</v>
      </c>
      <c r="E82" s="172">
        <v>0</v>
      </c>
      <c r="F82" s="172">
        <v>0</v>
      </c>
      <c r="G82" s="172">
        <v>607699.81999999995</v>
      </c>
      <c r="H82" s="172">
        <v>0</v>
      </c>
      <c r="I82" s="172">
        <v>0</v>
      </c>
      <c r="J82" s="172">
        <v>158816.20000000001</v>
      </c>
      <c r="K82" s="172">
        <v>61360</v>
      </c>
      <c r="L82" s="172">
        <v>279660</v>
      </c>
      <c r="M82" s="172">
        <v>342200</v>
      </c>
      <c r="N82" s="172">
        <v>0</v>
      </c>
      <c r="O82" s="172">
        <v>0</v>
      </c>
      <c r="P82" s="172">
        <v>443656.44</v>
      </c>
      <c r="Q82" s="172">
        <f t="shared" ref="Q82:Q101" si="3">SUM(E82:P82)</f>
        <v>1893392.46</v>
      </c>
      <c r="R82" s="59"/>
      <c r="S82" s="9"/>
      <c r="T82" s="37"/>
      <c r="U82" s="37"/>
      <c r="V82" s="37"/>
      <c r="W82" s="142"/>
      <c r="X82" s="142"/>
      <c r="Y82" s="142"/>
      <c r="Z82" s="142"/>
      <c r="AA82" s="142"/>
      <c r="AB82" s="142"/>
      <c r="AC82" s="142"/>
      <c r="AD82" s="161"/>
      <c r="AE82" s="161"/>
      <c r="AF82" s="161"/>
      <c r="AG82" s="161"/>
    </row>
    <row r="83" spans="2:33" x14ac:dyDescent="0.25">
      <c r="B83" s="192" t="s">
        <v>120</v>
      </c>
      <c r="C83" s="172">
        <v>5462331</v>
      </c>
      <c r="D83" s="172">
        <v>12010829.470000003</v>
      </c>
      <c r="E83" s="172">
        <v>0</v>
      </c>
      <c r="F83" s="172">
        <v>0</v>
      </c>
      <c r="G83" s="172">
        <v>2140856.9700000002</v>
      </c>
      <c r="H83" s="172">
        <v>0</v>
      </c>
      <c r="I83" s="172">
        <v>0</v>
      </c>
      <c r="J83" s="172">
        <v>0</v>
      </c>
      <c r="K83" s="172">
        <v>2458445.5299999998</v>
      </c>
      <c r="L83" s="172">
        <v>0</v>
      </c>
      <c r="M83" s="172">
        <v>1684251.76</v>
      </c>
      <c r="N83" s="172">
        <v>622283.89</v>
      </c>
      <c r="O83" s="172">
        <v>430194.25</v>
      </c>
      <c r="P83" s="172">
        <v>4674396.7200000007</v>
      </c>
      <c r="Q83" s="172">
        <f t="shared" si="3"/>
        <v>12010429.120000001</v>
      </c>
      <c r="R83" s="122"/>
      <c r="S83" s="9"/>
      <c r="T83" s="37"/>
      <c r="U83" s="37"/>
      <c r="V83" s="37"/>
      <c r="W83" s="142"/>
      <c r="X83" s="142"/>
      <c r="Y83" s="142"/>
      <c r="Z83" s="142"/>
      <c r="AA83" s="142"/>
      <c r="AB83" s="142"/>
      <c r="AC83" s="142"/>
      <c r="AD83" s="161"/>
      <c r="AE83" s="161"/>
      <c r="AF83" s="161"/>
      <c r="AG83" s="161"/>
    </row>
    <row r="84" spans="2:33" x14ac:dyDescent="0.25">
      <c r="B84" s="30" t="s">
        <v>121</v>
      </c>
      <c r="C84" s="170">
        <v>2309866101</v>
      </c>
      <c r="D84" s="170">
        <v>4570796197.3100014</v>
      </c>
      <c r="E84" s="170">
        <v>0</v>
      </c>
      <c r="F84" s="170">
        <v>71061278.060000002</v>
      </c>
      <c r="G84" s="170">
        <v>9233637.4799999986</v>
      </c>
      <c r="H84" s="170">
        <v>67844618.760000005</v>
      </c>
      <c r="I84" s="170">
        <v>169803330.70000002</v>
      </c>
      <c r="J84" s="170">
        <v>475509539.55000001</v>
      </c>
      <c r="K84" s="170">
        <v>343626498.40999997</v>
      </c>
      <c r="L84" s="170">
        <v>169252288.37</v>
      </c>
      <c r="M84" s="170">
        <v>237658321.91</v>
      </c>
      <c r="N84" s="170">
        <v>215338445.09999999</v>
      </c>
      <c r="O84" s="170">
        <v>1535422399.9000001</v>
      </c>
      <c r="P84" s="170">
        <v>1100021487.4000001</v>
      </c>
      <c r="Q84" s="170">
        <f t="shared" si="3"/>
        <v>4394771845.6399994</v>
      </c>
      <c r="R84" s="121"/>
      <c r="S84" s="9"/>
      <c r="T84" s="37"/>
      <c r="U84" s="37"/>
      <c r="V84" s="37"/>
      <c r="W84" s="142"/>
      <c r="X84" s="142"/>
      <c r="Y84" s="142"/>
      <c r="Z84" s="142"/>
      <c r="AA84" s="142"/>
      <c r="AB84" s="142"/>
      <c r="AC84" s="142"/>
      <c r="AD84" s="161"/>
      <c r="AE84" s="161"/>
      <c r="AF84" s="161"/>
      <c r="AG84" s="161"/>
    </row>
    <row r="85" spans="2:33" x14ac:dyDescent="0.25">
      <c r="B85" s="196" t="s">
        <v>122</v>
      </c>
      <c r="C85" s="170">
        <v>2302171101</v>
      </c>
      <c r="D85" s="170">
        <v>4566239859.3100014</v>
      </c>
      <c r="E85" s="170">
        <v>0</v>
      </c>
      <c r="F85" s="170">
        <v>70474800.780000001</v>
      </c>
      <c r="G85" s="170">
        <v>8647160.1999999993</v>
      </c>
      <c r="H85" s="170">
        <v>67258141.480000004</v>
      </c>
      <c r="I85" s="170">
        <v>169216853.42000002</v>
      </c>
      <c r="J85" s="170">
        <v>474713062.27000004</v>
      </c>
      <c r="K85" s="170">
        <v>343040021.13</v>
      </c>
      <c r="L85" s="170">
        <v>169225015.64000002</v>
      </c>
      <c r="M85" s="170">
        <v>237631049.18000001</v>
      </c>
      <c r="N85" s="170">
        <v>215311172.37</v>
      </c>
      <c r="O85" s="170">
        <v>1535395127.1700001</v>
      </c>
      <c r="P85" s="170">
        <v>1099403105.3000002</v>
      </c>
      <c r="Q85" s="170">
        <f t="shared" si="3"/>
        <v>4390315508.9400005</v>
      </c>
      <c r="R85" s="122"/>
      <c r="S85" s="9"/>
      <c r="T85" s="37"/>
      <c r="U85" s="37"/>
      <c r="V85" s="37"/>
      <c r="W85" s="142"/>
      <c r="X85" s="142"/>
      <c r="Y85" s="142"/>
      <c r="Z85" s="142"/>
      <c r="AA85" s="142"/>
      <c r="AB85" s="142"/>
      <c r="AC85" s="142"/>
      <c r="AD85" s="161"/>
      <c r="AE85" s="161"/>
      <c r="AF85" s="161"/>
      <c r="AG85" s="161"/>
    </row>
    <row r="86" spans="2:33" x14ac:dyDescent="0.25">
      <c r="B86" s="193" t="s">
        <v>262</v>
      </c>
      <c r="C86" s="172">
        <v>2302171101</v>
      </c>
      <c r="D86" s="172">
        <v>4566239859.3100014</v>
      </c>
      <c r="E86" s="172">
        <v>0</v>
      </c>
      <c r="F86" s="172">
        <v>70474800.780000001</v>
      </c>
      <c r="G86" s="172">
        <v>8647160.1999999993</v>
      </c>
      <c r="H86" s="172">
        <v>67258141.480000004</v>
      </c>
      <c r="I86" s="172">
        <v>169216853.42000002</v>
      </c>
      <c r="J86" s="172">
        <v>474713062.27000004</v>
      </c>
      <c r="K86" s="172">
        <v>343040021.13</v>
      </c>
      <c r="L86" s="172">
        <v>169225015.64000002</v>
      </c>
      <c r="M86" s="172">
        <v>237631049.18000001</v>
      </c>
      <c r="N86" s="172">
        <v>215311172.37</v>
      </c>
      <c r="O86" s="172">
        <v>1535395127.1700001</v>
      </c>
      <c r="P86" s="172">
        <v>1099403105.3000002</v>
      </c>
      <c r="Q86" s="172">
        <f t="shared" si="3"/>
        <v>4390315508.9400005</v>
      </c>
      <c r="R86" s="121"/>
      <c r="S86" s="9"/>
      <c r="T86" s="37"/>
      <c r="U86" s="37"/>
      <c r="V86" s="37"/>
      <c r="W86" s="142"/>
      <c r="X86" s="142"/>
      <c r="Y86" s="142"/>
      <c r="Z86" s="142"/>
      <c r="AA86" s="142"/>
      <c r="AB86" s="142"/>
      <c r="AC86" s="142"/>
      <c r="AD86" s="161"/>
      <c r="AE86" s="161"/>
      <c r="AF86" s="161"/>
      <c r="AG86" s="161"/>
    </row>
    <row r="87" spans="2:33" x14ac:dyDescent="0.25">
      <c r="B87" s="196" t="s">
        <v>123</v>
      </c>
      <c r="C87" s="170">
        <v>7695000</v>
      </c>
      <c r="D87" s="170">
        <v>4556338</v>
      </c>
      <c r="E87" s="170">
        <v>0</v>
      </c>
      <c r="F87" s="170">
        <v>586477.28</v>
      </c>
      <c r="G87" s="170">
        <v>586477.28</v>
      </c>
      <c r="H87" s="170">
        <v>586477.28</v>
      </c>
      <c r="I87" s="170">
        <v>586477.28</v>
      </c>
      <c r="J87" s="170">
        <v>796477.28</v>
      </c>
      <c r="K87" s="170">
        <v>586477.28</v>
      </c>
      <c r="L87" s="170">
        <v>27272.73</v>
      </c>
      <c r="M87" s="170">
        <v>27272.73</v>
      </c>
      <c r="N87" s="170">
        <v>27272.73</v>
      </c>
      <c r="O87" s="170">
        <v>27272.73</v>
      </c>
      <c r="P87" s="170">
        <v>618382.10000000009</v>
      </c>
      <c r="Q87" s="170">
        <f t="shared" si="3"/>
        <v>4456336.7000000011</v>
      </c>
      <c r="R87" s="121"/>
      <c r="S87" s="9"/>
      <c r="T87" s="37"/>
      <c r="U87" s="37"/>
      <c r="V87" s="37"/>
      <c r="W87" s="142"/>
      <c r="X87" s="142"/>
      <c r="Y87" s="142"/>
      <c r="Z87" s="142"/>
      <c r="AA87" s="142"/>
      <c r="AB87" s="142"/>
      <c r="AC87" s="142"/>
      <c r="AD87" s="161"/>
      <c r="AE87" s="161"/>
      <c r="AF87" s="161"/>
      <c r="AG87" s="161"/>
    </row>
    <row r="88" spans="2:33" x14ac:dyDescent="0.25">
      <c r="B88" s="193" t="s">
        <v>263</v>
      </c>
      <c r="C88" s="172">
        <v>1500000</v>
      </c>
      <c r="D88" s="172">
        <v>408000</v>
      </c>
      <c r="E88" s="172">
        <v>0</v>
      </c>
      <c r="F88" s="172">
        <v>0</v>
      </c>
      <c r="G88" s="172">
        <v>0</v>
      </c>
      <c r="H88" s="172"/>
      <c r="I88" s="172">
        <v>0</v>
      </c>
      <c r="J88" s="172">
        <v>210000</v>
      </c>
      <c r="K88" s="172"/>
      <c r="L88" s="172"/>
      <c r="M88" s="172">
        <v>0</v>
      </c>
      <c r="N88" s="172">
        <v>0</v>
      </c>
      <c r="O88" s="172"/>
      <c r="P88" s="172">
        <v>198000</v>
      </c>
      <c r="Q88" s="172">
        <f t="shared" si="3"/>
        <v>408000</v>
      </c>
      <c r="R88" s="121"/>
      <c r="S88" s="9"/>
      <c r="T88" s="37"/>
      <c r="U88" s="37"/>
      <c r="V88" s="37"/>
      <c r="W88" s="142"/>
      <c r="X88" s="142"/>
      <c r="Y88" s="142"/>
      <c r="Z88" s="142"/>
      <c r="AA88" s="142"/>
      <c r="AB88" s="142"/>
      <c r="AC88" s="142"/>
      <c r="AD88" s="161"/>
      <c r="AE88" s="161"/>
      <c r="AF88" s="161"/>
      <c r="AG88" s="161"/>
    </row>
    <row r="89" spans="2:33" x14ac:dyDescent="0.25">
      <c r="B89" s="193" t="s">
        <v>264</v>
      </c>
      <c r="C89" s="172">
        <v>5970000</v>
      </c>
      <c r="D89" s="172">
        <v>4148338</v>
      </c>
      <c r="E89" s="172">
        <v>0</v>
      </c>
      <c r="F89" s="172">
        <v>586477.28</v>
      </c>
      <c r="G89" s="172">
        <v>586477.28</v>
      </c>
      <c r="H89" s="172">
        <v>586477.28</v>
      </c>
      <c r="I89" s="172">
        <v>586477.28</v>
      </c>
      <c r="J89" s="172">
        <v>586477.28</v>
      </c>
      <c r="K89" s="172">
        <v>586477.28</v>
      </c>
      <c r="L89" s="172">
        <v>27272.73</v>
      </c>
      <c r="M89" s="172">
        <v>27272.73</v>
      </c>
      <c r="N89" s="172">
        <v>27272.73</v>
      </c>
      <c r="O89" s="172">
        <v>27272.73</v>
      </c>
      <c r="P89" s="172">
        <v>420382.10000000003</v>
      </c>
      <c r="Q89" s="172">
        <f t="shared" si="3"/>
        <v>4048336.7000000007</v>
      </c>
      <c r="R89" s="59"/>
      <c r="S89" s="9"/>
      <c r="T89" s="37"/>
      <c r="U89" s="37"/>
      <c r="V89" s="37"/>
      <c r="W89" s="142"/>
      <c r="X89" s="142"/>
      <c r="Y89" s="142"/>
      <c r="Z89" s="142"/>
      <c r="AA89" s="142"/>
      <c r="AB89" s="142"/>
      <c r="AC89" s="142"/>
      <c r="AD89" s="161"/>
      <c r="AE89" s="161"/>
      <c r="AF89" s="161"/>
      <c r="AG89" s="161"/>
    </row>
    <row r="90" spans="2:33" x14ac:dyDescent="0.25">
      <c r="B90" s="193" t="s">
        <v>265</v>
      </c>
      <c r="C90" s="172">
        <v>225000</v>
      </c>
      <c r="D90" s="172">
        <v>0</v>
      </c>
      <c r="E90" s="172">
        <v>0</v>
      </c>
      <c r="F90" s="172"/>
      <c r="G90" s="172"/>
      <c r="H90" s="172"/>
      <c r="I90" s="172"/>
      <c r="J90" s="172"/>
      <c r="K90" s="172"/>
      <c r="L90" s="172"/>
      <c r="M90" s="172"/>
      <c r="N90" s="172"/>
      <c r="O90" s="172"/>
      <c r="P90" s="172">
        <v>0</v>
      </c>
      <c r="Q90" s="172">
        <f t="shared" si="3"/>
        <v>0</v>
      </c>
      <c r="R90" s="122"/>
      <c r="S90" s="9"/>
      <c r="T90" s="37"/>
      <c r="U90" s="37"/>
      <c r="V90" s="37"/>
      <c r="W90" s="142"/>
      <c r="X90" s="142"/>
      <c r="Y90" s="142"/>
      <c r="Z90" s="142"/>
      <c r="AA90" s="142"/>
      <c r="AB90" s="142"/>
      <c r="AC90" s="142"/>
      <c r="AD90" s="161"/>
      <c r="AE90" s="161"/>
      <c r="AF90" s="161"/>
      <c r="AG90" s="161"/>
    </row>
    <row r="91" spans="2:33" x14ac:dyDescent="0.25">
      <c r="B91" s="30" t="s">
        <v>124</v>
      </c>
      <c r="C91" s="170">
        <v>42703145659</v>
      </c>
      <c r="D91" s="170">
        <v>76405956611.579987</v>
      </c>
      <c r="E91" s="170">
        <v>1622465710.3000002</v>
      </c>
      <c r="F91" s="170">
        <v>3160517358.7199998</v>
      </c>
      <c r="G91" s="170">
        <v>3687893694.2799997</v>
      </c>
      <c r="H91" s="170">
        <v>2030315065.52</v>
      </c>
      <c r="I91" s="170">
        <v>5116089577.2600002</v>
      </c>
      <c r="J91" s="170">
        <v>3376380250.0100002</v>
      </c>
      <c r="K91" s="170">
        <v>3313387940.8199997</v>
      </c>
      <c r="L91" s="170">
        <v>2886357202.0300002</v>
      </c>
      <c r="M91" s="170">
        <v>2470771636.6900001</v>
      </c>
      <c r="N91" s="170">
        <v>6787583168.75</v>
      </c>
      <c r="O91" s="170">
        <v>8855030570.75</v>
      </c>
      <c r="P91" s="170">
        <v>32450277845.639999</v>
      </c>
      <c r="Q91" s="170">
        <f t="shared" si="3"/>
        <v>75757070020.769989</v>
      </c>
      <c r="R91" s="121"/>
      <c r="S91" s="9"/>
      <c r="T91" s="37"/>
      <c r="U91" s="37"/>
      <c r="V91" s="37"/>
      <c r="W91" s="142"/>
      <c r="X91" s="142"/>
      <c r="Y91" s="142"/>
      <c r="Z91" s="142"/>
      <c r="AA91" s="142"/>
      <c r="AB91" s="142"/>
      <c r="AC91" s="142"/>
      <c r="AD91" s="161"/>
      <c r="AE91" s="161"/>
      <c r="AF91" s="161"/>
      <c r="AG91" s="161"/>
    </row>
    <row r="92" spans="2:33" x14ac:dyDescent="0.25">
      <c r="B92" s="196" t="s">
        <v>125</v>
      </c>
      <c r="C92" s="170">
        <v>539883260</v>
      </c>
      <c r="D92" s="170">
        <v>1163875642.5599997</v>
      </c>
      <c r="E92" s="170">
        <v>181881453.81999999</v>
      </c>
      <c r="F92" s="170">
        <v>50798627.840000004</v>
      </c>
      <c r="G92" s="170">
        <v>25643301.460000001</v>
      </c>
      <c r="H92" s="170">
        <v>25594362.329999998</v>
      </c>
      <c r="I92" s="170">
        <v>51256968.520000003</v>
      </c>
      <c r="J92" s="170">
        <v>225308344.80000001</v>
      </c>
      <c r="K92" s="170">
        <v>91479295.109999999</v>
      </c>
      <c r="L92" s="170">
        <v>50368872.859999999</v>
      </c>
      <c r="M92" s="170">
        <v>4718153</v>
      </c>
      <c r="N92" s="170">
        <v>143419814.29000002</v>
      </c>
      <c r="O92" s="170">
        <v>46516081.480000004</v>
      </c>
      <c r="P92" s="170">
        <v>266890366.28999999</v>
      </c>
      <c r="Q92" s="170">
        <f t="shared" si="3"/>
        <v>1163875641.8</v>
      </c>
      <c r="R92" s="122"/>
      <c r="S92" s="9"/>
      <c r="T92" s="37"/>
      <c r="U92" s="37"/>
      <c r="V92" s="37"/>
      <c r="W92" s="142"/>
      <c r="X92" s="142"/>
      <c r="Y92" s="142"/>
      <c r="Z92" s="142"/>
      <c r="AA92" s="142"/>
      <c r="AB92" s="142"/>
      <c r="AC92" s="142"/>
      <c r="AD92" s="161"/>
      <c r="AE92" s="161"/>
      <c r="AF92" s="161"/>
      <c r="AG92" s="161"/>
    </row>
    <row r="93" spans="2:33" x14ac:dyDescent="0.25">
      <c r="B93" s="193" t="s">
        <v>266</v>
      </c>
      <c r="C93" s="172">
        <v>539883260</v>
      </c>
      <c r="D93" s="172">
        <v>1163875642.5599997</v>
      </c>
      <c r="E93" s="172">
        <v>181881453.81999999</v>
      </c>
      <c r="F93" s="172">
        <v>50798627.840000004</v>
      </c>
      <c r="G93" s="172">
        <v>25643301.460000001</v>
      </c>
      <c r="H93" s="172">
        <v>25594362.329999998</v>
      </c>
      <c r="I93" s="172">
        <v>51256968.520000003</v>
      </c>
      <c r="J93" s="172">
        <v>225308344.80000001</v>
      </c>
      <c r="K93" s="172">
        <v>91479295.109999999</v>
      </c>
      <c r="L93" s="172">
        <v>50368872.859999999</v>
      </c>
      <c r="M93" s="172">
        <v>4718153</v>
      </c>
      <c r="N93" s="172">
        <v>143419814.29000002</v>
      </c>
      <c r="O93" s="172">
        <v>46516081.480000004</v>
      </c>
      <c r="P93" s="172">
        <v>266890366.28999999</v>
      </c>
      <c r="Q93" s="172">
        <f t="shared" si="3"/>
        <v>1163875641.8</v>
      </c>
      <c r="R93" s="121"/>
      <c r="S93" s="9"/>
      <c r="T93" s="37"/>
      <c r="U93" s="37"/>
      <c r="V93" s="37"/>
      <c r="W93" s="142"/>
      <c r="X93" s="142"/>
      <c r="Y93" s="142"/>
      <c r="Z93" s="142"/>
      <c r="AA93" s="142"/>
      <c r="AB93" s="142"/>
      <c r="AC93" s="142"/>
      <c r="AD93" s="161"/>
      <c r="AE93" s="161"/>
      <c r="AF93" s="161"/>
      <c r="AG93" s="161"/>
    </row>
    <row r="94" spans="2:33" x14ac:dyDescent="0.25">
      <c r="B94" s="196" t="s">
        <v>126</v>
      </c>
      <c r="C94" s="170">
        <v>42139812399</v>
      </c>
      <c r="D94" s="170">
        <v>74538228086.619995</v>
      </c>
      <c r="E94" s="170">
        <v>1314517860.99</v>
      </c>
      <c r="F94" s="170">
        <v>3109718730.8799996</v>
      </c>
      <c r="G94" s="170">
        <v>3610250392.8200002</v>
      </c>
      <c r="H94" s="170">
        <v>2004720703.1899998</v>
      </c>
      <c r="I94" s="170">
        <v>5124532258.7399998</v>
      </c>
      <c r="J94" s="170">
        <v>3126736813.1700001</v>
      </c>
      <c r="K94" s="170">
        <v>3221908645.7099996</v>
      </c>
      <c r="L94" s="170">
        <v>2813904253.1000004</v>
      </c>
      <c r="M94" s="170">
        <v>2466053483.6900001</v>
      </c>
      <c r="N94" s="170">
        <v>6613818854.46</v>
      </c>
      <c r="O94" s="170">
        <v>8688174489.2700005</v>
      </c>
      <c r="P94" s="170">
        <v>31795210585.099998</v>
      </c>
      <c r="Q94" s="170">
        <f t="shared" si="3"/>
        <v>73889547071.119995</v>
      </c>
      <c r="R94" s="229"/>
      <c r="S94" s="9"/>
      <c r="T94" s="37"/>
      <c r="U94" s="37"/>
      <c r="V94" s="37"/>
      <c r="W94" s="142"/>
      <c r="X94" s="142"/>
      <c r="Y94" s="142"/>
      <c r="Z94" s="142"/>
      <c r="AA94" s="142"/>
      <c r="AB94" s="142"/>
      <c r="AC94" s="142"/>
      <c r="AD94" s="161"/>
      <c r="AE94" s="161"/>
      <c r="AF94" s="161"/>
      <c r="AG94" s="161"/>
    </row>
    <row r="95" spans="2:33" x14ac:dyDescent="0.25">
      <c r="B95" s="193" t="s">
        <v>267</v>
      </c>
      <c r="C95" s="172">
        <v>19130428505</v>
      </c>
      <c r="D95" s="172">
        <v>26150893346.529999</v>
      </c>
      <c r="E95" s="172">
        <v>1093122372.0799999</v>
      </c>
      <c r="F95" s="172">
        <v>1528758844.6199999</v>
      </c>
      <c r="G95" s="172">
        <v>1205150251.3600001</v>
      </c>
      <c r="H95" s="172">
        <v>1554887105.1799998</v>
      </c>
      <c r="I95" s="172">
        <v>1635063341.04</v>
      </c>
      <c r="J95" s="172">
        <v>1408763165.04</v>
      </c>
      <c r="K95" s="172">
        <v>1229244699.3299999</v>
      </c>
      <c r="L95" s="172">
        <v>1602494238.4000001</v>
      </c>
      <c r="M95" s="172">
        <v>1161467278.4300001</v>
      </c>
      <c r="N95" s="172">
        <v>3540877124.48</v>
      </c>
      <c r="O95" s="172">
        <v>2640488069.6599998</v>
      </c>
      <c r="P95" s="172">
        <v>7439630688.0800009</v>
      </c>
      <c r="Q95" s="172">
        <f t="shared" si="3"/>
        <v>26039947177.700001</v>
      </c>
      <c r="R95" s="229"/>
      <c r="S95" s="9"/>
      <c r="T95" s="37"/>
      <c r="U95" s="37"/>
      <c r="V95" s="37"/>
      <c r="W95" s="142"/>
      <c r="X95" s="142"/>
      <c r="Y95" s="142"/>
      <c r="Z95" s="142"/>
      <c r="AA95" s="142"/>
      <c r="AB95" s="142"/>
      <c r="AC95" s="142"/>
      <c r="AD95" s="161"/>
      <c r="AE95" s="161"/>
      <c r="AF95" s="161"/>
      <c r="AG95" s="161"/>
    </row>
    <row r="96" spans="2:33" x14ac:dyDescent="0.25">
      <c r="B96" s="201" t="s">
        <v>268</v>
      </c>
      <c r="C96" s="172">
        <v>10554328155</v>
      </c>
      <c r="D96" s="172">
        <v>14894430543.110001</v>
      </c>
      <c r="E96" s="172">
        <v>193241670.91999999</v>
      </c>
      <c r="F96" s="172">
        <v>645709565.99999988</v>
      </c>
      <c r="G96" s="172">
        <v>386259765.82000005</v>
      </c>
      <c r="H96" s="172">
        <v>669615768.77999997</v>
      </c>
      <c r="I96" s="172">
        <v>874431632.5999999</v>
      </c>
      <c r="J96" s="172">
        <v>509851407.78000003</v>
      </c>
      <c r="K96" s="172">
        <v>443299089.10000002</v>
      </c>
      <c r="L96" s="172">
        <v>745436950.94999993</v>
      </c>
      <c r="M96" s="172">
        <v>360726894.38</v>
      </c>
      <c r="N96" s="172">
        <v>2288268593.8099999</v>
      </c>
      <c r="O96" s="172">
        <v>1602400196.2</v>
      </c>
      <c r="P96" s="172">
        <v>6066221788.2300005</v>
      </c>
      <c r="Q96" s="172">
        <f t="shared" si="3"/>
        <v>14785463324.57</v>
      </c>
      <c r="R96" s="121"/>
      <c r="S96" s="9"/>
      <c r="T96" s="37"/>
      <c r="U96" s="37"/>
      <c r="V96" s="37"/>
      <c r="W96" s="142"/>
      <c r="X96" s="142"/>
      <c r="Y96" s="142"/>
      <c r="Z96" s="142"/>
      <c r="AA96" s="142"/>
      <c r="AB96" s="142"/>
      <c r="AC96" s="142"/>
      <c r="AD96" s="161"/>
      <c r="AE96" s="161"/>
      <c r="AF96" s="161"/>
      <c r="AG96" s="161"/>
    </row>
    <row r="97" spans="2:33" x14ac:dyDescent="0.25">
      <c r="B97" s="201" t="s">
        <v>269</v>
      </c>
      <c r="C97" s="172">
        <v>8576100350</v>
      </c>
      <c r="D97" s="172">
        <v>11256462803.419996</v>
      </c>
      <c r="E97" s="172">
        <v>899880701.15999997</v>
      </c>
      <c r="F97" s="172">
        <v>883049278.62</v>
      </c>
      <c r="G97" s="172">
        <v>818890485.53999996</v>
      </c>
      <c r="H97" s="172">
        <v>885271336.39999998</v>
      </c>
      <c r="I97" s="172">
        <v>760631708.44000006</v>
      </c>
      <c r="J97" s="172">
        <v>898911757.25999999</v>
      </c>
      <c r="K97" s="172">
        <v>785945610.23000002</v>
      </c>
      <c r="L97" s="172">
        <v>857057287.45000005</v>
      </c>
      <c r="M97" s="172">
        <v>800740384.05000007</v>
      </c>
      <c r="N97" s="172">
        <v>1252608530.6700001</v>
      </c>
      <c r="O97" s="172">
        <v>1038087873.46</v>
      </c>
      <c r="P97" s="172">
        <v>1373408899.8500001</v>
      </c>
      <c r="Q97" s="172">
        <f t="shared" si="3"/>
        <v>11254483853.129999</v>
      </c>
      <c r="R97" s="121"/>
      <c r="S97" s="9"/>
      <c r="T97" s="37"/>
      <c r="U97" s="37"/>
      <c r="V97" s="37"/>
      <c r="W97" s="142"/>
      <c r="X97" s="142"/>
      <c r="Y97" s="142"/>
      <c r="Z97" s="142"/>
      <c r="AA97" s="142"/>
      <c r="AB97" s="142"/>
      <c r="AC97" s="142"/>
      <c r="AD97" s="161"/>
      <c r="AE97" s="161"/>
      <c r="AF97" s="161"/>
      <c r="AG97" s="161"/>
    </row>
    <row r="98" spans="2:33" x14ac:dyDescent="0.25">
      <c r="B98" s="193" t="s">
        <v>270</v>
      </c>
      <c r="C98" s="172">
        <v>23009383894</v>
      </c>
      <c r="D98" s="172">
        <v>45887334740.090004</v>
      </c>
      <c r="E98" s="172">
        <v>221395488.91</v>
      </c>
      <c r="F98" s="172">
        <v>1580959886.2599998</v>
      </c>
      <c r="G98" s="172">
        <v>2405100141.46</v>
      </c>
      <c r="H98" s="172">
        <v>449833598.00999999</v>
      </c>
      <c r="I98" s="172">
        <v>3489468917.6999998</v>
      </c>
      <c r="J98" s="172">
        <v>1717973648.1300001</v>
      </c>
      <c r="K98" s="172">
        <v>1992663946.3799996</v>
      </c>
      <c r="L98" s="172">
        <v>1211410014.7</v>
      </c>
      <c r="M98" s="172">
        <v>1304586205.26</v>
      </c>
      <c r="N98" s="172">
        <v>572941729.98000002</v>
      </c>
      <c r="O98" s="172">
        <v>6047686419.6100006</v>
      </c>
      <c r="P98" s="172">
        <v>24355579897.019997</v>
      </c>
      <c r="Q98" s="172">
        <f t="shared" si="3"/>
        <v>45349599893.419998</v>
      </c>
      <c r="R98" s="229"/>
      <c r="S98" s="9"/>
      <c r="T98" s="37"/>
      <c r="U98" s="37"/>
      <c r="V98" s="37"/>
      <c r="W98" s="142"/>
      <c r="X98" s="142"/>
      <c r="Y98" s="142"/>
      <c r="Z98" s="142"/>
      <c r="AA98" s="142"/>
      <c r="AB98" s="142"/>
      <c r="AC98" s="142"/>
      <c r="AD98" s="161"/>
      <c r="AE98" s="161"/>
      <c r="AF98" s="161"/>
      <c r="AG98" s="161"/>
    </row>
    <row r="99" spans="2:33" ht="30" x14ac:dyDescent="0.25">
      <c r="B99" s="193" t="s">
        <v>290</v>
      </c>
      <c r="C99" s="172">
        <v>0</v>
      </c>
      <c r="D99" s="172">
        <v>2500000000</v>
      </c>
      <c r="E99" s="172"/>
      <c r="F99" s="172"/>
      <c r="G99" s="172"/>
      <c r="H99" s="172"/>
      <c r="I99" s="172"/>
      <c r="J99" s="172"/>
      <c r="K99" s="172"/>
      <c r="L99" s="172"/>
      <c r="M99" s="172"/>
      <c r="N99" s="172">
        <v>2500000000</v>
      </c>
      <c r="O99" s="172"/>
      <c r="P99" s="172">
        <v>0</v>
      </c>
      <c r="Q99" s="172">
        <f t="shared" si="3"/>
        <v>2500000000</v>
      </c>
      <c r="R99" s="122"/>
      <c r="S99" s="9"/>
      <c r="T99" s="37"/>
      <c r="U99" s="37"/>
      <c r="V99" s="37"/>
      <c r="W99" s="142"/>
      <c r="X99" s="142"/>
      <c r="Y99" s="142"/>
      <c r="Z99" s="142"/>
      <c r="AA99" s="142"/>
      <c r="AB99" s="142"/>
      <c r="AC99" s="142"/>
      <c r="AD99" s="161"/>
      <c r="AE99" s="161"/>
      <c r="AF99" s="161"/>
      <c r="AG99" s="161"/>
    </row>
    <row r="100" spans="2:33" x14ac:dyDescent="0.25">
      <c r="B100" s="196" t="s">
        <v>196</v>
      </c>
      <c r="C100" s="170">
        <v>0</v>
      </c>
      <c r="D100" s="170">
        <v>21538750</v>
      </c>
      <c r="E100" s="170"/>
      <c r="F100" s="170"/>
      <c r="G100" s="170"/>
      <c r="H100" s="170"/>
      <c r="I100" s="170"/>
      <c r="J100" s="170"/>
      <c r="K100" s="170"/>
      <c r="L100" s="170"/>
      <c r="M100" s="170"/>
      <c r="N100" s="170"/>
      <c r="O100" s="170">
        <v>8340000</v>
      </c>
      <c r="P100" s="170">
        <v>13193749.460000001</v>
      </c>
      <c r="Q100" s="172">
        <f t="shared" si="3"/>
        <v>21533749.460000001</v>
      </c>
      <c r="R100" s="121"/>
      <c r="S100" s="9"/>
      <c r="T100" s="37"/>
      <c r="U100" s="37"/>
      <c r="V100" s="37"/>
      <c r="W100" s="142"/>
      <c r="X100" s="142"/>
      <c r="Y100" s="142"/>
      <c r="Z100" s="142"/>
      <c r="AA100" s="142"/>
      <c r="AB100" s="142"/>
      <c r="AC100" s="142"/>
      <c r="AD100" s="161"/>
      <c r="AE100" s="161"/>
      <c r="AF100" s="161"/>
      <c r="AG100" s="161"/>
    </row>
    <row r="101" spans="2:33" x14ac:dyDescent="0.25">
      <c r="B101" s="193" t="s">
        <v>291</v>
      </c>
      <c r="C101" s="172">
        <v>0</v>
      </c>
      <c r="D101" s="172">
        <v>8345000</v>
      </c>
      <c r="E101" s="172"/>
      <c r="F101" s="172"/>
      <c r="G101" s="172"/>
      <c r="H101" s="172"/>
      <c r="I101" s="172"/>
      <c r="J101" s="172"/>
      <c r="K101" s="172"/>
      <c r="L101" s="172"/>
      <c r="M101" s="172"/>
      <c r="N101" s="172"/>
      <c r="O101" s="172">
        <v>8340000</v>
      </c>
      <c r="P101" s="172"/>
      <c r="Q101" s="172">
        <f t="shared" si="3"/>
        <v>8340000</v>
      </c>
      <c r="R101" s="121"/>
      <c r="S101" s="9"/>
      <c r="T101" s="37"/>
      <c r="U101" s="37"/>
      <c r="V101" s="37"/>
      <c r="W101" s="142"/>
      <c r="X101" s="142"/>
      <c r="Y101" s="142"/>
      <c r="Z101" s="142"/>
      <c r="AA101" s="142"/>
      <c r="AB101" s="142"/>
      <c r="AC101" s="142"/>
      <c r="AD101" s="161"/>
      <c r="AE101" s="161"/>
      <c r="AF101" s="161"/>
      <c r="AG101" s="161"/>
    </row>
    <row r="102" spans="2:33" x14ac:dyDescent="0.25">
      <c r="B102" s="193" t="s">
        <v>271</v>
      </c>
      <c r="C102" s="172">
        <v>0</v>
      </c>
      <c r="D102" s="172">
        <v>13193750</v>
      </c>
      <c r="E102" s="172"/>
      <c r="F102" s="172"/>
      <c r="G102" s="172"/>
      <c r="H102" s="172"/>
      <c r="I102" s="172"/>
      <c r="J102" s="172"/>
      <c r="K102" s="172"/>
      <c r="L102" s="172"/>
      <c r="M102" s="172"/>
      <c r="N102" s="172"/>
      <c r="O102" s="172"/>
      <c r="P102" s="172">
        <v>13193749.460000001</v>
      </c>
      <c r="Q102" s="172"/>
      <c r="R102" s="121"/>
      <c r="S102" s="9"/>
      <c r="T102" s="37"/>
      <c r="U102" s="37"/>
      <c r="V102" s="37"/>
      <c r="W102" s="142"/>
      <c r="X102" s="142"/>
      <c r="Y102" s="142"/>
      <c r="Z102" s="142"/>
      <c r="AA102" s="142"/>
      <c r="AB102" s="142"/>
      <c r="AC102" s="142"/>
      <c r="AD102" s="161"/>
      <c r="AE102" s="161"/>
      <c r="AF102" s="161"/>
      <c r="AG102" s="161"/>
    </row>
    <row r="103" spans="2:33" x14ac:dyDescent="0.25">
      <c r="B103" s="196" t="s">
        <v>127</v>
      </c>
      <c r="C103" s="170">
        <v>23450000</v>
      </c>
      <c r="D103" s="170">
        <v>682314132.4000001</v>
      </c>
      <c r="E103" s="170">
        <v>126066395.49000001</v>
      </c>
      <c r="F103" s="170">
        <v>0</v>
      </c>
      <c r="G103" s="170">
        <v>52000000</v>
      </c>
      <c r="H103" s="170">
        <v>0</v>
      </c>
      <c r="I103" s="170">
        <v>-59699650</v>
      </c>
      <c r="J103" s="170">
        <v>24335092.039999999</v>
      </c>
      <c r="K103" s="170">
        <v>0</v>
      </c>
      <c r="L103" s="170">
        <v>22084076.07</v>
      </c>
      <c r="M103" s="170">
        <v>0</v>
      </c>
      <c r="N103" s="170">
        <v>30344500</v>
      </c>
      <c r="O103" s="170">
        <v>112000000</v>
      </c>
      <c r="P103" s="170">
        <v>374983144.79000002</v>
      </c>
      <c r="Q103" s="170">
        <f>SUM(E103:P103)</f>
        <v>682113558.3900001</v>
      </c>
      <c r="R103" s="122"/>
      <c r="S103" s="9"/>
      <c r="T103" s="37"/>
      <c r="U103" s="37"/>
      <c r="V103" s="37"/>
      <c r="W103" s="142"/>
      <c r="X103" s="142"/>
      <c r="Y103" s="142"/>
      <c r="Z103" s="142"/>
      <c r="AA103" s="142"/>
      <c r="AB103" s="142"/>
      <c r="AC103" s="142"/>
      <c r="AD103" s="161"/>
      <c r="AE103" s="161"/>
      <c r="AF103" s="161"/>
      <c r="AG103" s="161"/>
    </row>
    <row r="104" spans="2:33" x14ac:dyDescent="0.25">
      <c r="B104" s="30" t="s">
        <v>128</v>
      </c>
      <c r="C104" s="170">
        <v>1446284275</v>
      </c>
      <c r="D104" s="170">
        <v>49654560.64000003</v>
      </c>
      <c r="E104" s="170">
        <v>0</v>
      </c>
      <c r="F104" s="170">
        <v>0</v>
      </c>
      <c r="G104" s="170">
        <v>0</v>
      </c>
      <c r="H104" s="170">
        <v>0</v>
      </c>
      <c r="I104" s="170">
        <v>0</v>
      </c>
      <c r="J104" s="170">
        <v>0</v>
      </c>
      <c r="K104" s="170">
        <v>0</v>
      </c>
      <c r="L104" s="170">
        <v>0</v>
      </c>
      <c r="M104" s="170"/>
      <c r="N104" s="170">
        <v>0</v>
      </c>
      <c r="O104" s="170">
        <v>0</v>
      </c>
      <c r="P104" s="170">
        <v>0</v>
      </c>
      <c r="Q104" s="170">
        <f>SUM(E104:P104)</f>
        <v>0</v>
      </c>
      <c r="R104" s="59"/>
      <c r="S104" s="9"/>
      <c r="T104" s="37"/>
      <c r="U104" s="37"/>
      <c r="V104" s="37"/>
      <c r="W104" s="142"/>
      <c r="X104" s="142"/>
      <c r="Y104" s="142"/>
      <c r="Z104" s="142"/>
      <c r="AA104" s="142"/>
      <c r="AB104" s="142"/>
      <c r="AC104" s="142"/>
      <c r="AD104" s="161"/>
      <c r="AE104" s="161"/>
      <c r="AF104" s="161"/>
      <c r="AG104" s="161"/>
    </row>
    <row r="105" spans="2:33" x14ac:dyDescent="0.25">
      <c r="B105" s="192" t="s">
        <v>129</v>
      </c>
      <c r="C105" s="172">
        <v>1267847984</v>
      </c>
      <c r="D105" s="172">
        <v>0.83000001311302185</v>
      </c>
      <c r="E105" s="172">
        <v>0</v>
      </c>
      <c r="F105" s="172">
        <v>0</v>
      </c>
      <c r="G105" s="172">
        <v>0</v>
      </c>
      <c r="H105" s="172">
        <v>0</v>
      </c>
      <c r="I105" s="172">
        <v>0</v>
      </c>
      <c r="J105" s="172">
        <v>0</v>
      </c>
      <c r="K105" s="172"/>
      <c r="L105" s="172">
        <v>0</v>
      </c>
      <c r="M105" s="172"/>
      <c r="N105" s="172">
        <v>0</v>
      </c>
      <c r="O105" s="172">
        <v>0</v>
      </c>
      <c r="P105" s="172">
        <v>0</v>
      </c>
      <c r="Q105" s="172">
        <f>SUM(E105:P105)</f>
        <v>0</v>
      </c>
      <c r="R105" s="122"/>
      <c r="S105" s="9"/>
      <c r="T105" s="37"/>
      <c r="U105" s="37"/>
      <c r="V105" s="37"/>
      <c r="W105" s="142"/>
      <c r="X105" s="142"/>
      <c r="Y105" s="142"/>
      <c r="Z105" s="142"/>
      <c r="AA105" s="142"/>
      <c r="AB105" s="142"/>
      <c r="AC105" s="142"/>
      <c r="AD105" s="161"/>
      <c r="AE105" s="161"/>
      <c r="AF105" s="161"/>
      <c r="AG105" s="161"/>
    </row>
    <row r="106" spans="2:33" x14ac:dyDescent="0.25">
      <c r="B106" s="192" t="s">
        <v>130</v>
      </c>
      <c r="C106" s="172">
        <v>178436291</v>
      </c>
      <c r="D106" s="172">
        <v>49654559.810000017</v>
      </c>
      <c r="E106" s="172">
        <v>0</v>
      </c>
      <c r="F106" s="172"/>
      <c r="G106" s="172"/>
      <c r="H106" s="172"/>
      <c r="I106" s="172">
        <v>0</v>
      </c>
      <c r="J106" s="172">
        <v>0</v>
      </c>
      <c r="K106" s="172">
        <v>0</v>
      </c>
      <c r="L106" s="172"/>
      <c r="M106" s="172"/>
      <c r="N106" s="172"/>
      <c r="O106" s="172">
        <v>0</v>
      </c>
      <c r="P106" s="172">
        <v>0</v>
      </c>
      <c r="Q106" s="172">
        <f>SUM(E106:P106)</f>
        <v>0</v>
      </c>
      <c r="R106" s="122"/>
      <c r="S106" s="9"/>
      <c r="T106" s="37"/>
      <c r="U106" s="37"/>
      <c r="V106" s="37"/>
      <c r="W106" s="142"/>
      <c r="X106" s="142"/>
      <c r="Y106" s="142"/>
      <c r="Z106" s="142"/>
      <c r="AA106" s="142"/>
      <c r="AB106" s="142"/>
      <c r="AC106" s="142"/>
      <c r="AD106" s="161"/>
      <c r="AE106" s="161"/>
      <c r="AF106" s="161"/>
      <c r="AG106" s="161"/>
    </row>
    <row r="107" spans="2:33" x14ac:dyDescent="0.25">
      <c r="B107" s="211" t="s">
        <v>66</v>
      </c>
      <c r="C107" s="177">
        <v>1046280711338</v>
      </c>
      <c r="D107" s="177">
        <f>D10+D48</f>
        <v>1186515534116.45</v>
      </c>
      <c r="E107" s="178">
        <v>78737716643.660049</v>
      </c>
      <c r="F107" s="178">
        <v>74378672714.269989</v>
      </c>
      <c r="G107" s="178">
        <v>78699294772.960022</v>
      </c>
      <c r="H107" s="178">
        <v>69000836399.420013</v>
      </c>
      <c r="I107" s="178">
        <v>77866674133.070007</v>
      </c>
      <c r="J107" s="178">
        <v>111666494399.97998</v>
      </c>
      <c r="K107" s="178">
        <v>85990060993.720016</v>
      </c>
      <c r="L107" s="178">
        <v>82173307458.070007</v>
      </c>
      <c r="M107" s="178">
        <v>71556049272.860001</v>
      </c>
      <c r="N107" s="178">
        <v>86201477106.72995</v>
      </c>
      <c r="O107" s="178">
        <v>186515352785.62012</v>
      </c>
      <c r="P107" s="178">
        <v>170950773008.51001</v>
      </c>
      <c r="Q107" s="178">
        <f>SUM(E107:P107)</f>
        <v>1173736709688.8701</v>
      </c>
      <c r="S107" s="9"/>
      <c r="W107" s="142"/>
      <c r="X107" s="142"/>
      <c r="Y107" s="142"/>
      <c r="Z107" s="142"/>
      <c r="AA107" s="142"/>
      <c r="AB107" s="142"/>
      <c r="AC107" s="142"/>
      <c r="AD107" s="161"/>
      <c r="AE107" s="161"/>
      <c r="AF107" s="161"/>
      <c r="AG107" s="161"/>
    </row>
    <row r="108" spans="2:33" x14ac:dyDescent="0.25">
      <c r="B108" s="27"/>
      <c r="C108" s="25"/>
      <c r="D108" s="25"/>
      <c r="E108" s="25"/>
      <c r="F108" s="25"/>
      <c r="G108" s="25"/>
      <c r="H108" s="25"/>
      <c r="I108" s="25"/>
      <c r="J108" s="25"/>
      <c r="K108" s="25"/>
      <c r="L108" s="25"/>
      <c r="M108" s="25"/>
      <c r="N108" s="25"/>
      <c r="O108" s="25"/>
      <c r="P108" s="25"/>
      <c r="Q108" s="25"/>
      <c r="S108" s="9"/>
      <c r="W108" s="142"/>
      <c r="X108" s="142"/>
      <c r="Y108" s="142"/>
      <c r="Z108" s="142"/>
      <c r="AA108" s="142"/>
      <c r="AB108" s="142"/>
      <c r="AC108" s="142"/>
      <c r="AD108" s="161"/>
      <c r="AE108" s="161"/>
      <c r="AF108" s="161"/>
      <c r="AG108" s="161"/>
    </row>
    <row r="109" spans="2:33" x14ac:dyDescent="0.25">
      <c r="B109" s="211"/>
      <c r="C109" s="26"/>
      <c r="D109" s="26"/>
      <c r="E109" s="14" t="s">
        <v>10</v>
      </c>
      <c r="F109" s="14" t="s">
        <v>11</v>
      </c>
      <c r="G109" s="14" t="str">
        <f>+G9</f>
        <v>MARZO</v>
      </c>
      <c r="H109" s="14" t="s">
        <v>13</v>
      </c>
      <c r="I109" s="14" t="s">
        <v>14</v>
      </c>
      <c r="J109" s="14" t="s">
        <v>15</v>
      </c>
      <c r="K109" s="14" t="s">
        <v>16</v>
      </c>
      <c r="L109" s="14" t="s">
        <v>17</v>
      </c>
      <c r="M109" s="14" t="s">
        <v>18</v>
      </c>
      <c r="N109" s="14" t="s">
        <v>19</v>
      </c>
      <c r="O109" s="14" t="s">
        <v>292</v>
      </c>
      <c r="P109" s="14" t="s">
        <v>21</v>
      </c>
      <c r="Q109" s="214" t="s">
        <v>22</v>
      </c>
      <c r="S109" s="9"/>
      <c r="W109" s="142"/>
      <c r="X109" s="142"/>
      <c r="Y109" s="142"/>
      <c r="Z109" s="142"/>
      <c r="AA109" s="142"/>
      <c r="AB109" s="142"/>
      <c r="AC109" s="142"/>
    </row>
    <row r="110" spans="2:33" x14ac:dyDescent="0.25">
      <c r="B110" s="29" t="s">
        <v>148</v>
      </c>
      <c r="C110" s="167">
        <v>109284599312</v>
      </c>
      <c r="D110" s="167">
        <v>89208729231</v>
      </c>
      <c r="E110" s="167">
        <v>8441655004.1999998</v>
      </c>
      <c r="F110" s="167">
        <v>19635602040.32</v>
      </c>
      <c r="G110" s="167">
        <v>5194855004.9800005</v>
      </c>
      <c r="H110" s="167">
        <v>3436135436.2799997</v>
      </c>
      <c r="I110" s="167">
        <v>7032271078.0900002</v>
      </c>
      <c r="J110" s="167">
        <v>2175287963.8499999</v>
      </c>
      <c r="K110" s="167">
        <v>3406893010.8100004</v>
      </c>
      <c r="L110" s="167">
        <v>3965617873.0599999</v>
      </c>
      <c r="M110" s="167">
        <v>3906404134.46</v>
      </c>
      <c r="N110" s="167">
        <v>4815827121.6599998</v>
      </c>
      <c r="O110" s="167">
        <v>5488534827.4799995</v>
      </c>
      <c r="P110" s="167">
        <v>9416659653.539999</v>
      </c>
      <c r="Q110" s="167">
        <f t="shared" ref="Q110:Q139" si="4">SUM(E110:P110)</f>
        <v>76915743148.72998</v>
      </c>
      <c r="R110" s="61"/>
      <c r="S110" s="9"/>
      <c r="T110" s="37"/>
      <c r="U110" s="37"/>
      <c r="V110" s="37"/>
      <c r="X110" s="142"/>
      <c r="Y110" s="142"/>
      <c r="Z110" s="142"/>
      <c r="AA110" s="142"/>
      <c r="AB110" s="142"/>
      <c r="AC110" s="142"/>
    </row>
    <row r="111" spans="2:33" x14ac:dyDescent="0.25">
      <c r="B111" s="30" t="s">
        <v>131</v>
      </c>
      <c r="C111" s="170">
        <v>6051954592</v>
      </c>
      <c r="D111" s="170">
        <v>5903284409</v>
      </c>
      <c r="E111" s="170">
        <v>424877197.44</v>
      </c>
      <c r="F111" s="170">
        <v>195826666.63</v>
      </c>
      <c r="G111" s="170">
        <v>195826666.63</v>
      </c>
      <c r="H111" s="170">
        <v>0</v>
      </c>
      <c r="I111" s="170">
        <v>2881049337.2600002</v>
      </c>
      <c r="J111" s="170">
        <v>375976786.63</v>
      </c>
      <c r="K111" s="170">
        <v>166666666.63</v>
      </c>
      <c r="L111" s="170">
        <v>716666665</v>
      </c>
      <c r="M111" s="170">
        <v>183874419.72999999</v>
      </c>
      <c r="N111" s="170">
        <v>166666666.63</v>
      </c>
      <c r="O111" s="170">
        <v>166666666.63</v>
      </c>
      <c r="P111" s="170">
        <v>429166666.63</v>
      </c>
      <c r="Q111" s="169">
        <f t="shared" si="4"/>
        <v>5903264405.8400002</v>
      </c>
      <c r="R111" s="59"/>
      <c r="S111" s="9"/>
      <c r="T111" s="37"/>
      <c r="U111" s="37"/>
      <c r="V111" s="37"/>
      <c r="W111" s="142"/>
      <c r="X111" s="142"/>
      <c r="Y111" s="142"/>
      <c r="Z111" s="142"/>
      <c r="AA111" s="142"/>
      <c r="AB111" s="142"/>
      <c r="AC111" s="142"/>
      <c r="AD111" s="37"/>
      <c r="AE111" s="37"/>
      <c r="AF111" s="37"/>
      <c r="AG111" s="37"/>
    </row>
    <row r="112" spans="2:33" x14ac:dyDescent="0.25">
      <c r="B112" s="28" t="s">
        <v>149</v>
      </c>
      <c r="C112" s="172">
        <v>6051954592</v>
      </c>
      <c r="D112" s="172">
        <v>5903284409</v>
      </c>
      <c r="E112" s="172">
        <v>424877197.44</v>
      </c>
      <c r="F112" s="172">
        <v>195826666.63</v>
      </c>
      <c r="G112" s="172">
        <v>195826666.63</v>
      </c>
      <c r="H112" s="172">
        <v>0</v>
      </c>
      <c r="I112" s="172">
        <v>2881049337.2600002</v>
      </c>
      <c r="J112" s="172">
        <v>375976786.63</v>
      </c>
      <c r="K112" s="172">
        <v>166666666.63</v>
      </c>
      <c r="L112" s="172">
        <v>716666665</v>
      </c>
      <c r="M112" s="172">
        <v>183874419.72999999</v>
      </c>
      <c r="N112" s="172">
        <v>166666666.63</v>
      </c>
      <c r="O112" s="172">
        <v>166666666.63</v>
      </c>
      <c r="P112" s="172">
        <v>429166666.63</v>
      </c>
      <c r="Q112" s="218">
        <f t="shared" si="4"/>
        <v>5903264405.8400002</v>
      </c>
      <c r="R112" s="122"/>
      <c r="S112" s="9"/>
      <c r="T112" s="37"/>
      <c r="U112" s="37"/>
      <c r="V112" s="37"/>
      <c r="W112" s="142"/>
      <c r="X112" s="142"/>
      <c r="Y112" s="142"/>
      <c r="Z112" s="142"/>
      <c r="AA112" s="142"/>
      <c r="AB112" s="142"/>
      <c r="AC112" s="142"/>
      <c r="AD112" s="37"/>
      <c r="AE112" s="37"/>
      <c r="AF112" s="37"/>
      <c r="AG112" s="37"/>
    </row>
    <row r="113" spans="2:33" x14ac:dyDescent="0.25">
      <c r="B113" s="196" t="s">
        <v>150</v>
      </c>
      <c r="C113" s="170">
        <v>6051954592</v>
      </c>
      <c r="D113" s="170">
        <v>5674233878</v>
      </c>
      <c r="E113" s="170">
        <v>195826666.63</v>
      </c>
      <c r="F113" s="170">
        <v>195826666.63</v>
      </c>
      <c r="G113" s="170">
        <v>195826666.63</v>
      </c>
      <c r="H113" s="170">
        <v>0</v>
      </c>
      <c r="I113" s="170">
        <v>2881049337.2600002</v>
      </c>
      <c r="J113" s="170">
        <v>375976786.63</v>
      </c>
      <c r="K113" s="170">
        <v>166666666.63</v>
      </c>
      <c r="L113" s="170">
        <v>716666665</v>
      </c>
      <c r="M113" s="170">
        <v>183874419.72999999</v>
      </c>
      <c r="N113" s="170">
        <v>166666666.63</v>
      </c>
      <c r="O113" s="170">
        <v>166666666.63</v>
      </c>
      <c r="P113" s="170">
        <v>429166666.63</v>
      </c>
      <c r="Q113" s="169">
        <f t="shared" si="4"/>
        <v>5674213875.0299997</v>
      </c>
      <c r="R113" s="121"/>
      <c r="S113" s="9"/>
      <c r="T113" s="37"/>
      <c r="U113" s="37"/>
      <c r="V113" s="37"/>
      <c r="W113" s="142"/>
      <c r="X113" s="142"/>
      <c r="Y113" s="142"/>
      <c r="Z113" s="142"/>
      <c r="AA113" s="142"/>
      <c r="AB113" s="142"/>
      <c r="AC113" s="142"/>
      <c r="AD113" s="37"/>
      <c r="AE113" s="37"/>
      <c r="AF113" s="37"/>
      <c r="AG113" s="37"/>
    </row>
    <row r="114" spans="2:33" ht="30" x14ac:dyDescent="0.25">
      <c r="B114" s="195" t="s">
        <v>151</v>
      </c>
      <c r="C114" s="172">
        <v>2900000000</v>
      </c>
      <c r="D114" s="172">
        <v>2900000000</v>
      </c>
      <c r="E114" s="172">
        <v>195826666.63</v>
      </c>
      <c r="F114" s="172">
        <v>195826666.63</v>
      </c>
      <c r="G114" s="172">
        <v>195826666.63</v>
      </c>
      <c r="H114" s="172"/>
      <c r="I114" s="172">
        <v>333333333.25999999</v>
      </c>
      <c r="J114" s="172">
        <v>166666666.63</v>
      </c>
      <c r="K114" s="172">
        <v>166666666.63</v>
      </c>
      <c r="L114" s="172">
        <v>716666665</v>
      </c>
      <c r="M114" s="172">
        <v>166666666.63</v>
      </c>
      <c r="N114" s="172">
        <v>166666666.63</v>
      </c>
      <c r="O114" s="172">
        <v>166666666.63</v>
      </c>
      <c r="P114" s="172">
        <v>429166666.63</v>
      </c>
      <c r="Q114" s="218">
        <f t="shared" si="4"/>
        <v>2899979997.9300003</v>
      </c>
      <c r="R114" s="229"/>
      <c r="S114" s="9"/>
      <c r="T114" s="37"/>
      <c r="U114" s="37"/>
      <c r="V114" s="37"/>
      <c r="W114" s="142"/>
      <c r="X114" s="142"/>
      <c r="Y114" s="142"/>
      <c r="Z114" s="142"/>
      <c r="AA114" s="142"/>
      <c r="AB114" s="142"/>
      <c r="AC114" s="142"/>
      <c r="AD114" s="37"/>
      <c r="AE114" s="37"/>
      <c r="AF114" s="37"/>
      <c r="AG114" s="37"/>
    </row>
    <row r="115" spans="2:33" x14ac:dyDescent="0.25">
      <c r="B115" s="195" t="s">
        <v>293</v>
      </c>
      <c r="C115" s="172">
        <v>0</v>
      </c>
      <c r="D115" s="172">
        <v>0</v>
      </c>
      <c r="E115" s="172"/>
      <c r="F115" s="172"/>
      <c r="G115" s="172"/>
      <c r="H115" s="172"/>
      <c r="I115" s="172"/>
      <c r="J115" s="172"/>
      <c r="K115" s="172"/>
      <c r="L115" s="172"/>
      <c r="M115" s="172">
        <v>0</v>
      </c>
      <c r="N115" s="172">
        <v>0</v>
      </c>
      <c r="O115" s="172"/>
      <c r="P115" s="172"/>
      <c r="Q115" s="218">
        <f t="shared" si="4"/>
        <v>0</v>
      </c>
      <c r="R115" s="229"/>
      <c r="S115" s="9"/>
      <c r="T115" s="37"/>
      <c r="U115" s="37"/>
      <c r="V115" s="37"/>
      <c r="W115" s="142"/>
      <c r="X115" s="142"/>
      <c r="Y115" s="142"/>
      <c r="Z115" s="142"/>
      <c r="AA115" s="142"/>
      <c r="AB115" s="142"/>
      <c r="AC115" s="142"/>
      <c r="AD115" s="37"/>
      <c r="AE115" s="37"/>
      <c r="AF115" s="37"/>
      <c r="AG115" s="37"/>
    </row>
    <row r="116" spans="2:33" ht="30" x14ac:dyDescent="0.25">
      <c r="B116" s="193" t="s">
        <v>152</v>
      </c>
      <c r="C116" s="172">
        <v>3151954592</v>
      </c>
      <c r="D116" s="172">
        <v>2774233878</v>
      </c>
      <c r="E116" s="172">
        <v>0</v>
      </c>
      <c r="F116" s="172"/>
      <c r="G116" s="172"/>
      <c r="H116" s="172">
        <v>0</v>
      </c>
      <c r="I116" s="172">
        <v>2547716004</v>
      </c>
      <c r="J116" s="172">
        <v>209310120</v>
      </c>
      <c r="K116" s="172">
        <v>0</v>
      </c>
      <c r="L116" s="172"/>
      <c r="M116" s="172">
        <v>17207753.100000001</v>
      </c>
      <c r="N116" s="172">
        <v>0</v>
      </c>
      <c r="O116" s="172"/>
      <c r="P116" s="172"/>
      <c r="Q116" s="218">
        <f t="shared" si="4"/>
        <v>2774233877.0999999</v>
      </c>
      <c r="R116" s="229"/>
      <c r="S116" s="9"/>
      <c r="T116" s="37"/>
      <c r="U116" s="37"/>
      <c r="V116" s="37"/>
      <c r="W116" s="142"/>
      <c r="X116" s="142"/>
      <c r="Y116" s="142"/>
      <c r="Z116" s="142"/>
      <c r="AA116" s="142"/>
      <c r="AB116" s="142"/>
      <c r="AC116" s="142"/>
      <c r="AD116" s="37"/>
      <c r="AE116" s="37"/>
      <c r="AF116" s="37"/>
      <c r="AG116" s="37"/>
    </row>
    <row r="117" spans="2:33" x14ac:dyDescent="0.25">
      <c r="B117" s="196" t="s">
        <v>153</v>
      </c>
      <c r="C117" s="172">
        <v>0</v>
      </c>
      <c r="D117" s="172">
        <v>229050531</v>
      </c>
      <c r="E117" s="169">
        <v>229050530.81</v>
      </c>
      <c r="F117" s="169">
        <v>0</v>
      </c>
      <c r="G117" s="169">
        <v>0</v>
      </c>
      <c r="H117" s="169">
        <v>0</v>
      </c>
      <c r="I117" s="172"/>
      <c r="J117" s="172"/>
      <c r="K117" s="172"/>
      <c r="L117" s="172"/>
      <c r="M117" s="172"/>
      <c r="N117" s="172">
        <v>0</v>
      </c>
      <c r="O117" s="172"/>
      <c r="P117" s="172"/>
      <c r="Q117" s="169">
        <f t="shared" si="4"/>
        <v>229050530.81</v>
      </c>
      <c r="R117" s="121"/>
      <c r="S117" s="9"/>
      <c r="T117" s="37"/>
      <c r="U117" s="37"/>
      <c r="V117" s="37"/>
      <c r="W117" s="142"/>
      <c r="X117" s="142"/>
      <c r="Y117" s="142"/>
      <c r="Z117" s="142"/>
      <c r="AA117" s="142"/>
      <c r="AB117" s="142"/>
      <c r="AC117" s="142"/>
      <c r="AD117" s="37"/>
      <c r="AE117" s="37"/>
      <c r="AF117" s="37"/>
      <c r="AG117" s="37"/>
    </row>
    <row r="118" spans="2:33" x14ac:dyDescent="0.25">
      <c r="B118" s="195" t="s">
        <v>154</v>
      </c>
      <c r="C118" s="172">
        <v>0</v>
      </c>
      <c r="D118" s="172">
        <v>229050531</v>
      </c>
      <c r="E118" s="218">
        <v>229050530.81</v>
      </c>
      <c r="F118" s="218">
        <v>0</v>
      </c>
      <c r="G118" s="218">
        <v>0</v>
      </c>
      <c r="H118" s="218">
        <v>0</v>
      </c>
      <c r="I118" s="172"/>
      <c r="J118" s="172"/>
      <c r="K118" s="172"/>
      <c r="L118" s="172"/>
      <c r="M118" s="172"/>
      <c r="N118" s="172">
        <v>0</v>
      </c>
      <c r="O118" s="172"/>
      <c r="P118" s="172"/>
      <c r="Q118" s="218">
        <f t="shared" si="4"/>
        <v>229050530.81</v>
      </c>
      <c r="R118" s="229"/>
      <c r="S118" s="9"/>
      <c r="T118" s="37"/>
      <c r="U118" s="37"/>
      <c r="V118" s="37"/>
      <c r="W118" s="142"/>
      <c r="X118" s="142"/>
      <c r="Y118" s="142"/>
      <c r="Z118" s="142"/>
      <c r="AA118" s="142"/>
      <c r="AB118" s="142"/>
      <c r="AC118" s="142"/>
      <c r="AD118" s="37"/>
      <c r="AE118" s="37"/>
      <c r="AF118" s="37"/>
      <c r="AG118" s="37"/>
    </row>
    <row r="119" spans="2:33" x14ac:dyDescent="0.25">
      <c r="B119" s="30" t="s">
        <v>132</v>
      </c>
      <c r="C119" s="169">
        <v>103232644720</v>
      </c>
      <c r="D119" s="169">
        <v>77430158928</v>
      </c>
      <c r="E119" s="169">
        <v>8016777806.7600002</v>
      </c>
      <c r="F119" s="169">
        <v>13564489483.230001</v>
      </c>
      <c r="G119" s="169">
        <v>4999028338.3500004</v>
      </c>
      <c r="H119" s="169">
        <v>3436135436.2799997</v>
      </c>
      <c r="I119" s="169">
        <v>4151221740.8299999</v>
      </c>
      <c r="J119" s="169">
        <v>1799311177.22</v>
      </c>
      <c r="K119" s="169">
        <v>3240226344.1800003</v>
      </c>
      <c r="L119" s="169">
        <v>3248951208.0599999</v>
      </c>
      <c r="M119" s="169">
        <v>3722529714.73</v>
      </c>
      <c r="N119" s="169">
        <v>4649160455.0299997</v>
      </c>
      <c r="O119" s="169">
        <v>5321868160.8500004</v>
      </c>
      <c r="P119" s="169">
        <v>8987492986.9099998</v>
      </c>
      <c r="Q119" s="169">
        <f t="shared" si="4"/>
        <v>65137192852.430008</v>
      </c>
      <c r="R119" s="59"/>
      <c r="S119" s="9"/>
      <c r="T119" s="37"/>
      <c r="U119" s="37"/>
      <c r="V119" s="37"/>
      <c r="W119" s="142"/>
      <c r="X119" s="142"/>
      <c r="Y119" s="142"/>
      <c r="Z119" s="142"/>
      <c r="AA119" s="142"/>
      <c r="AB119" s="142"/>
      <c r="AC119" s="142"/>
      <c r="AD119" s="37"/>
      <c r="AE119" s="37"/>
      <c r="AF119" s="37"/>
      <c r="AG119" s="37"/>
    </row>
    <row r="120" spans="2:33" x14ac:dyDescent="0.25">
      <c r="B120" s="28" t="s">
        <v>155</v>
      </c>
      <c r="C120" s="218">
        <v>103232644720</v>
      </c>
      <c r="D120" s="218">
        <v>77430158928</v>
      </c>
      <c r="E120" s="218">
        <v>8016777806.7600002</v>
      </c>
      <c r="F120" s="218">
        <v>13564489483.230001</v>
      </c>
      <c r="G120" s="218">
        <v>4999028338.3500004</v>
      </c>
      <c r="H120" s="218">
        <v>3436135436.2799997</v>
      </c>
      <c r="I120" s="218">
        <v>4151221740.8299999</v>
      </c>
      <c r="J120" s="218">
        <v>1799311177.22</v>
      </c>
      <c r="K120" s="218">
        <v>3240226344.1800003</v>
      </c>
      <c r="L120" s="218">
        <v>3248951208.0599999</v>
      </c>
      <c r="M120" s="218">
        <v>3722529714.73</v>
      </c>
      <c r="N120" s="218">
        <v>4649160455.0299997</v>
      </c>
      <c r="O120" s="218">
        <v>5321868160.8500004</v>
      </c>
      <c r="P120" s="218">
        <v>8987492986.9099998</v>
      </c>
      <c r="Q120" s="218">
        <f t="shared" si="4"/>
        <v>65137192852.430008</v>
      </c>
      <c r="R120" s="122"/>
      <c r="S120" s="9"/>
      <c r="T120" s="37"/>
      <c r="U120" s="37"/>
      <c r="V120" s="37"/>
      <c r="W120" s="142"/>
      <c r="X120" s="142"/>
      <c r="Y120" s="142"/>
      <c r="Z120" s="142"/>
      <c r="AA120" s="142"/>
      <c r="AB120" s="142"/>
      <c r="AC120" s="142"/>
      <c r="AD120" s="37"/>
      <c r="AE120" s="37"/>
      <c r="AF120" s="37"/>
      <c r="AG120" s="37"/>
    </row>
    <row r="121" spans="2:33" x14ac:dyDescent="0.25">
      <c r="B121" s="196" t="s">
        <v>133</v>
      </c>
      <c r="C121" s="169">
        <v>34868960167</v>
      </c>
      <c r="D121" s="169">
        <v>22767761131</v>
      </c>
      <c r="E121" s="169">
        <v>0</v>
      </c>
      <c r="F121" s="169">
        <v>475898319.65999997</v>
      </c>
      <c r="G121" s="169">
        <v>90064303.919999987</v>
      </c>
      <c r="H121" s="169">
        <v>329683970.98999995</v>
      </c>
      <c r="I121" s="169">
        <v>502409415.63</v>
      </c>
      <c r="J121" s="169">
        <v>19849346.330000002</v>
      </c>
      <c r="K121" s="169">
        <v>14515653.51</v>
      </c>
      <c r="L121" s="169">
        <v>14538629.629999999</v>
      </c>
      <c r="M121" s="169">
        <v>67578364.530000001</v>
      </c>
      <c r="N121" s="169">
        <v>33505910.299999997</v>
      </c>
      <c r="O121" s="169">
        <v>1246664112.29</v>
      </c>
      <c r="P121" s="169">
        <v>7804518260.3399992</v>
      </c>
      <c r="Q121" s="169">
        <f t="shared" si="4"/>
        <v>10599226287.129999</v>
      </c>
      <c r="R121" s="121"/>
      <c r="S121" s="9"/>
      <c r="T121" s="37"/>
      <c r="U121" s="37"/>
      <c r="V121" s="37"/>
      <c r="W121" s="142"/>
      <c r="X121" s="142"/>
      <c r="Y121" s="142"/>
      <c r="Z121" s="142"/>
      <c r="AA121" s="142"/>
      <c r="AB121" s="142"/>
      <c r="AC121" s="142"/>
      <c r="AD121" s="37"/>
      <c r="AE121" s="37"/>
      <c r="AF121" s="37"/>
      <c r="AG121" s="37"/>
    </row>
    <row r="122" spans="2:33" s="11" customFormat="1" x14ac:dyDescent="0.25">
      <c r="B122" s="193" t="s">
        <v>156</v>
      </c>
      <c r="C122" s="172">
        <v>9868960167</v>
      </c>
      <c r="D122" s="172">
        <v>9868960167</v>
      </c>
      <c r="E122" s="172">
        <v>0</v>
      </c>
      <c r="F122" s="172">
        <v>192104172.13</v>
      </c>
      <c r="G122" s="172">
        <v>86387482.069999993</v>
      </c>
      <c r="H122" s="172">
        <v>38277253.210000001</v>
      </c>
      <c r="I122" s="172">
        <v>74505288.390000001</v>
      </c>
      <c r="J122" s="172">
        <v>24769370.800000001</v>
      </c>
      <c r="K122" s="172">
        <v>14515653.51</v>
      </c>
      <c r="L122" s="172">
        <v>3280651.7600000002</v>
      </c>
      <c r="M122" s="172">
        <v>58164394.890000001</v>
      </c>
      <c r="N122" s="172">
        <v>3381744.42</v>
      </c>
      <c r="O122" s="172">
        <v>683403883.24000001</v>
      </c>
      <c r="P122" s="172">
        <v>508337293.86000001</v>
      </c>
      <c r="Q122" s="218">
        <f t="shared" si="4"/>
        <v>1687127188.2800002</v>
      </c>
      <c r="R122" s="229"/>
      <c r="S122" s="9"/>
      <c r="T122" s="37"/>
      <c r="U122" s="37"/>
      <c r="V122" s="37"/>
      <c r="W122" s="142"/>
      <c r="X122" s="142"/>
      <c r="Y122" s="142"/>
      <c r="Z122" s="142"/>
      <c r="AA122" s="142"/>
      <c r="AB122" s="142"/>
      <c r="AC122" s="142"/>
      <c r="AD122" s="37"/>
      <c r="AE122" s="37"/>
      <c r="AF122" s="37"/>
      <c r="AG122" s="37"/>
    </row>
    <row r="123" spans="2:33" x14ac:dyDescent="0.25">
      <c r="B123" s="193" t="s">
        <v>157</v>
      </c>
      <c r="C123" s="172">
        <v>25000000000</v>
      </c>
      <c r="D123" s="172">
        <v>12898800964</v>
      </c>
      <c r="E123" s="172">
        <v>0</v>
      </c>
      <c r="F123" s="172">
        <v>283794147.52999997</v>
      </c>
      <c r="G123" s="172">
        <v>3676821.85</v>
      </c>
      <c r="H123" s="172">
        <v>291406717.77999997</v>
      </c>
      <c r="I123" s="172">
        <v>427904127.24000001</v>
      </c>
      <c r="J123" s="172">
        <v>-4920024.47</v>
      </c>
      <c r="K123" s="172"/>
      <c r="L123" s="172">
        <v>11257977.869999999</v>
      </c>
      <c r="M123" s="172">
        <v>9413969.6400000006</v>
      </c>
      <c r="N123" s="172">
        <v>30124165.879999999</v>
      </c>
      <c r="O123" s="172">
        <v>563260229.04999995</v>
      </c>
      <c r="P123" s="172">
        <v>7296180966.4799995</v>
      </c>
      <c r="Q123" s="218">
        <f t="shared" si="4"/>
        <v>8912099098.8499985</v>
      </c>
      <c r="R123" s="229"/>
      <c r="S123" s="9"/>
      <c r="T123" s="37"/>
      <c r="U123" s="37"/>
      <c r="V123" s="37"/>
      <c r="W123" s="142"/>
      <c r="X123" s="142"/>
      <c r="Y123" s="142"/>
      <c r="Z123" s="142"/>
      <c r="AA123" s="142"/>
      <c r="AB123" s="142"/>
      <c r="AC123" s="142"/>
      <c r="AD123" s="37"/>
      <c r="AE123" s="37"/>
      <c r="AF123" s="37"/>
      <c r="AG123" s="37"/>
    </row>
    <row r="124" spans="2:33" ht="30" x14ac:dyDescent="0.25">
      <c r="B124" s="196" t="s">
        <v>134</v>
      </c>
      <c r="C124" s="169">
        <v>23595687187</v>
      </c>
      <c r="D124" s="169">
        <v>14505849516.6</v>
      </c>
      <c r="E124" s="169">
        <v>5072700000</v>
      </c>
      <c r="F124" s="169">
        <v>8736945578.2000008</v>
      </c>
      <c r="G124" s="169">
        <v>696057938.39999998</v>
      </c>
      <c r="H124" s="169">
        <v>0</v>
      </c>
      <c r="I124" s="169"/>
      <c r="J124" s="169"/>
      <c r="K124" s="169"/>
      <c r="L124" s="169"/>
      <c r="M124" s="169">
        <v>22856.57</v>
      </c>
      <c r="N124" s="169">
        <v>40175</v>
      </c>
      <c r="O124" s="169"/>
      <c r="P124" s="169">
        <v>79811</v>
      </c>
      <c r="Q124" s="169">
        <f t="shared" si="4"/>
        <v>14505846359.17</v>
      </c>
      <c r="R124" s="121"/>
      <c r="S124" s="9"/>
      <c r="W124" s="142"/>
      <c r="X124" s="142"/>
      <c r="Y124" s="142"/>
      <c r="Z124" s="142"/>
      <c r="AA124" s="142"/>
      <c r="AB124" s="142"/>
      <c r="AC124" s="142"/>
      <c r="AD124" s="37"/>
      <c r="AE124" s="37"/>
      <c r="AF124" s="37"/>
      <c r="AG124" s="37"/>
    </row>
    <row r="125" spans="2:33" ht="30" x14ac:dyDescent="0.25">
      <c r="B125" s="193" t="s">
        <v>135</v>
      </c>
      <c r="C125" s="231">
        <v>11278200000</v>
      </c>
      <c r="D125" s="231">
        <v>11278346000</v>
      </c>
      <c r="E125" s="231">
        <v>5072700000</v>
      </c>
      <c r="F125" s="231">
        <v>6205500000</v>
      </c>
      <c r="G125" s="231">
        <v>0</v>
      </c>
      <c r="H125" s="231"/>
      <c r="I125" s="231"/>
      <c r="J125" s="231"/>
      <c r="K125" s="231"/>
      <c r="L125" s="231"/>
      <c r="M125" s="231">
        <v>22856.57</v>
      </c>
      <c r="N125" s="231">
        <v>40175</v>
      </c>
      <c r="O125" s="231"/>
      <c r="P125" s="231">
        <v>79811</v>
      </c>
      <c r="Q125" s="218">
        <f t="shared" si="4"/>
        <v>11278342842.57</v>
      </c>
      <c r="R125" s="229"/>
      <c r="S125" s="9"/>
      <c r="T125" s="37"/>
      <c r="U125" s="37"/>
      <c r="V125" s="37"/>
      <c r="W125" s="142"/>
      <c r="X125" s="142"/>
      <c r="Y125" s="142"/>
      <c r="Z125" s="142"/>
      <c r="AA125" s="142"/>
      <c r="AB125" s="142"/>
      <c r="AC125" s="142"/>
      <c r="AD125" s="37"/>
      <c r="AE125" s="37"/>
      <c r="AF125" s="37"/>
      <c r="AG125" s="37"/>
    </row>
    <row r="126" spans="2:33" ht="30" x14ac:dyDescent="0.25">
      <c r="B126" s="193" t="s">
        <v>136</v>
      </c>
      <c r="C126" s="231">
        <v>12317487187</v>
      </c>
      <c r="D126" s="231">
        <v>3227503516.6000004</v>
      </c>
      <c r="E126" s="231">
        <v>0</v>
      </c>
      <c r="F126" s="231">
        <v>2531445578.1999998</v>
      </c>
      <c r="G126" s="231">
        <v>696057938.39999998</v>
      </c>
      <c r="H126" s="231">
        <v>0</v>
      </c>
      <c r="I126" s="231"/>
      <c r="J126" s="231"/>
      <c r="K126" s="231"/>
      <c r="L126" s="231"/>
      <c r="M126" s="231">
        <v>0</v>
      </c>
      <c r="N126" s="231"/>
      <c r="O126" s="231"/>
      <c r="P126" s="231"/>
      <c r="Q126" s="218">
        <f t="shared" si="4"/>
        <v>3227503516.5999999</v>
      </c>
      <c r="R126" s="229"/>
      <c r="S126" s="9"/>
      <c r="W126" s="142"/>
      <c r="X126" s="142"/>
      <c r="Y126" s="142"/>
      <c r="Z126" s="142"/>
      <c r="AA126" s="142"/>
      <c r="AB126" s="142"/>
      <c r="AC126" s="142"/>
      <c r="AD126" s="37"/>
      <c r="AE126" s="37"/>
      <c r="AF126" s="37"/>
      <c r="AG126" s="37"/>
    </row>
    <row r="127" spans="2:33" s="11" customFormat="1" ht="30" x14ac:dyDescent="0.25">
      <c r="B127" s="196" t="s">
        <v>137</v>
      </c>
      <c r="C127" s="170">
        <v>44767997366</v>
      </c>
      <c r="D127" s="170">
        <v>40156548280.400002</v>
      </c>
      <c r="E127" s="170">
        <v>2944077806.7599998</v>
      </c>
      <c r="F127" s="170">
        <v>4351645585.3699999</v>
      </c>
      <c r="G127" s="170">
        <v>4212906096.0300002</v>
      </c>
      <c r="H127" s="170">
        <v>3106451465.29</v>
      </c>
      <c r="I127" s="170">
        <v>3648812325.1999998</v>
      </c>
      <c r="J127" s="170">
        <v>1779461830.8899999</v>
      </c>
      <c r="K127" s="170">
        <v>3225710690.6700001</v>
      </c>
      <c r="L127" s="170">
        <v>3234412578.4300003</v>
      </c>
      <c r="M127" s="170">
        <v>3654928493.6300001</v>
      </c>
      <c r="N127" s="170">
        <v>4615614369.7299995</v>
      </c>
      <c r="O127" s="170">
        <v>4075204048.5599999</v>
      </c>
      <c r="P127" s="170">
        <v>1182894915.5700002</v>
      </c>
      <c r="Q127" s="169">
        <f t="shared" si="4"/>
        <v>40032120206.129997</v>
      </c>
      <c r="R127" s="121"/>
      <c r="S127" s="9"/>
      <c r="W127" s="156"/>
      <c r="X127" s="156"/>
      <c r="Y127" s="156"/>
      <c r="Z127" s="156"/>
      <c r="AA127" s="156"/>
      <c r="AB127" s="156"/>
      <c r="AC127" s="156"/>
      <c r="AD127" s="165"/>
      <c r="AE127" s="165"/>
      <c r="AF127" s="165"/>
      <c r="AG127" s="165"/>
    </row>
    <row r="128" spans="2:33" ht="30" x14ac:dyDescent="0.25">
      <c r="B128" s="193" t="s">
        <v>138</v>
      </c>
      <c r="C128" s="172">
        <v>14034459450</v>
      </c>
      <c r="D128" s="172">
        <v>13233874234</v>
      </c>
      <c r="E128" s="172">
        <v>447697701.13999999</v>
      </c>
      <c r="F128" s="172">
        <v>1991470098.29</v>
      </c>
      <c r="G128" s="172">
        <v>1220417288.6900001</v>
      </c>
      <c r="H128" s="172">
        <v>1054276277</v>
      </c>
      <c r="I128" s="172">
        <v>1305784222.0799999</v>
      </c>
      <c r="J128" s="172">
        <v>1049076526.35</v>
      </c>
      <c r="K128" s="172">
        <v>1048485056.66</v>
      </c>
      <c r="L128" s="172">
        <v>1036984315.99</v>
      </c>
      <c r="M128" s="172">
        <v>1030617237.02</v>
      </c>
      <c r="N128" s="172">
        <v>1037882206.73</v>
      </c>
      <c r="O128" s="172">
        <v>1292157563.6500001</v>
      </c>
      <c r="P128" s="172">
        <v>613693390.5</v>
      </c>
      <c r="Q128" s="218">
        <f t="shared" si="4"/>
        <v>13128541884.1</v>
      </c>
      <c r="R128" s="229"/>
      <c r="S128" s="9"/>
      <c r="W128" s="142"/>
      <c r="X128" s="142"/>
      <c r="Y128" s="142"/>
      <c r="Z128" s="142"/>
      <c r="AA128" s="142"/>
      <c r="AB128" s="142"/>
      <c r="AC128" s="142"/>
      <c r="AD128" s="37"/>
      <c r="AE128" s="37"/>
      <c r="AF128" s="37"/>
      <c r="AG128" s="37"/>
    </row>
    <row r="129" spans="1:33" s="11" customFormat="1" ht="30" x14ac:dyDescent="0.25">
      <c r="B129" s="193" t="s">
        <v>139</v>
      </c>
      <c r="C129" s="172">
        <v>30733537916</v>
      </c>
      <c r="D129" s="172">
        <v>26922674046.400002</v>
      </c>
      <c r="E129" s="172">
        <v>2496380105.6199999</v>
      </c>
      <c r="F129" s="172">
        <v>2360175487.0799999</v>
      </c>
      <c r="G129" s="172">
        <v>2992488807.3400002</v>
      </c>
      <c r="H129" s="172">
        <v>2052175188.29</v>
      </c>
      <c r="I129" s="172">
        <v>2343028103.1199999</v>
      </c>
      <c r="J129" s="172">
        <v>730385304.53999996</v>
      </c>
      <c r="K129" s="172">
        <v>2177225634.0100002</v>
      </c>
      <c r="L129" s="172">
        <v>2197428262.4400001</v>
      </c>
      <c r="M129" s="172">
        <v>2624311256.6100001</v>
      </c>
      <c r="N129" s="172">
        <v>3577732163</v>
      </c>
      <c r="O129" s="172">
        <v>2783046484.9099998</v>
      </c>
      <c r="P129" s="172">
        <v>569201525.07000005</v>
      </c>
      <c r="Q129" s="218">
        <f t="shared" si="4"/>
        <v>26903578322.030003</v>
      </c>
      <c r="R129" s="229"/>
      <c r="S129" s="9"/>
      <c r="T129" s="37"/>
      <c r="U129" s="37"/>
      <c r="V129" s="37"/>
      <c r="W129" s="142"/>
      <c r="X129" s="142"/>
      <c r="Y129" s="142"/>
      <c r="Z129" s="142"/>
      <c r="AA129" s="142"/>
      <c r="AB129" s="142"/>
      <c r="AC129" s="142"/>
      <c r="AD129" s="37"/>
      <c r="AE129" s="37"/>
      <c r="AF129" s="37"/>
      <c r="AG129" s="37"/>
    </row>
    <row r="130" spans="1:33" s="11" customFormat="1" x14ac:dyDescent="0.25">
      <c r="B130" s="30" t="s">
        <v>274</v>
      </c>
      <c r="C130" s="170">
        <v>0</v>
      </c>
      <c r="D130" s="170">
        <v>802238735</v>
      </c>
      <c r="E130" s="170"/>
      <c r="F130" s="170">
        <v>802238732.89999998</v>
      </c>
      <c r="G130" s="170">
        <v>0</v>
      </c>
      <c r="H130" s="170">
        <v>0</v>
      </c>
      <c r="I130" s="170">
        <v>0</v>
      </c>
      <c r="J130" s="170"/>
      <c r="K130" s="170"/>
      <c r="L130" s="170"/>
      <c r="M130" s="170"/>
      <c r="N130" s="170">
        <v>0</v>
      </c>
      <c r="O130" s="170"/>
      <c r="P130" s="170"/>
      <c r="Q130" s="169">
        <f t="shared" si="4"/>
        <v>802238732.89999998</v>
      </c>
      <c r="R130" s="59"/>
      <c r="S130" s="9"/>
      <c r="T130" s="37"/>
      <c r="U130" s="37"/>
      <c r="V130" s="37"/>
      <c r="W130" s="142"/>
      <c r="X130" s="142"/>
      <c r="Y130" s="142"/>
      <c r="Z130" s="142"/>
      <c r="AA130" s="142"/>
      <c r="AB130" s="142"/>
      <c r="AC130" s="142"/>
      <c r="AD130" s="37"/>
      <c r="AE130" s="37"/>
      <c r="AF130" s="37"/>
      <c r="AG130" s="37"/>
    </row>
    <row r="131" spans="1:33" s="11" customFormat="1" ht="30" x14ac:dyDescent="0.25">
      <c r="B131" s="28" t="s">
        <v>275</v>
      </c>
      <c r="C131" s="172">
        <v>0</v>
      </c>
      <c r="D131" s="172">
        <v>802238735</v>
      </c>
      <c r="E131" s="172"/>
      <c r="F131" s="172">
        <v>802238732.89999998</v>
      </c>
      <c r="G131" s="172">
        <v>0</v>
      </c>
      <c r="H131" s="172">
        <v>0</v>
      </c>
      <c r="I131" s="172">
        <v>0</v>
      </c>
      <c r="J131" s="172"/>
      <c r="K131" s="172"/>
      <c r="L131" s="172"/>
      <c r="M131" s="172"/>
      <c r="N131" s="172">
        <v>0</v>
      </c>
      <c r="O131" s="172"/>
      <c r="P131" s="172"/>
      <c r="Q131" s="218">
        <f t="shared" si="4"/>
        <v>802238732.89999998</v>
      </c>
      <c r="R131" s="122"/>
      <c r="S131" s="9"/>
      <c r="T131" s="37"/>
      <c r="U131" s="37"/>
      <c r="V131" s="37"/>
      <c r="W131" s="142"/>
      <c r="X131" s="142"/>
      <c r="Y131" s="142"/>
      <c r="Z131" s="142"/>
      <c r="AA131" s="142"/>
      <c r="AB131" s="142"/>
      <c r="AC131" s="142"/>
      <c r="AD131" s="37"/>
      <c r="AE131" s="37"/>
      <c r="AF131" s="37"/>
      <c r="AG131" s="37"/>
    </row>
    <row r="132" spans="1:33" s="11" customFormat="1" ht="30" x14ac:dyDescent="0.25">
      <c r="B132" s="222" t="s">
        <v>278</v>
      </c>
      <c r="C132" s="172">
        <v>0</v>
      </c>
      <c r="D132" s="172">
        <v>802238735</v>
      </c>
      <c r="E132" s="170"/>
      <c r="F132" s="170">
        <v>802238732.89999998</v>
      </c>
      <c r="G132" s="172">
        <v>0</v>
      </c>
      <c r="H132" s="172">
        <v>0</v>
      </c>
      <c r="I132" s="172">
        <v>0</v>
      </c>
      <c r="J132" s="172"/>
      <c r="K132" s="172"/>
      <c r="L132" s="172"/>
      <c r="M132" s="172"/>
      <c r="N132" s="172">
        <v>0</v>
      </c>
      <c r="O132" s="172"/>
      <c r="P132" s="172"/>
      <c r="Q132" s="169">
        <f t="shared" si="4"/>
        <v>802238732.89999998</v>
      </c>
      <c r="R132" s="121"/>
      <c r="S132" s="9"/>
      <c r="T132" s="37"/>
      <c r="U132" s="37"/>
      <c r="V132" s="37"/>
      <c r="W132" s="142"/>
      <c r="X132" s="142"/>
      <c r="Y132" s="142"/>
      <c r="Z132" s="142"/>
      <c r="AA132" s="142"/>
      <c r="AB132" s="142"/>
      <c r="AC132" s="142"/>
      <c r="AD132" s="37"/>
      <c r="AE132" s="37"/>
      <c r="AF132" s="37"/>
      <c r="AG132" s="37"/>
    </row>
    <row r="133" spans="1:33" s="11" customFormat="1" ht="30" x14ac:dyDescent="0.25">
      <c r="B133" s="193" t="s">
        <v>279</v>
      </c>
      <c r="C133" s="172">
        <v>0</v>
      </c>
      <c r="D133" s="172">
        <v>802238735</v>
      </c>
      <c r="E133" s="172"/>
      <c r="F133" s="172">
        <v>802238732.89999998</v>
      </c>
      <c r="G133" s="172">
        <v>0</v>
      </c>
      <c r="H133" s="172">
        <v>0</v>
      </c>
      <c r="I133" s="172">
        <v>0</v>
      </c>
      <c r="J133" s="172"/>
      <c r="K133" s="172"/>
      <c r="L133" s="172"/>
      <c r="M133" s="172"/>
      <c r="N133" s="172">
        <v>0</v>
      </c>
      <c r="O133" s="172"/>
      <c r="P133" s="172"/>
      <c r="Q133" s="218">
        <f t="shared" si="4"/>
        <v>802238732.89999998</v>
      </c>
      <c r="R133" s="229"/>
      <c r="S133" s="9"/>
      <c r="T133" s="37"/>
      <c r="U133" s="37"/>
      <c r="V133" s="37"/>
      <c r="W133" s="142"/>
      <c r="X133" s="142"/>
      <c r="Y133" s="142"/>
      <c r="Z133" s="142"/>
      <c r="AA133" s="142"/>
      <c r="AB133" s="142"/>
      <c r="AC133" s="142"/>
      <c r="AD133" s="37"/>
      <c r="AE133" s="37"/>
      <c r="AF133" s="37"/>
      <c r="AG133" s="37"/>
    </row>
    <row r="134" spans="1:33" s="11" customFormat="1" x14ac:dyDescent="0.25">
      <c r="B134" s="30" t="s">
        <v>280</v>
      </c>
      <c r="C134" s="172">
        <v>0</v>
      </c>
      <c r="D134" s="172">
        <v>5073047159</v>
      </c>
      <c r="E134" s="170"/>
      <c r="F134" s="170">
        <v>5073047157.5599995</v>
      </c>
      <c r="G134" s="170">
        <v>0</v>
      </c>
      <c r="H134" s="170">
        <v>0</v>
      </c>
      <c r="I134" s="170">
        <v>0</v>
      </c>
      <c r="J134" s="170"/>
      <c r="K134" s="170">
        <v>0</v>
      </c>
      <c r="L134" s="170"/>
      <c r="M134" s="170"/>
      <c r="N134" s="170">
        <v>0</v>
      </c>
      <c r="O134" s="170"/>
      <c r="P134" s="172"/>
      <c r="Q134" s="169">
        <f t="shared" si="4"/>
        <v>5073047157.5599995</v>
      </c>
      <c r="R134" s="59"/>
      <c r="S134" s="9"/>
      <c r="T134" s="37"/>
      <c r="U134" s="37"/>
      <c r="V134" s="37"/>
      <c r="W134" s="142"/>
      <c r="X134" s="142"/>
      <c r="Y134" s="142"/>
      <c r="Z134" s="142"/>
      <c r="AA134" s="142"/>
      <c r="AB134" s="142"/>
      <c r="AC134" s="142"/>
      <c r="AD134" s="37"/>
      <c r="AE134" s="37"/>
      <c r="AF134" s="37"/>
      <c r="AG134" s="37"/>
    </row>
    <row r="135" spans="1:33" s="11" customFormat="1" x14ac:dyDescent="0.25">
      <c r="B135" s="28" t="s">
        <v>281</v>
      </c>
      <c r="C135" s="172">
        <v>0</v>
      </c>
      <c r="D135" s="172">
        <v>5073047159</v>
      </c>
      <c r="E135" s="172"/>
      <c r="F135" s="172">
        <v>5073047157.5599995</v>
      </c>
      <c r="G135" s="172">
        <v>0</v>
      </c>
      <c r="H135" s="172">
        <v>0</v>
      </c>
      <c r="I135" s="172">
        <v>0</v>
      </c>
      <c r="J135" s="172"/>
      <c r="K135" s="172">
        <v>0</v>
      </c>
      <c r="L135" s="172"/>
      <c r="M135" s="172"/>
      <c r="N135" s="172">
        <v>0</v>
      </c>
      <c r="O135" s="172"/>
      <c r="P135" s="172"/>
      <c r="Q135" s="218">
        <f t="shared" si="4"/>
        <v>5073047157.5599995</v>
      </c>
      <c r="R135" s="122"/>
      <c r="S135" s="9"/>
      <c r="T135" s="37"/>
      <c r="U135" s="37"/>
      <c r="V135" s="37"/>
      <c r="W135" s="142"/>
      <c r="X135" s="142"/>
      <c r="Y135" s="142"/>
      <c r="Z135" s="142"/>
      <c r="AA135" s="142"/>
      <c r="AB135" s="142"/>
      <c r="AC135" s="142"/>
      <c r="AD135" s="37"/>
      <c r="AE135" s="37"/>
      <c r="AF135" s="37"/>
      <c r="AG135" s="37"/>
    </row>
    <row r="136" spans="1:33" s="11" customFormat="1" x14ac:dyDescent="0.25">
      <c r="B136" s="222" t="s">
        <v>282</v>
      </c>
      <c r="C136" s="172">
        <v>0</v>
      </c>
      <c r="D136" s="172">
        <v>5073047159</v>
      </c>
      <c r="E136" s="170"/>
      <c r="F136" s="170">
        <v>5073047157.5599995</v>
      </c>
      <c r="G136" s="172">
        <v>0</v>
      </c>
      <c r="H136" s="172">
        <v>0</v>
      </c>
      <c r="I136" s="172">
        <v>0</v>
      </c>
      <c r="J136" s="172"/>
      <c r="K136" s="172">
        <v>0</v>
      </c>
      <c r="L136" s="172"/>
      <c r="M136" s="172"/>
      <c r="N136" s="172">
        <v>0</v>
      </c>
      <c r="O136" s="172"/>
      <c r="P136" s="172"/>
      <c r="Q136" s="169">
        <f t="shared" si="4"/>
        <v>5073047157.5599995</v>
      </c>
      <c r="R136" s="121"/>
      <c r="S136" s="9"/>
      <c r="T136" s="37"/>
      <c r="U136" s="37"/>
      <c r="V136" s="37"/>
      <c r="W136" s="142"/>
      <c r="X136" s="142"/>
      <c r="Y136" s="142"/>
      <c r="Z136" s="142"/>
      <c r="AA136" s="142"/>
      <c r="AB136" s="142"/>
      <c r="AC136" s="142"/>
      <c r="AD136" s="37"/>
      <c r="AE136" s="37"/>
      <c r="AF136" s="37"/>
      <c r="AG136" s="37"/>
    </row>
    <row r="137" spans="1:33" s="11" customFormat="1" x14ac:dyDescent="0.25">
      <c r="B137" s="193" t="s">
        <v>283</v>
      </c>
      <c r="C137" s="172">
        <v>0</v>
      </c>
      <c r="D137" s="172">
        <v>1996058065</v>
      </c>
      <c r="E137" s="172"/>
      <c r="F137" s="172">
        <v>1996058064.02</v>
      </c>
      <c r="G137" s="172">
        <v>0</v>
      </c>
      <c r="H137" s="172">
        <v>0</v>
      </c>
      <c r="I137" s="172">
        <v>0</v>
      </c>
      <c r="J137" s="172"/>
      <c r="K137" s="172"/>
      <c r="L137" s="172"/>
      <c r="M137" s="172"/>
      <c r="N137" s="172">
        <v>0</v>
      </c>
      <c r="O137" s="172"/>
      <c r="P137" s="172"/>
      <c r="Q137" s="218">
        <f t="shared" si="4"/>
        <v>1996058064.02</v>
      </c>
      <c r="R137" s="229"/>
      <c r="S137" s="9"/>
      <c r="T137" s="37"/>
      <c r="U137" s="37"/>
      <c r="V137" s="37"/>
      <c r="W137" s="142"/>
      <c r="X137" s="142"/>
      <c r="Y137" s="142"/>
      <c r="Z137" s="142"/>
      <c r="AA137" s="142"/>
      <c r="AB137" s="142"/>
      <c r="AC137" s="142"/>
      <c r="AD137" s="37"/>
      <c r="AE137" s="37"/>
      <c r="AF137" s="37"/>
      <c r="AG137" s="37"/>
    </row>
    <row r="138" spans="1:33" s="11" customFormat="1" x14ac:dyDescent="0.25">
      <c r="B138" s="193" t="s">
        <v>294</v>
      </c>
      <c r="C138" s="172">
        <v>0</v>
      </c>
      <c r="D138" s="172">
        <v>3076989094</v>
      </c>
      <c r="E138" s="172"/>
      <c r="F138" s="172">
        <v>3076989093.54</v>
      </c>
      <c r="G138" s="172">
        <v>0</v>
      </c>
      <c r="H138" s="172">
        <v>0</v>
      </c>
      <c r="I138" s="172">
        <v>0</v>
      </c>
      <c r="J138" s="172"/>
      <c r="K138" s="172">
        <v>0</v>
      </c>
      <c r="L138" s="172"/>
      <c r="M138" s="172"/>
      <c r="N138" s="172">
        <v>0</v>
      </c>
      <c r="O138" s="172"/>
      <c r="P138" s="172"/>
      <c r="Q138" s="218">
        <f t="shared" si="4"/>
        <v>3076989093.54</v>
      </c>
      <c r="R138" s="229"/>
      <c r="S138" s="9"/>
      <c r="T138" s="37"/>
      <c r="U138" s="37"/>
      <c r="V138" s="37"/>
      <c r="W138" s="142"/>
      <c r="X138" s="142"/>
      <c r="Y138" s="142"/>
      <c r="Z138" s="142"/>
      <c r="AA138" s="142"/>
      <c r="AB138" s="142"/>
      <c r="AC138" s="142"/>
      <c r="AD138" s="37"/>
      <c r="AE138" s="37"/>
      <c r="AF138" s="37"/>
      <c r="AG138" s="37"/>
    </row>
    <row r="139" spans="1:33" s="11" customFormat="1" x14ac:dyDescent="0.25">
      <c r="B139" s="211" t="s">
        <v>57</v>
      </c>
      <c r="C139" s="177">
        <v>109284599312</v>
      </c>
      <c r="D139" s="177">
        <f t="shared" ref="D139:P139" si="5">D110</f>
        <v>89208729231</v>
      </c>
      <c r="E139" s="184">
        <f t="shared" si="5"/>
        <v>8441655004.1999998</v>
      </c>
      <c r="F139" s="184">
        <f t="shared" si="5"/>
        <v>19635602040.32</v>
      </c>
      <c r="G139" s="184">
        <f t="shared" si="5"/>
        <v>5194855004.9800005</v>
      </c>
      <c r="H139" s="184">
        <f t="shared" si="5"/>
        <v>3436135436.2799997</v>
      </c>
      <c r="I139" s="184">
        <f t="shared" si="5"/>
        <v>7032271078.0900002</v>
      </c>
      <c r="J139" s="184">
        <f t="shared" si="5"/>
        <v>2175287963.8499999</v>
      </c>
      <c r="K139" s="184">
        <f t="shared" si="5"/>
        <v>3406893010.8100004</v>
      </c>
      <c r="L139" s="184">
        <f t="shared" si="5"/>
        <v>3965617873.0599999</v>
      </c>
      <c r="M139" s="184">
        <f t="shared" si="5"/>
        <v>3906404134.46</v>
      </c>
      <c r="N139" s="184">
        <f t="shared" si="5"/>
        <v>4815827121.6599998</v>
      </c>
      <c r="O139" s="184">
        <f t="shared" si="5"/>
        <v>5488534827.4799995</v>
      </c>
      <c r="P139" s="184">
        <f t="shared" si="5"/>
        <v>9416659653.539999</v>
      </c>
      <c r="Q139" s="184">
        <f t="shared" si="4"/>
        <v>76915743148.72998</v>
      </c>
      <c r="R139" s="37"/>
      <c r="S139" s="9"/>
      <c r="T139" s="37"/>
      <c r="U139" s="37"/>
      <c r="V139" s="37"/>
      <c r="W139" s="142"/>
      <c r="X139" s="142"/>
      <c r="Y139" s="142"/>
      <c r="Z139" s="142"/>
      <c r="AA139" s="142"/>
      <c r="AB139" s="142"/>
      <c r="AC139" s="142"/>
      <c r="AD139" s="37"/>
      <c r="AE139" s="37"/>
      <c r="AF139" s="37"/>
      <c r="AG139" s="37"/>
    </row>
    <row r="140" spans="1:33" s="11" customFormat="1" x14ac:dyDescent="0.25">
      <c r="A140"/>
      <c r="B140" s="27"/>
      <c r="C140" s="25"/>
      <c r="D140" s="25"/>
      <c r="E140" s="218"/>
      <c r="F140" s="218"/>
      <c r="G140" s="218"/>
      <c r="H140" s="218"/>
      <c r="I140" s="218"/>
      <c r="J140" s="218"/>
      <c r="K140" s="218"/>
      <c r="L140" s="218"/>
      <c r="M140" s="218"/>
      <c r="N140" s="218"/>
      <c r="O140" s="218"/>
      <c r="P140" s="218"/>
      <c r="Q140" s="218"/>
      <c r="R140" s="37"/>
      <c r="S140" s="9"/>
      <c r="T140" s="37"/>
      <c r="U140" s="37"/>
      <c r="V140" s="37"/>
      <c r="W140" s="142"/>
      <c r="X140" s="142"/>
      <c r="Y140" s="142"/>
      <c r="Z140" s="142"/>
      <c r="AA140" s="142"/>
      <c r="AB140" s="142"/>
      <c r="AC140" s="142"/>
      <c r="AD140" s="37"/>
      <c r="AE140" s="37"/>
      <c r="AF140" s="37"/>
      <c r="AG140" s="37"/>
    </row>
    <row r="141" spans="1:33" x14ac:dyDescent="0.25">
      <c r="B141" s="211" t="s">
        <v>58</v>
      </c>
      <c r="C141" s="177">
        <f t="shared" ref="C141:Q141" si="6">C107+C139</f>
        <v>1155565310650</v>
      </c>
      <c r="D141" s="177">
        <f t="shared" si="6"/>
        <v>1275724263347.45</v>
      </c>
      <c r="E141" s="184">
        <f t="shared" si="6"/>
        <v>87179371647.860046</v>
      </c>
      <c r="F141" s="184">
        <f t="shared" si="6"/>
        <v>94014274754.589996</v>
      </c>
      <c r="G141" s="184">
        <f t="shared" si="6"/>
        <v>83894149777.940018</v>
      </c>
      <c r="H141" s="184">
        <f t="shared" si="6"/>
        <v>72436971835.700012</v>
      </c>
      <c r="I141" s="184">
        <f t="shared" si="6"/>
        <v>84898945211.160004</v>
      </c>
      <c r="J141" s="184">
        <f t="shared" si="6"/>
        <v>113841782363.82999</v>
      </c>
      <c r="K141" s="184">
        <f t="shared" si="6"/>
        <v>89396954004.530014</v>
      </c>
      <c r="L141" s="184">
        <f t="shared" si="6"/>
        <v>86138925331.130005</v>
      </c>
      <c r="M141" s="184">
        <f t="shared" si="6"/>
        <v>75462453407.320007</v>
      </c>
      <c r="N141" s="184">
        <f t="shared" si="6"/>
        <v>91017304228.389954</v>
      </c>
      <c r="O141" s="184">
        <f t="shared" si="6"/>
        <v>192003887613.10013</v>
      </c>
      <c r="P141" s="184">
        <f t="shared" si="6"/>
        <v>180367432662.05002</v>
      </c>
      <c r="Q141" s="184">
        <f t="shared" si="6"/>
        <v>1250652452837.6001</v>
      </c>
      <c r="R141" s="37"/>
      <c r="S141" s="9"/>
      <c r="T141" s="37"/>
      <c r="U141" s="37"/>
      <c r="V141" s="37"/>
      <c r="W141" s="142"/>
      <c r="X141" s="142"/>
      <c r="Y141" s="142"/>
      <c r="Z141" s="142"/>
      <c r="AA141" s="142"/>
      <c r="AB141" s="142"/>
      <c r="AC141" s="142"/>
      <c r="AD141" s="37"/>
      <c r="AE141" s="37"/>
      <c r="AF141" s="37"/>
      <c r="AG141" s="37"/>
    </row>
    <row r="142" spans="1:33" x14ac:dyDescent="0.25">
      <c r="B142" s="166" t="s">
        <v>284</v>
      </c>
      <c r="C142" s="24"/>
      <c r="D142" s="232"/>
      <c r="E142" s="232"/>
      <c r="F142" s="232"/>
      <c r="G142" s="232"/>
      <c r="H142" s="232"/>
      <c r="I142" s="232"/>
      <c r="J142" s="232"/>
      <c r="K142" s="232"/>
      <c r="L142" s="232"/>
      <c r="M142" s="232"/>
      <c r="N142" s="232"/>
      <c r="O142" s="232"/>
      <c r="P142" s="232"/>
      <c r="Q142" s="142"/>
      <c r="R142" s="37"/>
      <c r="S142" s="37"/>
      <c r="T142" s="37"/>
      <c r="U142" s="37"/>
      <c r="V142" s="142"/>
      <c r="W142" s="142"/>
      <c r="X142" s="142"/>
      <c r="Y142" s="142"/>
      <c r="Z142" s="142"/>
      <c r="AA142" s="142"/>
      <c r="AB142" s="142"/>
    </row>
    <row r="143" spans="1:33" x14ac:dyDescent="0.25">
      <c r="B143" s="13" t="s">
        <v>295</v>
      </c>
      <c r="C143" s="12"/>
      <c r="D143" s="12"/>
      <c r="E143" s="162"/>
      <c r="F143" s="162"/>
      <c r="G143" s="162"/>
      <c r="H143" s="162"/>
      <c r="I143" s="162"/>
      <c r="J143" s="162"/>
      <c r="K143" s="162"/>
      <c r="L143" s="162"/>
      <c r="M143" s="162"/>
      <c r="N143" s="162"/>
      <c r="O143" s="162"/>
      <c r="P143" s="162"/>
      <c r="Q143" s="142"/>
      <c r="R143" s="163"/>
      <c r="S143" s="37"/>
      <c r="T143" s="37"/>
      <c r="U143" s="37"/>
      <c r="V143" s="142"/>
      <c r="W143" s="142"/>
      <c r="X143" s="142"/>
      <c r="Y143" s="142"/>
      <c r="Z143" s="142"/>
      <c r="AA143" s="142"/>
      <c r="AB143" s="142"/>
    </row>
    <row r="144" spans="1:33" x14ac:dyDescent="0.25">
      <c r="B144" s="13" t="s">
        <v>172</v>
      </c>
      <c r="C144" s="12"/>
      <c r="D144" s="12"/>
      <c r="E144" s="6"/>
      <c r="F144" s="6"/>
      <c r="G144" s="6"/>
      <c r="H144" s="6"/>
      <c r="I144" s="7"/>
      <c r="J144" s="157"/>
      <c r="K144" s="7"/>
      <c r="L144" s="6"/>
      <c r="M144" s="6"/>
      <c r="N144" s="6"/>
      <c r="O144" s="6"/>
      <c r="P144" s="6"/>
      <c r="Q144" s="142"/>
      <c r="S144" s="37"/>
      <c r="T144" s="37"/>
      <c r="U144" s="37"/>
      <c r="V144" s="37"/>
      <c r="W144" s="142"/>
      <c r="X144" s="142"/>
      <c r="Y144" s="142"/>
      <c r="Z144" s="142"/>
      <c r="AA144" s="142"/>
      <c r="AB144" s="142"/>
      <c r="AC144" s="142"/>
    </row>
    <row r="145" spans="2:29" x14ac:dyDescent="0.25">
      <c r="B145" s="6"/>
      <c r="Q145" s="142"/>
      <c r="W145" s="142"/>
      <c r="X145" s="142"/>
      <c r="Y145" s="142"/>
      <c r="Z145" s="142"/>
      <c r="AA145" s="142"/>
      <c r="AB145" s="142"/>
      <c r="AC145" s="142"/>
    </row>
    <row r="146" spans="2:29" ht="14.25" customHeight="1" x14ac:dyDescent="0.25">
      <c r="E146" s="161"/>
      <c r="F146" s="161"/>
      <c r="G146" s="161"/>
      <c r="H146" s="161"/>
      <c r="I146" s="161"/>
      <c r="J146" s="161"/>
      <c r="K146" s="161"/>
      <c r="L146" s="161"/>
      <c r="M146" s="161"/>
      <c r="N146" s="161"/>
      <c r="O146" s="161"/>
      <c r="P146" s="161"/>
      <c r="Q146" s="161"/>
      <c r="S146" s="163"/>
      <c r="T146" s="163"/>
      <c r="U146" s="163"/>
      <c r="V146" s="163"/>
      <c r="W146" s="163"/>
      <c r="X146" s="142"/>
      <c r="Y146" s="142"/>
      <c r="Z146" s="142"/>
      <c r="AA146" s="142"/>
      <c r="AB146" s="142"/>
      <c r="AC146" s="142"/>
    </row>
    <row r="147" spans="2:29" x14ac:dyDescent="0.25">
      <c r="X147" s="142"/>
      <c r="Y147" s="142"/>
      <c r="Z147" s="142"/>
      <c r="AA147" s="142"/>
      <c r="AB147" s="142"/>
      <c r="AC147" s="142"/>
    </row>
    <row r="148" spans="2:29" x14ac:dyDescent="0.25">
      <c r="C148" s="37"/>
      <c r="D148" s="37"/>
      <c r="E148" s="37"/>
      <c r="F148" s="37"/>
      <c r="G148" s="37"/>
      <c r="H148" s="37"/>
      <c r="I148" s="37"/>
      <c r="J148" s="37"/>
      <c r="K148" s="37"/>
      <c r="L148" s="37"/>
      <c r="M148" s="37"/>
      <c r="N148" s="37"/>
      <c r="O148" s="37"/>
      <c r="P148" s="37"/>
      <c r="X148" s="142"/>
      <c r="Y148" s="142"/>
      <c r="Z148" s="142"/>
      <c r="AA148" s="142"/>
      <c r="AB148" s="142"/>
      <c r="AC148" s="142"/>
    </row>
    <row r="149" spans="2:29" x14ac:dyDescent="0.25">
      <c r="B149" s="37"/>
    </row>
    <row r="155" spans="2:29" x14ac:dyDescent="0.25">
      <c r="E155" s="3"/>
      <c r="F155" s="3"/>
      <c r="G155" s="3"/>
      <c r="H155" s="3"/>
      <c r="I155" s="3"/>
      <c r="J155" s="3"/>
      <c r="K155" s="3"/>
      <c r="L155" s="3"/>
      <c r="M155" s="3"/>
      <c r="N155" s="3"/>
      <c r="O155" s="3"/>
      <c r="P155" s="3"/>
    </row>
    <row r="157" spans="2:29" x14ac:dyDescent="0.25">
      <c r="E157" s="3"/>
      <c r="F157" s="3"/>
      <c r="G157" s="3"/>
      <c r="H157" s="3"/>
      <c r="I157" s="3"/>
      <c r="J157" s="3"/>
      <c r="K157" s="3"/>
      <c r="L157" s="3"/>
      <c r="M157" s="3"/>
      <c r="N157" s="3"/>
      <c r="O157" s="3"/>
      <c r="P157" s="3"/>
    </row>
    <row r="161" spans="5:16" x14ac:dyDescent="0.25">
      <c r="E161" s="3"/>
      <c r="F161" s="3"/>
      <c r="G161" s="3"/>
      <c r="H161" s="3"/>
      <c r="I161" s="3"/>
      <c r="J161" s="3"/>
      <c r="K161" s="3"/>
      <c r="L161" s="3"/>
      <c r="M161" s="3"/>
      <c r="N161" s="3"/>
      <c r="O161" s="3"/>
      <c r="P161" s="3"/>
    </row>
    <row r="165" spans="5:16" x14ac:dyDescent="0.25">
      <c r="E165" s="3"/>
      <c r="F165" s="3"/>
      <c r="G165" s="3"/>
      <c r="H165" s="3"/>
      <c r="I165" s="3"/>
      <c r="J165" s="3"/>
      <c r="K165" s="3"/>
      <c r="L165" s="3"/>
      <c r="M165" s="3"/>
      <c r="N165" s="3"/>
      <c r="O165" s="3"/>
      <c r="P165" s="3"/>
    </row>
    <row r="166" spans="5:16" x14ac:dyDescent="0.25">
      <c r="E166" s="3"/>
      <c r="F166" s="3"/>
      <c r="G166" s="3"/>
      <c r="H166" s="3"/>
      <c r="I166" s="3"/>
      <c r="J166" s="3"/>
      <c r="K166" s="3"/>
      <c r="L166" s="3"/>
      <c r="M166" s="3"/>
      <c r="N166" s="3"/>
      <c r="O166" s="3"/>
      <c r="P166" s="3"/>
    </row>
    <row r="167" spans="5:16" x14ac:dyDescent="0.25">
      <c r="E167" s="3"/>
      <c r="F167" s="3"/>
      <c r="G167" s="3"/>
      <c r="H167" s="3"/>
      <c r="I167" s="3"/>
      <c r="J167" s="3"/>
      <c r="K167" s="3"/>
      <c r="L167" s="3"/>
      <c r="M167" s="3"/>
      <c r="N167" s="3"/>
      <c r="O167" s="3"/>
      <c r="P167" s="3"/>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1:Q101"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B2:Q51"/>
  <sheetViews>
    <sheetView showGridLines="0" topLeftCell="A7" zoomScale="86" zoomScaleNormal="86" workbookViewId="0">
      <selection activeCell="C17" sqref="C17"/>
    </sheetView>
  </sheetViews>
  <sheetFormatPr defaultColWidth="11.42578125" defaultRowHeight="15" x14ac:dyDescent="0.25"/>
  <cols>
    <col min="1" max="1" width="9.42578125" customWidth="1"/>
    <col min="2" max="2" width="56.42578125" customWidth="1"/>
    <col min="3" max="4" width="15.140625" customWidth="1"/>
  </cols>
  <sheetData>
    <row r="2" spans="2:17" ht="29.25" customHeight="1" x14ac:dyDescent="0.25">
      <c r="B2" s="364" t="s">
        <v>0</v>
      </c>
      <c r="C2" s="365"/>
      <c r="D2" s="365"/>
      <c r="E2" s="365"/>
      <c r="F2" s="365"/>
      <c r="G2" s="365"/>
      <c r="H2" s="365"/>
      <c r="I2" s="365"/>
      <c r="J2" s="365"/>
      <c r="K2" s="365"/>
      <c r="L2" s="365"/>
      <c r="M2" s="365"/>
      <c r="N2" s="365"/>
      <c r="O2" s="365"/>
      <c r="P2" s="365"/>
      <c r="Q2" s="365"/>
    </row>
    <row r="3" spans="2:17" ht="23.25" customHeight="1" x14ac:dyDescent="0.25">
      <c r="B3" s="366" t="s">
        <v>1</v>
      </c>
      <c r="C3" s="367"/>
      <c r="D3" s="367"/>
      <c r="E3" s="367"/>
      <c r="F3" s="367"/>
      <c r="G3" s="367"/>
      <c r="H3" s="367"/>
      <c r="I3" s="367"/>
      <c r="J3" s="367"/>
      <c r="K3" s="367"/>
      <c r="L3" s="367"/>
      <c r="M3" s="367"/>
      <c r="N3" s="367"/>
      <c r="O3" s="367"/>
      <c r="P3" s="367"/>
      <c r="Q3" s="367"/>
    </row>
    <row r="4" spans="2:17" ht="15.75" x14ac:dyDescent="0.25">
      <c r="B4" s="370" t="s">
        <v>64</v>
      </c>
      <c r="C4" s="371"/>
      <c r="D4" s="371"/>
      <c r="E4" s="371"/>
      <c r="F4" s="371"/>
      <c r="G4" s="371"/>
      <c r="H4" s="371"/>
      <c r="I4" s="371"/>
      <c r="J4" s="371"/>
      <c r="K4" s="371"/>
      <c r="L4" s="371"/>
      <c r="M4" s="371"/>
      <c r="N4" s="371"/>
      <c r="O4" s="371"/>
      <c r="P4" s="371"/>
      <c r="Q4" s="371"/>
    </row>
    <row r="5" spans="2:17" ht="15.75" x14ac:dyDescent="0.25">
      <c r="B5" s="370" t="s">
        <v>3</v>
      </c>
      <c r="C5" s="371"/>
      <c r="D5" s="371"/>
      <c r="E5" s="371"/>
      <c r="F5" s="371"/>
      <c r="G5" s="371"/>
      <c r="H5" s="371"/>
      <c r="I5" s="371"/>
      <c r="J5" s="371"/>
      <c r="K5" s="371"/>
      <c r="L5" s="371"/>
      <c r="M5" s="371"/>
      <c r="N5" s="371"/>
      <c r="O5" s="371"/>
      <c r="P5" s="371"/>
      <c r="Q5" s="371"/>
    </row>
    <row r="6" spans="2:17" ht="12.75" customHeight="1" x14ac:dyDescent="0.25">
      <c r="B6" s="372"/>
      <c r="C6" s="373"/>
      <c r="D6" s="373"/>
      <c r="E6" s="373"/>
      <c r="F6" s="373"/>
      <c r="G6" s="373"/>
      <c r="H6" s="373"/>
      <c r="I6" s="373"/>
      <c r="J6" s="373"/>
      <c r="K6" s="373"/>
      <c r="L6" s="373"/>
      <c r="M6" s="373"/>
      <c r="N6" s="373"/>
      <c r="O6" s="373"/>
      <c r="P6" s="373"/>
      <c r="Q6" s="373"/>
    </row>
    <row r="7" spans="2:17" x14ac:dyDescent="0.25">
      <c r="B7" s="2" t="s">
        <v>65</v>
      </c>
      <c r="C7" s="66"/>
      <c r="D7" s="66"/>
      <c r="E7" s="37"/>
      <c r="F7" s="37"/>
      <c r="G7" s="37"/>
      <c r="H7" s="37"/>
      <c r="I7" s="37"/>
      <c r="J7" s="37"/>
      <c r="K7" s="37"/>
      <c r="L7" s="37"/>
      <c r="M7" s="37"/>
      <c r="N7" s="37"/>
      <c r="O7" s="37"/>
      <c r="P7" s="381" t="s">
        <v>5</v>
      </c>
      <c r="Q7" s="381"/>
    </row>
    <row r="8" spans="2:17" ht="21.75" customHeight="1" x14ac:dyDescent="0.25">
      <c r="B8" s="360" t="s">
        <v>6</v>
      </c>
      <c r="C8" s="378" t="s">
        <v>7</v>
      </c>
      <c r="D8" s="379" t="s">
        <v>8</v>
      </c>
      <c r="E8" s="382" t="s">
        <v>9</v>
      </c>
      <c r="F8" s="382"/>
      <c r="G8" s="382"/>
      <c r="H8" s="382"/>
      <c r="I8" s="382"/>
      <c r="J8" s="382"/>
      <c r="K8" s="382"/>
      <c r="L8" s="382"/>
      <c r="M8" s="382"/>
      <c r="N8" s="382"/>
      <c r="O8" s="382"/>
      <c r="P8" s="382"/>
      <c r="Q8" s="382"/>
    </row>
    <row r="9" spans="2:17" ht="23.25" customHeight="1" x14ac:dyDescent="0.25">
      <c r="B9" s="360"/>
      <c r="C9" s="378"/>
      <c r="D9" s="380"/>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7" x14ac:dyDescent="0.25">
      <c r="B10" s="65" t="s">
        <v>23</v>
      </c>
      <c r="C10" s="245">
        <v>122705526695</v>
      </c>
      <c r="D10" s="245">
        <v>128488287241.28998</v>
      </c>
      <c r="E10" s="246">
        <v>7448489354.210001</v>
      </c>
      <c r="F10" s="246">
        <v>8616586433.3400021</v>
      </c>
      <c r="G10" s="246">
        <v>8914659271.5700035</v>
      </c>
      <c r="H10" s="246">
        <v>9821743609.7499962</v>
      </c>
      <c r="I10" s="246">
        <v>8711199461.7500019</v>
      </c>
      <c r="J10" s="246">
        <v>9558694102.8900032</v>
      </c>
      <c r="K10" s="246">
        <v>8499661580.9199991</v>
      </c>
      <c r="L10" s="246">
        <v>9161275990.789999</v>
      </c>
      <c r="M10" s="246">
        <v>9997008466.0300026</v>
      </c>
      <c r="N10" s="246">
        <v>8527084325.9199972</v>
      </c>
      <c r="O10" s="246">
        <v>10293460567.399998</v>
      </c>
      <c r="P10" s="246">
        <v>20485058966.090004</v>
      </c>
      <c r="Q10" s="246">
        <v>120034922130.65999</v>
      </c>
    </row>
    <row r="11" spans="2:17" x14ac:dyDescent="0.25">
      <c r="B11" s="61" t="s">
        <v>24</v>
      </c>
      <c r="C11" s="242">
        <v>53464843634</v>
      </c>
      <c r="D11" s="242">
        <v>57736097824.449982</v>
      </c>
      <c r="E11" s="243">
        <v>2899131597.3300004</v>
      </c>
      <c r="F11" s="243">
        <v>3925356905.9400015</v>
      </c>
      <c r="G11" s="243">
        <v>4124588737.3900032</v>
      </c>
      <c r="H11" s="243">
        <v>4080244427.7799988</v>
      </c>
      <c r="I11" s="243">
        <v>3982911452.7500024</v>
      </c>
      <c r="J11" s="243">
        <v>4160674483.6700034</v>
      </c>
      <c r="K11" s="243">
        <v>4333095639.6400003</v>
      </c>
      <c r="L11" s="243">
        <v>4530320815.3499994</v>
      </c>
      <c r="M11" s="243">
        <v>4696767061.4800024</v>
      </c>
      <c r="N11" s="243">
        <v>3967946383.3999982</v>
      </c>
      <c r="O11" s="243">
        <v>5093335982.2700005</v>
      </c>
      <c r="P11" s="243">
        <v>9532705534.2100029</v>
      </c>
      <c r="Q11" s="243">
        <v>55327079021.210007</v>
      </c>
    </row>
    <row r="12" spans="2:17" x14ac:dyDescent="0.25">
      <c r="B12" s="59" t="s">
        <v>25</v>
      </c>
      <c r="C12" s="253">
        <v>35790000000</v>
      </c>
      <c r="D12" s="253">
        <v>37861863980.749977</v>
      </c>
      <c r="E12" s="241">
        <v>2481839646.6700001</v>
      </c>
      <c r="F12" s="241">
        <v>2733823627.9700003</v>
      </c>
      <c r="G12" s="241">
        <v>2719877589.3200006</v>
      </c>
      <c r="H12" s="241">
        <v>2753942866.2799993</v>
      </c>
      <c r="I12" s="241">
        <v>2723060039.3200011</v>
      </c>
      <c r="J12" s="241">
        <v>2735566306.3100028</v>
      </c>
      <c r="K12" s="241">
        <v>3111518166.1599979</v>
      </c>
      <c r="L12" s="241">
        <v>2953231133.9599986</v>
      </c>
      <c r="M12" s="241">
        <v>3072040450.3300004</v>
      </c>
      <c r="N12" s="241">
        <v>2959859291.789999</v>
      </c>
      <c r="O12" s="241">
        <v>3086207509.8499999</v>
      </c>
      <c r="P12" s="241">
        <v>5860146120.0300016</v>
      </c>
      <c r="Q12" s="241">
        <v>37191112747.990013</v>
      </c>
    </row>
    <row r="13" spans="2:17" x14ac:dyDescent="0.25">
      <c r="B13" s="59" t="s">
        <v>26</v>
      </c>
      <c r="C13" s="253">
        <v>17674843634</v>
      </c>
      <c r="D13" s="253">
        <v>19874233843.700008</v>
      </c>
      <c r="E13" s="241">
        <v>417291950.66000009</v>
      </c>
      <c r="F13" s="241">
        <v>1191533277.970001</v>
      </c>
      <c r="G13" s="241">
        <v>1404711148.0700026</v>
      </c>
      <c r="H13" s="241">
        <v>1326301561.4999998</v>
      </c>
      <c r="I13" s="241">
        <v>1259851413.430001</v>
      </c>
      <c r="J13" s="241">
        <v>1425108177.3600004</v>
      </c>
      <c r="K13" s="241">
        <v>1221577473.4800022</v>
      </c>
      <c r="L13" s="241">
        <v>1577089681.3900006</v>
      </c>
      <c r="M13" s="241">
        <v>1624726611.1500015</v>
      </c>
      <c r="N13" s="241">
        <v>1008087091.6099988</v>
      </c>
      <c r="O13" s="241">
        <v>2007128472.4200006</v>
      </c>
      <c r="P13" s="241">
        <v>3672559414.1800008</v>
      </c>
      <c r="Q13" s="241">
        <v>18135966273.219994</v>
      </c>
    </row>
    <row r="14" spans="2:17" s="11" customFormat="1" x14ac:dyDescent="0.25">
      <c r="B14" s="61" t="s">
        <v>27</v>
      </c>
      <c r="C14" s="242">
        <v>21870500000</v>
      </c>
      <c r="D14" s="242">
        <v>11525584767.690001</v>
      </c>
      <c r="E14" s="243">
        <v>1255057617.46</v>
      </c>
      <c r="F14" s="243">
        <v>777697936.13999987</v>
      </c>
      <c r="G14" s="243">
        <v>487637348.83999997</v>
      </c>
      <c r="H14" s="243">
        <v>1464962431.28</v>
      </c>
      <c r="I14" s="243">
        <v>671779440.94999993</v>
      </c>
      <c r="J14" s="243">
        <v>1020559527.0400002</v>
      </c>
      <c r="K14" s="243">
        <v>381876405.63</v>
      </c>
      <c r="L14" s="243">
        <v>994357030.94999981</v>
      </c>
      <c r="M14" s="243">
        <v>560670021.00999999</v>
      </c>
      <c r="N14" s="243">
        <v>639546697.05000007</v>
      </c>
      <c r="O14" s="243">
        <v>717335458.26999986</v>
      </c>
      <c r="P14" s="243">
        <v>1820071569.0599999</v>
      </c>
      <c r="Q14" s="243">
        <v>10791551483.68</v>
      </c>
    </row>
    <row r="15" spans="2:17" x14ac:dyDescent="0.25">
      <c r="B15" s="59" t="s">
        <v>28</v>
      </c>
      <c r="C15" s="253">
        <v>5588500000</v>
      </c>
      <c r="D15" s="253">
        <v>4416174435.6900005</v>
      </c>
      <c r="E15" s="241">
        <v>261551195.68000004</v>
      </c>
      <c r="F15" s="241">
        <v>227230372.22</v>
      </c>
      <c r="G15" s="241">
        <v>436435144.56999999</v>
      </c>
      <c r="H15" s="241">
        <v>366456176.36000001</v>
      </c>
      <c r="I15" s="241">
        <v>386199747.42000002</v>
      </c>
      <c r="J15" s="241">
        <v>472898353.19</v>
      </c>
      <c r="K15" s="241">
        <v>163399941.97</v>
      </c>
      <c r="L15" s="241">
        <v>365291954.88999999</v>
      </c>
      <c r="M15" s="241">
        <v>560670021.00999999</v>
      </c>
      <c r="N15" s="241">
        <v>321861504.99000001</v>
      </c>
      <c r="O15" s="241">
        <v>388639244.63999999</v>
      </c>
      <c r="P15" s="241">
        <v>293877170.13999999</v>
      </c>
      <c r="Q15" s="241">
        <v>4244510827.0799999</v>
      </c>
    </row>
    <row r="16" spans="2:17" x14ac:dyDescent="0.25">
      <c r="B16" s="59" t="s">
        <v>29</v>
      </c>
      <c r="C16" s="253">
        <v>16282000000</v>
      </c>
      <c r="D16" s="253">
        <v>7109360332</v>
      </c>
      <c r="E16" s="241">
        <v>993506421.77999997</v>
      </c>
      <c r="F16" s="241">
        <v>550467563.91999996</v>
      </c>
      <c r="G16" s="241">
        <v>51202204.270000003</v>
      </c>
      <c r="H16" s="241">
        <v>1098506254.9199998</v>
      </c>
      <c r="I16" s="241">
        <v>285579693.52999997</v>
      </c>
      <c r="J16" s="241">
        <v>547661173.85000002</v>
      </c>
      <c r="K16" s="241">
        <v>218476463.66</v>
      </c>
      <c r="L16" s="241">
        <v>629065076.05999994</v>
      </c>
      <c r="M16" s="46">
        <v>0</v>
      </c>
      <c r="N16" s="241">
        <v>317685192.06</v>
      </c>
      <c r="O16" s="241">
        <v>328696213.63</v>
      </c>
      <c r="P16" s="241">
        <v>1526194398.9199998</v>
      </c>
      <c r="Q16" s="241">
        <v>6547040656.6000013</v>
      </c>
    </row>
    <row r="17" spans="2:17" x14ac:dyDescent="0.25">
      <c r="B17" s="59" t="s">
        <v>30</v>
      </c>
      <c r="C17" s="58">
        <v>0</v>
      </c>
      <c r="D17" s="253">
        <v>50000</v>
      </c>
      <c r="E17" s="46">
        <v>0</v>
      </c>
      <c r="F17" s="46">
        <v>0</v>
      </c>
      <c r="G17" s="46">
        <v>0</v>
      </c>
      <c r="H17" s="46">
        <v>0</v>
      </c>
      <c r="I17" s="46">
        <v>0</v>
      </c>
      <c r="J17" s="46">
        <v>0</v>
      </c>
      <c r="K17" s="46">
        <v>0</v>
      </c>
      <c r="L17" s="46">
        <v>0</v>
      </c>
      <c r="M17" s="46">
        <v>0</v>
      </c>
      <c r="N17" s="46">
        <v>0</v>
      </c>
      <c r="O17" s="46">
        <v>0</v>
      </c>
      <c r="P17" s="46">
        <v>0</v>
      </c>
      <c r="Q17" s="46">
        <v>0</v>
      </c>
    </row>
    <row r="18" spans="2:17" s="11" customFormat="1" x14ac:dyDescent="0.25">
      <c r="B18" s="61" t="s">
        <v>31</v>
      </c>
      <c r="C18" s="242">
        <v>6592010251</v>
      </c>
      <c r="D18" s="242">
        <v>7240993086</v>
      </c>
      <c r="E18" s="243">
        <v>487584554.07999992</v>
      </c>
      <c r="F18" s="243">
        <v>499419679.73999995</v>
      </c>
      <c r="G18" s="243">
        <v>499738772.20999998</v>
      </c>
      <c r="H18" s="243">
        <v>521642601.21000004</v>
      </c>
      <c r="I18" s="243">
        <v>516919689.44000006</v>
      </c>
      <c r="J18" s="243">
        <v>519551010.98000002</v>
      </c>
      <c r="K18" s="243">
        <v>582398198.61000001</v>
      </c>
      <c r="L18" s="243">
        <v>592251069.44999993</v>
      </c>
      <c r="M18" s="243">
        <v>599307390.65999997</v>
      </c>
      <c r="N18" s="243">
        <v>595207023.31999993</v>
      </c>
      <c r="O18" s="243">
        <v>599370489.53999996</v>
      </c>
      <c r="P18" s="243">
        <v>1174958701.9300003</v>
      </c>
      <c r="Q18" s="243">
        <v>7188349181.1700001</v>
      </c>
    </row>
    <row r="19" spans="2:17" x14ac:dyDescent="0.25">
      <c r="B19" s="59" t="s">
        <v>32</v>
      </c>
      <c r="C19" s="253">
        <v>6592010251</v>
      </c>
      <c r="D19" s="253">
        <v>7240993086</v>
      </c>
      <c r="E19" s="241">
        <v>487584554.07999992</v>
      </c>
      <c r="F19" s="241">
        <v>499419679.73999995</v>
      </c>
      <c r="G19" s="241">
        <v>499738772.20999998</v>
      </c>
      <c r="H19" s="241">
        <v>521642601.21000004</v>
      </c>
      <c r="I19" s="241">
        <v>516919689.44000006</v>
      </c>
      <c r="J19" s="241">
        <v>519551010.98000002</v>
      </c>
      <c r="K19" s="241">
        <v>582398198.61000001</v>
      </c>
      <c r="L19" s="241">
        <v>592251069.44999993</v>
      </c>
      <c r="M19" s="241">
        <v>599307390.65999997</v>
      </c>
      <c r="N19" s="241">
        <v>595207023.31999993</v>
      </c>
      <c r="O19" s="241">
        <v>599370489.53999996</v>
      </c>
      <c r="P19" s="241">
        <v>1174958701.9300003</v>
      </c>
      <c r="Q19" s="241">
        <v>7188349181.1700001</v>
      </c>
    </row>
    <row r="20" spans="2:17" s="11" customFormat="1" x14ac:dyDescent="0.25">
      <c r="B20" s="61" t="s">
        <v>33</v>
      </c>
      <c r="C20" s="242">
        <v>40778172810</v>
      </c>
      <c r="D20" s="242">
        <v>51985611563.149994</v>
      </c>
      <c r="E20" s="243">
        <v>2806715585.3400002</v>
      </c>
      <c r="F20" s="243">
        <v>3414111911.52</v>
      </c>
      <c r="G20" s="243">
        <v>3802694413.1299996</v>
      </c>
      <c r="H20" s="243">
        <v>3754894149.4799981</v>
      </c>
      <c r="I20" s="243">
        <v>3539588878.6100001</v>
      </c>
      <c r="J20" s="243">
        <v>3857909081.1999998</v>
      </c>
      <c r="K20" s="243">
        <v>3202291337.0399995</v>
      </c>
      <c r="L20" s="243">
        <v>3044347075.039999</v>
      </c>
      <c r="M20" s="243">
        <v>4140263992.8799992</v>
      </c>
      <c r="N20" s="243">
        <v>3324384222.1499996</v>
      </c>
      <c r="O20" s="243">
        <v>3883418637.3200002</v>
      </c>
      <c r="P20" s="243">
        <v>7957323160.8899984</v>
      </c>
      <c r="Q20" s="243">
        <v>46727942444.599991</v>
      </c>
    </row>
    <row r="21" spans="2:17" x14ac:dyDescent="0.25">
      <c r="B21" s="59" t="s">
        <v>34</v>
      </c>
      <c r="C21" s="253">
        <v>5464739150</v>
      </c>
      <c r="D21" s="253">
        <v>9347738160.7299995</v>
      </c>
      <c r="E21" s="241">
        <v>122803987.41999999</v>
      </c>
      <c r="F21" s="241">
        <v>571099794.29000008</v>
      </c>
      <c r="G21" s="241">
        <v>572561395.37000012</v>
      </c>
      <c r="H21" s="241">
        <v>529872725.65000004</v>
      </c>
      <c r="I21" s="241">
        <v>657672763.68999982</v>
      </c>
      <c r="J21" s="241">
        <v>1102317030.4600003</v>
      </c>
      <c r="K21" s="241">
        <v>633607928.16000009</v>
      </c>
      <c r="L21" s="241">
        <v>503912598.50999987</v>
      </c>
      <c r="M21" s="241">
        <v>600362433.23000014</v>
      </c>
      <c r="N21" s="241">
        <v>933986101.50999999</v>
      </c>
      <c r="O21" s="241">
        <v>768940559.30000007</v>
      </c>
      <c r="P21" s="241">
        <v>834441712.66999996</v>
      </c>
      <c r="Q21" s="241">
        <v>7831579030.2600021</v>
      </c>
    </row>
    <row r="22" spans="2:17" x14ac:dyDescent="0.25">
      <c r="B22" s="59" t="s">
        <v>35</v>
      </c>
      <c r="C22" s="253">
        <v>35053810716</v>
      </c>
      <c r="D22" s="253">
        <v>42435063005.839996</v>
      </c>
      <c r="E22" s="241">
        <v>2678454931.52</v>
      </c>
      <c r="F22" s="241">
        <v>2810981512.7599998</v>
      </c>
      <c r="G22" s="241">
        <v>3199786262.02</v>
      </c>
      <c r="H22" s="241">
        <v>3207741829.8799982</v>
      </c>
      <c r="I22" s="241">
        <v>2867950088.8799996</v>
      </c>
      <c r="J22" s="241">
        <v>2749102043.1999993</v>
      </c>
      <c r="K22" s="241">
        <v>2563354242.4699993</v>
      </c>
      <c r="L22" s="241">
        <v>2519936040.8199987</v>
      </c>
      <c r="M22" s="241">
        <v>3523341489.7799988</v>
      </c>
      <c r="N22" s="241">
        <v>2378917402.1099992</v>
      </c>
      <c r="O22" s="241">
        <v>3098515729.9499998</v>
      </c>
      <c r="P22" s="241">
        <v>7109695059.0099983</v>
      </c>
      <c r="Q22" s="241">
        <v>38707776632.399986</v>
      </c>
    </row>
    <row r="23" spans="2:17" x14ac:dyDescent="0.25">
      <c r="B23" s="59" t="s">
        <v>36</v>
      </c>
      <c r="C23" s="253">
        <v>259622944.00000003</v>
      </c>
      <c r="D23" s="253">
        <v>202810396.57999998</v>
      </c>
      <c r="E23" s="241">
        <v>5456666.3999999994</v>
      </c>
      <c r="F23" s="241">
        <v>32030604.469999999</v>
      </c>
      <c r="G23" s="241">
        <v>30346755.739999998</v>
      </c>
      <c r="H23" s="241">
        <v>17279593.949999999</v>
      </c>
      <c r="I23" s="241">
        <v>13966026.040000001</v>
      </c>
      <c r="J23" s="241">
        <v>6490007.540000001</v>
      </c>
      <c r="K23" s="241">
        <v>5329166.41</v>
      </c>
      <c r="L23" s="241">
        <v>20498435.709999997</v>
      </c>
      <c r="M23" s="241">
        <v>16560069.869999999</v>
      </c>
      <c r="N23" s="241">
        <v>11480718.529999999</v>
      </c>
      <c r="O23" s="241">
        <v>15962348.069999998</v>
      </c>
      <c r="P23" s="241">
        <v>13186389.209999999</v>
      </c>
      <c r="Q23" s="241">
        <v>188586781.94000003</v>
      </c>
    </row>
    <row r="24" spans="2:17" x14ac:dyDescent="0.25">
      <c r="B24" s="65" t="s">
        <v>37</v>
      </c>
      <c r="C24" s="245">
        <v>37446516599</v>
      </c>
      <c r="D24" s="245">
        <v>60035889833.739998</v>
      </c>
      <c r="E24" s="246">
        <v>391443095.75</v>
      </c>
      <c r="F24" s="246">
        <v>2365594574.7000003</v>
      </c>
      <c r="G24" s="246">
        <v>2825412040.0699997</v>
      </c>
      <c r="H24" s="246">
        <v>1963356021.5999997</v>
      </c>
      <c r="I24" s="246">
        <v>3112089978.2199998</v>
      </c>
      <c r="J24" s="246">
        <v>2640810588.2999997</v>
      </c>
      <c r="K24" s="246">
        <v>1369098696.0999999</v>
      </c>
      <c r="L24" s="246">
        <v>1794849311.8499997</v>
      </c>
      <c r="M24" s="246">
        <v>3005816623.8800006</v>
      </c>
      <c r="N24" s="246">
        <v>2889347195.1900001</v>
      </c>
      <c r="O24" s="246">
        <v>4833271586.6500006</v>
      </c>
      <c r="P24" s="246">
        <v>15151716829.140001</v>
      </c>
      <c r="Q24" s="246">
        <v>42342806541.449997</v>
      </c>
    </row>
    <row r="25" spans="2:17" x14ac:dyDescent="0.25">
      <c r="B25" s="61" t="s">
        <v>38</v>
      </c>
      <c r="C25" s="242">
        <v>24857517867</v>
      </c>
      <c r="D25" s="242">
        <v>33861042221.98999</v>
      </c>
      <c r="E25" s="243">
        <v>77925136.089999989</v>
      </c>
      <c r="F25" s="243">
        <v>1439840470.74</v>
      </c>
      <c r="G25" s="243">
        <v>1145021116.0599999</v>
      </c>
      <c r="H25" s="243">
        <v>575834552.88999999</v>
      </c>
      <c r="I25" s="243">
        <v>1930900688.6199999</v>
      </c>
      <c r="J25" s="243">
        <v>1825886025.0899999</v>
      </c>
      <c r="K25" s="243">
        <v>776911544.67999995</v>
      </c>
      <c r="L25" s="243">
        <v>1024006702.8899999</v>
      </c>
      <c r="M25" s="243">
        <v>1612112584.6100001</v>
      </c>
      <c r="N25" s="243">
        <v>982419617.72000003</v>
      </c>
      <c r="O25" s="243">
        <v>2722055029.8800001</v>
      </c>
      <c r="P25" s="243">
        <v>6763544495.7700014</v>
      </c>
      <c r="Q25" s="243">
        <v>20876457965.039997</v>
      </c>
    </row>
    <row r="26" spans="2:17" x14ac:dyDescent="0.25">
      <c r="B26" s="59" t="s">
        <v>39</v>
      </c>
      <c r="C26" s="253">
        <v>3426818105</v>
      </c>
      <c r="D26" s="253">
        <v>4806111556.9499979</v>
      </c>
      <c r="E26" s="241">
        <v>22054939.050000001</v>
      </c>
      <c r="F26" s="241">
        <v>33201022.489999998</v>
      </c>
      <c r="G26" s="241">
        <v>248427549.87999997</v>
      </c>
      <c r="H26" s="241">
        <v>102480742.87</v>
      </c>
      <c r="I26" s="241">
        <v>175903302.21000001</v>
      </c>
      <c r="J26" s="241">
        <v>217677367.66999999</v>
      </c>
      <c r="K26" s="241">
        <v>110182194.59</v>
      </c>
      <c r="L26" s="241">
        <v>200876325.66999993</v>
      </c>
      <c r="M26" s="241">
        <v>206532592.98999998</v>
      </c>
      <c r="N26" s="241">
        <v>97733467.969999984</v>
      </c>
      <c r="O26" s="241">
        <v>333545008.91000003</v>
      </c>
      <c r="P26" s="241">
        <v>1672740175.25</v>
      </c>
      <c r="Q26" s="241">
        <v>3421354689.5499992</v>
      </c>
    </row>
    <row r="27" spans="2:17" x14ac:dyDescent="0.25">
      <c r="B27" s="59" t="s">
        <v>40</v>
      </c>
      <c r="C27" s="253">
        <v>16621794022.999998</v>
      </c>
      <c r="D27" s="253">
        <v>23185360673.490002</v>
      </c>
      <c r="E27" s="241">
        <v>49463628.68999999</v>
      </c>
      <c r="F27" s="241">
        <v>1261335707.27</v>
      </c>
      <c r="G27" s="241">
        <v>697502938.37999988</v>
      </c>
      <c r="H27" s="241">
        <v>328742893.34000003</v>
      </c>
      <c r="I27" s="241">
        <v>1619070448.01</v>
      </c>
      <c r="J27" s="241">
        <v>1413059935.98</v>
      </c>
      <c r="K27" s="241">
        <v>524413991.61999995</v>
      </c>
      <c r="L27" s="241">
        <v>602418351.5</v>
      </c>
      <c r="M27" s="241">
        <v>941635765.51000011</v>
      </c>
      <c r="N27" s="241">
        <v>743526972.19000006</v>
      </c>
      <c r="O27" s="241">
        <v>2097821560.4200001</v>
      </c>
      <c r="P27" s="241">
        <v>3506856331.210001</v>
      </c>
      <c r="Q27" s="241">
        <v>13785848524.120001</v>
      </c>
    </row>
    <row r="28" spans="2:17" x14ac:dyDescent="0.25">
      <c r="B28" s="59" t="s">
        <v>41</v>
      </c>
      <c r="C28" s="253">
        <v>4398459238</v>
      </c>
      <c r="D28" s="253">
        <v>5003413117.8599987</v>
      </c>
      <c r="E28" s="241">
        <v>5842239.6800000006</v>
      </c>
      <c r="F28" s="241">
        <v>124054446.59999998</v>
      </c>
      <c r="G28" s="241">
        <v>171681574.31</v>
      </c>
      <c r="H28" s="241">
        <v>109865577.50999999</v>
      </c>
      <c r="I28" s="241">
        <v>109340710.90999998</v>
      </c>
      <c r="J28" s="241">
        <v>158078728.77000001</v>
      </c>
      <c r="K28" s="241">
        <v>118013374.27999999</v>
      </c>
      <c r="L28" s="241">
        <v>172277592.15999997</v>
      </c>
      <c r="M28" s="241">
        <v>340818199.66000003</v>
      </c>
      <c r="N28" s="241">
        <v>102007725.26000001</v>
      </c>
      <c r="O28" s="241">
        <v>213549066.72000003</v>
      </c>
      <c r="P28" s="241">
        <v>1404998141.3700001</v>
      </c>
      <c r="Q28" s="241">
        <v>3030527377.2299991</v>
      </c>
    </row>
    <row r="29" spans="2:17" x14ac:dyDescent="0.25">
      <c r="B29" s="59" t="s">
        <v>42</v>
      </c>
      <c r="C29" s="253">
        <v>3102479</v>
      </c>
      <c r="D29" s="253">
        <v>138363479</v>
      </c>
      <c r="E29" s="46">
        <v>0</v>
      </c>
      <c r="F29" s="46">
        <v>0</v>
      </c>
      <c r="G29" s="46">
        <v>0</v>
      </c>
      <c r="H29" s="46">
        <v>0</v>
      </c>
      <c r="I29" s="46">
        <v>0</v>
      </c>
      <c r="J29" s="46">
        <v>0</v>
      </c>
      <c r="K29" s="46">
        <v>0</v>
      </c>
      <c r="L29" s="46">
        <v>0</v>
      </c>
      <c r="M29" s="241">
        <v>23591250</v>
      </c>
      <c r="N29" s="241">
        <v>58000</v>
      </c>
      <c r="O29" s="241">
        <v>16363750</v>
      </c>
      <c r="P29" s="241">
        <v>97500000</v>
      </c>
      <c r="Q29" s="241">
        <v>137513000</v>
      </c>
    </row>
    <row r="30" spans="2:17" x14ac:dyDescent="0.25">
      <c r="B30" s="59" t="s">
        <v>43</v>
      </c>
      <c r="C30" s="253">
        <v>407344022</v>
      </c>
      <c r="D30" s="253">
        <v>727793394.69000006</v>
      </c>
      <c r="E30" s="241">
        <v>564328.66999999993</v>
      </c>
      <c r="F30" s="241">
        <v>21249294.379999999</v>
      </c>
      <c r="G30" s="241">
        <v>27409053.489999998</v>
      </c>
      <c r="H30" s="241">
        <v>34745339.170000002</v>
      </c>
      <c r="I30" s="241">
        <v>26586227.489999998</v>
      </c>
      <c r="J30" s="241">
        <v>37069992.669999994</v>
      </c>
      <c r="K30" s="241">
        <v>24301984.189999994</v>
      </c>
      <c r="L30" s="241">
        <v>48434433.560000002</v>
      </c>
      <c r="M30" s="241">
        <v>99534776.450000003</v>
      </c>
      <c r="N30" s="241">
        <v>39093452.300000004</v>
      </c>
      <c r="O30" s="241">
        <v>60775643.829999991</v>
      </c>
      <c r="P30" s="241">
        <v>81449847.940000013</v>
      </c>
      <c r="Q30" s="241">
        <v>501214374.13999993</v>
      </c>
    </row>
    <row r="31" spans="2:17" s="11" customFormat="1" x14ac:dyDescent="0.25">
      <c r="B31" s="61" t="s">
        <v>44</v>
      </c>
      <c r="C31" s="242">
        <v>12588998732</v>
      </c>
      <c r="D31" s="242">
        <v>26174847611.750004</v>
      </c>
      <c r="E31" s="243">
        <v>313517959.65999997</v>
      </c>
      <c r="F31" s="243">
        <v>925754103.96000004</v>
      </c>
      <c r="G31" s="243">
        <v>1680390924.01</v>
      </c>
      <c r="H31" s="243">
        <v>1387521468.7099998</v>
      </c>
      <c r="I31" s="243">
        <v>1181189289.5999999</v>
      </c>
      <c r="J31" s="243">
        <v>814924563.20999992</v>
      </c>
      <c r="K31" s="243">
        <v>592187151.41999996</v>
      </c>
      <c r="L31" s="243">
        <v>770842608.95999992</v>
      </c>
      <c r="M31" s="243">
        <v>1393704039.27</v>
      </c>
      <c r="N31" s="243">
        <v>1906927577.47</v>
      </c>
      <c r="O31" s="243">
        <v>2111216556.7700005</v>
      </c>
      <c r="P31" s="243">
        <v>8388172333.3699989</v>
      </c>
      <c r="Q31" s="243">
        <v>21466348576.409996</v>
      </c>
    </row>
    <row r="32" spans="2:17" x14ac:dyDescent="0.25">
      <c r="B32" s="59" t="s">
        <v>46</v>
      </c>
      <c r="C32" s="253">
        <v>12588998732</v>
      </c>
      <c r="D32" s="253">
        <v>26174847611.750004</v>
      </c>
      <c r="E32" s="241">
        <v>313517959.65999997</v>
      </c>
      <c r="F32" s="241">
        <v>925754103.96000004</v>
      </c>
      <c r="G32" s="241">
        <v>1680390924.01</v>
      </c>
      <c r="H32" s="241">
        <v>1387521468.7099998</v>
      </c>
      <c r="I32" s="241">
        <v>1181189289.5999999</v>
      </c>
      <c r="J32" s="241">
        <v>814924563.20999992</v>
      </c>
      <c r="K32" s="241">
        <v>592187151.41999996</v>
      </c>
      <c r="L32" s="241">
        <v>770842608.95999992</v>
      </c>
      <c r="M32" s="241">
        <v>1393704039.27</v>
      </c>
      <c r="N32" s="241">
        <v>1906927577.47</v>
      </c>
      <c r="O32" s="241">
        <v>2111216556.7700005</v>
      </c>
      <c r="P32" s="241">
        <v>8388172333.3699989</v>
      </c>
      <c r="Q32" s="241">
        <v>21466348576.409996</v>
      </c>
    </row>
    <row r="33" spans="2:17" x14ac:dyDescent="0.25">
      <c r="B33" s="45" t="s">
        <v>66</v>
      </c>
      <c r="C33" s="248">
        <v>160152043294</v>
      </c>
      <c r="D33" s="248">
        <v>188524177075.02997</v>
      </c>
      <c r="E33" s="249">
        <v>7839932449.960001</v>
      </c>
      <c r="F33" s="250">
        <v>10982181008.040003</v>
      </c>
      <c r="G33" s="251">
        <v>11740071311.640003</v>
      </c>
      <c r="H33" s="249">
        <v>11785099631.349997</v>
      </c>
      <c r="I33" s="250">
        <v>11823289439.970001</v>
      </c>
      <c r="J33" s="251">
        <v>12199504691.190002</v>
      </c>
      <c r="K33" s="249">
        <v>9868760277.0199986</v>
      </c>
      <c r="L33" s="250">
        <v>10956125302.639997</v>
      </c>
      <c r="M33" s="251">
        <v>13002825089.910002</v>
      </c>
      <c r="N33" s="249">
        <v>11416431521.109997</v>
      </c>
      <c r="O33" s="250">
        <v>15126732154.049997</v>
      </c>
      <c r="P33" s="250">
        <v>35636775795.230003</v>
      </c>
      <c r="Q33" s="252">
        <v>162377728672.10999</v>
      </c>
    </row>
    <row r="34" spans="2:17" x14ac:dyDescent="0.25">
      <c r="C34" s="46"/>
      <c r="D34" s="46"/>
    </row>
    <row r="35" spans="2:17" x14ac:dyDescent="0.25">
      <c r="B35" s="45" t="s">
        <v>48</v>
      </c>
      <c r="C35" s="248"/>
      <c r="D35" s="248"/>
      <c r="E35" s="249"/>
      <c r="F35" s="250"/>
      <c r="G35" s="251"/>
      <c r="H35" s="249"/>
      <c r="I35" s="250"/>
      <c r="J35" s="251"/>
      <c r="K35" s="249"/>
      <c r="L35" s="250"/>
      <c r="M35" s="251"/>
      <c r="N35" s="249"/>
      <c r="O35" s="250"/>
      <c r="P35" s="250"/>
      <c r="Q35" s="252"/>
    </row>
    <row r="36" spans="2:17" s="11" customFormat="1" x14ac:dyDescent="0.25">
      <c r="B36" s="61" t="s">
        <v>49</v>
      </c>
      <c r="C36" s="242">
        <v>4129378397.0000005</v>
      </c>
      <c r="D36" s="242">
        <v>4643190923</v>
      </c>
      <c r="E36" s="49">
        <v>0</v>
      </c>
      <c r="F36" s="243">
        <v>30000000</v>
      </c>
      <c r="G36" s="243">
        <v>500000000</v>
      </c>
      <c r="H36" s="243">
        <v>25000000</v>
      </c>
      <c r="I36" s="243">
        <v>25000000</v>
      </c>
      <c r="J36" s="243">
        <v>50000000</v>
      </c>
      <c r="K36" s="243">
        <v>25000000</v>
      </c>
      <c r="L36" s="243">
        <v>60000000</v>
      </c>
      <c r="M36" s="243">
        <v>50000000</v>
      </c>
      <c r="N36" s="243">
        <v>45000000</v>
      </c>
      <c r="O36" s="49">
        <v>0</v>
      </c>
      <c r="P36" s="243">
        <v>3832780425</v>
      </c>
      <c r="Q36" s="243">
        <v>4642780425</v>
      </c>
    </row>
    <row r="37" spans="2:17" x14ac:dyDescent="0.25">
      <c r="B37" s="59" t="s">
        <v>50</v>
      </c>
      <c r="C37" s="253">
        <v>304378397</v>
      </c>
      <c r="D37" s="253">
        <v>758190923</v>
      </c>
      <c r="E37" s="46">
        <v>0</v>
      </c>
      <c r="F37" s="241">
        <v>30000000</v>
      </c>
      <c r="G37" s="241">
        <v>500000000</v>
      </c>
      <c r="H37" s="241">
        <v>25000000</v>
      </c>
      <c r="I37" s="241">
        <v>25000000</v>
      </c>
      <c r="J37" s="241">
        <v>50000000</v>
      </c>
      <c r="K37" s="241">
        <v>25000000</v>
      </c>
      <c r="L37" s="46">
        <v>0</v>
      </c>
      <c r="M37" s="241">
        <v>50000000</v>
      </c>
      <c r="N37" s="241">
        <v>45000000</v>
      </c>
      <c r="O37" s="46">
        <v>0</v>
      </c>
      <c r="P37" s="241">
        <v>7780425</v>
      </c>
      <c r="Q37" s="241">
        <v>757780425</v>
      </c>
    </row>
    <row r="38" spans="2:17" x14ac:dyDescent="0.25">
      <c r="B38" s="59" t="s">
        <v>67</v>
      </c>
      <c r="C38" s="253">
        <v>3825000000</v>
      </c>
      <c r="D38" s="253">
        <v>3885000000</v>
      </c>
      <c r="E38" s="46">
        <v>0</v>
      </c>
      <c r="F38" s="46">
        <v>0</v>
      </c>
      <c r="G38" s="46">
        <v>0</v>
      </c>
      <c r="H38" s="46">
        <v>0</v>
      </c>
      <c r="I38" s="46">
        <v>0</v>
      </c>
      <c r="J38" s="46">
        <v>0</v>
      </c>
      <c r="K38" s="46">
        <v>0</v>
      </c>
      <c r="L38" s="241">
        <v>60000000</v>
      </c>
      <c r="M38" s="46">
        <v>0</v>
      </c>
      <c r="N38" s="46">
        <v>0</v>
      </c>
      <c r="O38" s="46">
        <v>0</v>
      </c>
      <c r="P38" s="241">
        <v>3825000000</v>
      </c>
      <c r="Q38" s="241">
        <v>3885000000</v>
      </c>
    </row>
    <row r="39" spans="2:17" s="11" customFormat="1" x14ac:dyDescent="0.25">
      <c r="B39" s="61" t="s">
        <v>51</v>
      </c>
      <c r="C39" s="242">
        <v>39103179583</v>
      </c>
      <c r="D39" s="242">
        <v>41650757079.340004</v>
      </c>
      <c r="E39" s="243">
        <v>1347878643.9099998</v>
      </c>
      <c r="F39" s="243">
        <v>1421743615.75</v>
      </c>
      <c r="G39" s="243">
        <v>557291788.66000009</v>
      </c>
      <c r="H39" s="243">
        <v>1144540047.24</v>
      </c>
      <c r="I39" s="243">
        <v>1388321155.28</v>
      </c>
      <c r="J39" s="243">
        <v>1382574960.0099998</v>
      </c>
      <c r="K39" s="243">
        <v>1286482585.1300001</v>
      </c>
      <c r="L39" s="243">
        <v>1237875258.8299999</v>
      </c>
      <c r="M39" s="243">
        <v>264031539.34</v>
      </c>
      <c r="N39" s="243">
        <v>1085960139.8899999</v>
      </c>
      <c r="O39" s="243">
        <v>4680049850.3800001</v>
      </c>
      <c r="P39" s="243">
        <v>5978139855.1499996</v>
      </c>
      <c r="Q39" s="243">
        <v>21774889439.570004</v>
      </c>
    </row>
    <row r="40" spans="2:17" x14ac:dyDescent="0.25">
      <c r="B40" s="59" t="s">
        <v>52</v>
      </c>
      <c r="C40" s="253">
        <v>13693379583</v>
      </c>
      <c r="D40" s="253">
        <v>15570430147.309999</v>
      </c>
      <c r="E40" s="241">
        <v>769705824.24000013</v>
      </c>
      <c r="F40" s="241">
        <v>249605279.62000003</v>
      </c>
      <c r="G40" s="241">
        <v>392056656.25</v>
      </c>
      <c r="H40" s="241">
        <v>390798552.25</v>
      </c>
      <c r="I40" s="241">
        <v>378401365.25999999</v>
      </c>
      <c r="J40" s="241">
        <v>383199926.10999995</v>
      </c>
      <c r="K40" s="241">
        <v>593710960.6400001</v>
      </c>
      <c r="L40" s="241">
        <v>394799202.17000002</v>
      </c>
      <c r="M40" s="241">
        <v>264031539.34</v>
      </c>
      <c r="N40" s="241">
        <v>360186831.01999992</v>
      </c>
      <c r="O40" s="241">
        <v>3728855531.2500005</v>
      </c>
      <c r="P40" s="241">
        <v>668701188.18000007</v>
      </c>
      <c r="Q40" s="241">
        <v>8574052856.3300009</v>
      </c>
    </row>
    <row r="41" spans="2:17" x14ac:dyDescent="0.25">
      <c r="B41" s="59" t="s">
        <v>53</v>
      </c>
      <c r="C41" s="253">
        <v>25409800000</v>
      </c>
      <c r="D41" s="253">
        <v>26080326932.030003</v>
      </c>
      <c r="E41" s="241">
        <v>578172819.66999996</v>
      </c>
      <c r="F41" s="241">
        <v>1172138336.1299999</v>
      </c>
      <c r="G41" s="241">
        <v>165235132.41</v>
      </c>
      <c r="H41" s="241">
        <v>753741494.99000001</v>
      </c>
      <c r="I41" s="241">
        <v>1009919790.02</v>
      </c>
      <c r="J41" s="241">
        <v>999375033.89999998</v>
      </c>
      <c r="K41" s="241">
        <v>692771624.49000001</v>
      </c>
      <c r="L41" s="241">
        <v>843076056.65999997</v>
      </c>
      <c r="M41" s="241">
        <v>0</v>
      </c>
      <c r="N41" s="241">
        <v>725773308.87</v>
      </c>
      <c r="O41" s="241">
        <v>951194319.13</v>
      </c>
      <c r="P41" s="241">
        <v>5309438666.9699993</v>
      </c>
      <c r="Q41" s="241">
        <v>13200836583.240002</v>
      </c>
    </row>
    <row r="42" spans="2:17" s="11" customFormat="1" x14ac:dyDescent="0.25">
      <c r="B42" s="61" t="s">
        <v>54</v>
      </c>
      <c r="C42" s="242">
        <v>3209291848</v>
      </c>
      <c r="D42" s="242">
        <v>1563491848</v>
      </c>
      <c r="E42" s="243">
        <v>8265986.5800000001</v>
      </c>
      <c r="F42" s="243">
        <v>10986328.540000001</v>
      </c>
      <c r="G42" s="243">
        <v>17009024.48</v>
      </c>
      <c r="H42" s="243">
        <v>17858946.009999998</v>
      </c>
      <c r="I42" s="243">
        <v>32474179.789999999</v>
      </c>
      <c r="J42" s="243">
        <v>47308746.95000001</v>
      </c>
      <c r="K42" s="243">
        <v>23242958.209999997</v>
      </c>
      <c r="L42" s="243">
        <v>114770695.42</v>
      </c>
      <c r="M42" s="243">
        <v>80798671.559999987</v>
      </c>
      <c r="N42" s="243">
        <v>80091953.870000005</v>
      </c>
      <c r="O42" s="243">
        <v>120859913.27999999</v>
      </c>
      <c r="P42" s="243">
        <v>214014011.58000001</v>
      </c>
      <c r="Q42" s="243">
        <v>767681416.26999998</v>
      </c>
    </row>
    <row r="43" spans="2:17" x14ac:dyDescent="0.25">
      <c r="B43" s="59" t="s">
        <v>56</v>
      </c>
      <c r="C43" s="253">
        <v>3209291848</v>
      </c>
      <c r="D43" s="253">
        <v>1563491848</v>
      </c>
      <c r="E43" s="241">
        <v>8265986.5800000001</v>
      </c>
      <c r="F43" s="241">
        <v>10986328.540000001</v>
      </c>
      <c r="G43" s="241">
        <v>17009024.48</v>
      </c>
      <c r="H43" s="241">
        <v>17858946.009999998</v>
      </c>
      <c r="I43" s="241">
        <v>32474179.789999999</v>
      </c>
      <c r="J43" s="241">
        <v>47308746.95000001</v>
      </c>
      <c r="K43" s="241">
        <v>23242958.209999997</v>
      </c>
      <c r="L43" s="241">
        <v>114770695.42</v>
      </c>
      <c r="M43" s="241">
        <v>80798671.559999987</v>
      </c>
      <c r="N43" s="241">
        <v>80091953.870000005</v>
      </c>
      <c r="O43" s="241">
        <v>120859913.27999999</v>
      </c>
      <c r="P43" s="241">
        <v>214014011.58000001</v>
      </c>
      <c r="Q43" s="241">
        <v>767681416.26999998</v>
      </c>
    </row>
    <row r="44" spans="2:17" x14ac:dyDescent="0.25">
      <c r="B44" s="45" t="s">
        <v>57</v>
      </c>
      <c r="C44" s="248">
        <v>46441849828</v>
      </c>
      <c r="D44" s="248">
        <v>47857439850.340004</v>
      </c>
      <c r="E44" s="249">
        <v>1356144630.4899998</v>
      </c>
      <c r="F44" s="250">
        <v>1462729944.29</v>
      </c>
      <c r="G44" s="251">
        <v>1074300813.1400001</v>
      </c>
      <c r="H44" s="249">
        <v>1187398993.2499998</v>
      </c>
      <c r="I44" s="250">
        <v>1445795335.0699999</v>
      </c>
      <c r="J44" s="251">
        <v>1479883706.96</v>
      </c>
      <c r="K44" s="249">
        <v>1334725543.3400004</v>
      </c>
      <c r="L44" s="250">
        <v>1412645954.25</v>
      </c>
      <c r="M44" s="251">
        <v>394830210.89999998</v>
      </c>
      <c r="N44" s="249">
        <v>1211052093.76</v>
      </c>
      <c r="O44" s="250">
        <v>4800909763.6599998</v>
      </c>
      <c r="P44" s="250">
        <v>10024934291.73</v>
      </c>
      <c r="Q44" s="252">
        <v>27185351280.840004</v>
      </c>
    </row>
    <row r="45" spans="2:17" x14ac:dyDescent="0.25">
      <c r="C45" s="68"/>
      <c r="D45" s="46"/>
    </row>
    <row r="46" spans="2:17" x14ac:dyDescent="0.25">
      <c r="B46" s="45" t="s">
        <v>58</v>
      </c>
      <c r="C46" s="248">
        <v>206593893122</v>
      </c>
      <c r="D46" s="248">
        <v>236381616925.36993</v>
      </c>
      <c r="E46" s="249">
        <v>9196077080.4500008</v>
      </c>
      <c r="F46" s="250">
        <v>12444910952.330004</v>
      </c>
      <c r="G46" s="251">
        <v>12814372124.780005</v>
      </c>
      <c r="H46" s="249">
        <v>12972498624.599997</v>
      </c>
      <c r="I46" s="250">
        <v>13269084775.040003</v>
      </c>
      <c r="J46" s="251">
        <v>13679388398.150002</v>
      </c>
      <c r="K46" s="249">
        <v>11203485820.360001</v>
      </c>
      <c r="L46" s="250">
        <v>12368771256.889997</v>
      </c>
      <c r="M46" s="251">
        <v>13397655300.810001</v>
      </c>
      <c r="N46" s="249">
        <v>12627483614.869995</v>
      </c>
      <c r="O46" s="250">
        <v>19927641917.709995</v>
      </c>
      <c r="P46" s="250">
        <v>45661710086.960007</v>
      </c>
      <c r="Q46" s="252">
        <v>189563079952.94998</v>
      </c>
    </row>
    <row r="47" spans="2:17" x14ac:dyDescent="0.25">
      <c r="B47" s="39" t="s">
        <v>59</v>
      </c>
      <c r="C47" s="39"/>
      <c r="D47" s="39"/>
    </row>
    <row r="48" spans="2:17" x14ac:dyDescent="0.25">
      <c r="B48" s="39" t="s">
        <v>60</v>
      </c>
      <c r="C48" s="39"/>
      <c r="D48" s="39"/>
    </row>
    <row r="49" spans="2:17" x14ac:dyDescent="0.25">
      <c r="B49" s="39" t="s">
        <v>61</v>
      </c>
      <c r="C49" s="39"/>
      <c r="D49" s="39"/>
    </row>
    <row r="50" spans="2:17" x14ac:dyDescent="0.25">
      <c r="B50" s="39" t="s">
        <v>62</v>
      </c>
      <c r="C50" s="39"/>
      <c r="D50" s="39"/>
    </row>
    <row r="51" spans="2:17" x14ac:dyDescent="0.25">
      <c r="B51" s="38" t="s">
        <v>63</v>
      </c>
      <c r="C51" s="38"/>
      <c r="D51" s="38"/>
      <c r="E51" s="37"/>
      <c r="F51" s="37"/>
      <c r="G51" s="37"/>
      <c r="H51" s="37"/>
      <c r="I51" s="37"/>
      <c r="J51" s="37"/>
      <c r="K51" s="37"/>
      <c r="L51" s="37"/>
      <c r="M51" s="37"/>
      <c r="N51" s="37"/>
      <c r="O51" s="37"/>
      <c r="P51" s="37"/>
      <c r="Q51" s="37"/>
    </row>
  </sheetData>
  <mergeCells count="10">
    <mergeCell ref="P7:Q7"/>
    <mergeCell ref="E8:Q8"/>
    <mergeCell ref="B8:B9"/>
    <mergeCell ref="B2:Q2"/>
    <mergeCell ref="B3:Q3"/>
    <mergeCell ref="B5:Q5"/>
    <mergeCell ref="B6:Q6"/>
    <mergeCell ref="B4:Q4"/>
    <mergeCell ref="C8:C9"/>
    <mergeCell ref="D8:D9"/>
  </mergeCells>
  <printOptions horizontalCentered="1"/>
  <pageMargins left="0.21" right="0.21" top="0.2" bottom="0.21" header="0.2" footer="0.21"/>
  <pageSetup scale="65"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819F9-FCB5-455D-995C-3E772FC6F51F}">
  <dimension ref="A2:AI163"/>
  <sheetViews>
    <sheetView showGridLines="0" topLeftCell="G97" zoomScale="80" zoomScaleNormal="80" workbookViewId="0">
      <selection activeCell="R106" sqref="R106"/>
    </sheetView>
  </sheetViews>
  <sheetFormatPr defaultColWidth="11.42578125" defaultRowHeight="15" x14ac:dyDescent="0.25"/>
  <cols>
    <col min="1" max="1" width="7.7109375" customWidth="1"/>
    <col min="2" max="2" width="90.5703125" bestFit="1" customWidth="1"/>
    <col min="3" max="4" width="22" style="3" customWidth="1"/>
    <col min="5" max="7" width="17.28515625" bestFit="1" customWidth="1"/>
    <col min="8" max="8" width="16.28515625" customWidth="1"/>
    <col min="9" max="9" width="16.85546875" customWidth="1"/>
    <col min="10" max="10" width="16.28515625" customWidth="1"/>
    <col min="11" max="14" width="14.42578125" customWidth="1"/>
    <col min="15" max="16" width="17.42578125" customWidth="1"/>
    <col min="17" max="17" width="17.42578125" style="3" customWidth="1"/>
    <col min="18" max="18" width="26.140625" customWidth="1"/>
    <col min="19" max="19" width="25.7109375" customWidth="1"/>
    <col min="20" max="20" width="33.42578125" customWidth="1"/>
    <col min="21" max="21" width="17.85546875" bestFit="1" customWidth="1"/>
    <col min="22" max="23" width="18.85546875" bestFit="1" customWidth="1"/>
    <col min="24" max="24" width="17.85546875" bestFit="1" customWidth="1"/>
  </cols>
  <sheetData>
    <row r="2" spans="1:33" ht="28.5" x14ac:dyDescent="0.25">
      <c r="B2" s="364" t="s">
        <v>0</v>
      </c>
      <c r="C2" s="365"/>
      <c r="D2" s="365"/>
      <c r="E2" s="365"/>
      <c r="F2" s="365"/>
      <c r="G2" s="365"/>
      <c r="H2" s="365"/>
      <c r="I2" s="365"/>
      <c r="J2" s="365"/>
      <c r="K2" s="365"/>
      <c r="L2" s="365"/>
      <c r="M2" s="365"/>
      <c r="N2" s="365"/>
      <c r="O2" s="365"/>
      <c r="P2" s="365"/>
      <c r="Q2" s="365"/>
    </row>
    <row r="3" spans="1:33" ht="21" x14ac:dyDescent="0.25">
      <c r="A3" s="1"/>
      <c r="B3" s="366" t="s">
        <v>1</v>
      </c>
      <c r="C3" s="367"/>
      <c r="D3" s="367"/>
      <c r="E3" s="367"/>
      <c r="F3" s="367"/>
      <c r="G3" s="367"/>
      <c r="H3" s="367"/>
      <c r="I3" s="367"/>
      <c r="J3" s="367"/>
      <c r="K3" s="367"/>
      <c r="L3" s="367"/>
      <c r="M3" s="367"/>
      <c r="N3" s="367"/>
      <c r="O3" s="367"/>
      <c r="P3" s="367"/>
      <c r="Q3" s="367"/>
    </row>
    <row r="4" spans="1:33" ht="21" customHeight="1" x14ac:dyDescent="0.25">
      <c r="A4" s="191"/>
      <c r="B4" s="368" t="s">
        <v>2</v>
      </c>
      <c r="C4" s="369"/>
      <c r="D4" s="369"/>
      <c r="E4" s="369"/>
      <c r="F4" s="369"/>
      <c r="G4" s="369"/>
      <c r="H4" s="369"/>
      <c r="I4" s="369"/>
      <c r="J4" s="369"/>
      <c r="K4" s="369"/>
      <c r="L4" s="369"/>
      <c r="M4" s="369"/>
      <c r="N4" s="369"/>
      <c r="O4" s="369"/>
      <c r="P4" s="369"/>
      <c r="Q4" s="369"/>
    </row>
    <row r="5" spans="1:33" ht="15.75" x14ac:dyDescent="0.25">
      <c r="A5" s="1"/>
      <c r="B5" s="370" t="s">
        <v>3</v>
      </c>
      <c r="C5" s="371"/>
      <c r="D5" s="371"/>
      <c r="E5" s="371"/>
      <c r="F5" s="371"/>
      <c r="G5" s="371"/>
      <c r="H5" s="371"/>
      <c r="I5" s="371"/>
      <c r="J5" s="371"/>
      <c r="K5" s="371"/>
      <c r="L5" s="371"/>
      <c r="M5" s="371"/>
      <c r="N5" s="371"/>
      <c r="O5" s="371"/>
      <c r="P5" s="371"/>
      <c r="Q5" s="371"/>
    </row>
    <row r="6" spans="1:33" x14ac:dyDescent="0.25">
      <c r="A6" s="1"/>
      <c r="B6" s="372"/>
      <c r="C6" s="373"/>
      <c r="D6" s="373"/>
      <c r="E6" s="373"/>
      <c r="F6" s="373"/>
      <c r="G6" s="373"/>
      <c r="H6" s="373"/>
      <c r="I6" s="373"/>
      <c r="J6" s="373"/>
      <c r="K6" s="373"/>
      <c r="L6" s="373"/>
      <c r="M6" s="373"/>
      <c r="N6" s="373"/>
      <c r="O6" s="373"/>
      <c r="P6" s="373"/>
      <c r="Q6" s="373"/>
    </row>
    <row r="7" spans="1:33" x14ac:dyDescent="0.25">
      <c r="A7" s="1"/>
      <c r="B7" s="2" t="s">
        <v>296</v>
      </c>
      <c r="C7" s="5"/>
      <c r="D7" s="5"/>
      <c r="F7" s="96"/>
      <c r="Q7" s="32" t="s">
        <v>5</v>
      </c>
    </row>
    <row r="8" spans="1:33" s="8" customFormat="1" ht="21.75" customHeight="1" x14ac:dyDescent="0.25">
      <c r="B8" s="360" t="s">
        <v>6</v>
      </c>
      <c r="C8" s="361" t="s">
        <v>297</v>
      </c>
      <c r="D8" s="361" t="s">
        <v>298</v>
      </c>
      <c r="E8" s="410"/>
      <c r="F8" s="410"/>
      <c r="G8" s="410"/>
      <c r="H8" s="410"/>
      <c r="I8" s="410"/>
      <c r="J8" s="410"/>
      <c r="K8" s="410"/>
      <c r="L8" s="410"/>
      <c r="M8" s="410"/>
      <c r="N8" s="410"/>
      <c r="O8" s="410"/>
      <c r="P8" s="410"/>
      <c r="Q8" s="410"/>
    </row>
    <row r="9" spans="1:33" s="8" customFormat="1" x14ac:dyDescent="0.25">
      <c r="B9" s="360"/>
      <c r="C9" s="362"/>
      <c r="D9" s="362"/>
      <c r="E9" s="197" t="s">
        <v>10</v>
      </c>
      <c r="F9" s="197" t="s">
        <v>11</v>
      </c>
      <c r="G9" s="197" t="s">
        <v>12</v>
      </c>
      <c r="H9" s="197" t="s">
        <v>13</v>
      </c>
      <c r="I9" s="197" t="s">
        <v>14</v>
      </c>
      <c r="J9" s="197" t="s">
        <v>15</v>
      </c>
      <c r="K9" s="197" t="s">
        <v>16</v>
      </c>
      <c r="L9" s="197" t="s">
        <v>17</v>
      </c>
      <c r="M9" s="197" t="s">
        <v>18</v>
      </c>
      <c r="N9" s="197" t="s">
        <v>19</v>
      </c>
      <c r="O9" s="197" t="s">
        <v>20</v>
      </c>
      <c r="P9" s="197" t="s">
        <v>21</v>
      </c>
      <c r="Q9" s="197" t="s">
        <v>22</v>
      </c>
    </row>
    <row r="10" spans="1:33" x14ac:dyDescent="0.25">
      <c r="B10" s="29" t="s">
        <v>89</v>
      </c>
      <c r="C10" s="223">
        <v>1092429071323</v>
      </c>
      <c r="D10" s="223">
        <f t="shared" ref="D10:P10" si="0">D11+D21+D22+D27+D28+D48</f>
        <v>1125925111013.6301</v>
      </c>
      <c r="E10" s="223">
        <f t="shared" si="0"/>
        <v>91650985550.929993</v>
      </c>
      <c r="F10" s="223">
        <f t="shared" si="0"/>
        <v>101674284208.85001</v>
      </c>
      <c r="G10" s="223">
        <f t="shared" si="0"/>
        <v>79784086843.319992</v>
      </c>
      <c r="H10" s="223">
        <f t="shared" si="0"/>
        <v>63770784923.419975</v>
      </c>
      <c r="I10" s="223">
        <f t="shared" si="0"/>
        <v>88378574466.029968</v>
      </c>
      <c r="J10" s="223">
        <f t="shared" si="0"/>
        <v>95092564940.009995</v>
      </c>
      <c r="K10" s="223">
        <f t="shared" si="0"/>
        <v>97549877876.409943</v>
      </c>
      <c r="L10" s="223">
        <f t="shared" si="0"/>
        <v>82956368657.329971</v>
      </c>
      <c r="M10" s="223">
        <f t="shared" si="0"/>
        <v>77612906007.929993</v>
      </c>
      <c r="N10" s="223">
        <f t="shared" si="0"/>
        <v>83218478707.300018</v>
      </c>
      <c r="O10" s="223">
        <f t="shared" si="0"/>
        <v>111013745311.45</v>
      </c>
      <c r="P10" s="223">
        <f t="shared" si="0"/>
        <v>126243378041.26999</v>
      </c>
      <c r="Q10" s="168">
        <f>SUM(E10:P10)</f>
        <v>1098946035534.2498</v>
      </c>
      <c r="R10" s="148"/>
      <c r="S10" s="148"/>
      <c r="T10" s="148"/>
      <c r="U10" s="142"/>
      <c r="V10" s="142"/>
      <c r="W10" s="142"/>
      <c r="X10" s="142"/>
      <c r="Y10" s="142"/>
      <c r="Z10" s="142"/>
      <c r="AA10" s="142"/>
      <c r="AB10" s="142"/>
      <c r="AC10" s="161"/>
      <c r="AD10" s="161"/>
      <c r="AE10" s="161"/>
      <c r="AF10" s="37"/>
      <c r="AG10" s="161"/>
    </row>
    <row r="11" spans="1:33" x14ac:dyDescent="0.25">
      <c r="B11" s="30" t="s">
        <v>90</v>
      </c>
      <c r="C11" s="224">
        <f t="shared" ref="C11:P11" si="1">C12+C15+C18+C19+C20</f>
        <v>444373269772</v>
      </c>
      <c r="D11" s="224">
        <f t="shared" si="1"/>
        <v>456436123341.50995</v>
      </c>
      <c r="E11" s="224">
        <f t="shared" si="1"/>
        <v>24474004471.959984</v>
      </c>
      <c r="F11" s="224">
        <f t="shared" si="1"/>
        <v>28781843984.280006</v>
      </c>
      <c r="G11" s="224">
        <f t="shared" si="1"/>
        <v>33125230265.839985</v>
      </c>
      <c r="H11" s="224">
        <f t="shared" si="1"/>
        <v>30687445730.419987</v>
      </c>
      <c r="I11" s="224">
        <f t="shared" si="1"/>
        <v>32424500073.529964</v>
      </c>
      <c r="J11" s="224">
        <f t="shared" si="1"/>
        <v>32613314225.890022</v>
      </c>
      <c r="K11" s="224">
        <f t="shared" si="1"/>
        <v>32248033860.769955</v>
      </c>
      <c r="L11" s="224">
        <f t="shared" si="1"/>
        <v>33099028756.599976</v>
      </c>
      <c r="M11" s="224">
        <f t="shared" si="1"/>
        <v>34895383654.519981</v>
      </c>
      <c r="N11" s="224">
        <f t="shared" si="1"/>
        <v>39145788096.410019</v>
      </c>
      <c r="O11" s="224">
        <f t="shared" si="1"/>
        <v>43735885572.880013</v>
      </c>
      <c r="P11" s="224">
        <f t="shared" si="1"/>
        <v>66156229938.559982</v>
      </c>
      <c r="Q11" s="170">
        <f t="shared" ref="Q11:Q73" si="2">SUM(E11:P11)</f>
        <v>431386688631.65985</v>
      </c>
      <c r="R11" s="148"/>
      <c r="S11" s="148"/>
      <c r="T11" s="148"/>
      <c r="U11" s="142"/>
      <c r="V11" s="142"/>
      <c r="W11" s="142"/>
      <c r="X11" s="142"/>
      <c r="Y11" s="142"/>
      <c r="Z11" s="142"/>
      <c r="AA11" s="142"/>
      <c r="AB11" s="161"/>
      <c r="AC11" s="161"/>
      <c r="AD11" s="161"/>
      <c r="AE11" s="161"/>
      <c r="AF11" s="161"/>
      <c r="AG11" s="161"/>
    </row>
    <row r="12" spans="1:33" x14ac:dyDescent="0.25">
      <c r="B12" s="196" t="s">
        <v>91</v>
      </c>
      <c r="C12" s="224">
        <f t="shared" ref="C12:P12" si="3">SUM(C13:C14)</f>
        <v>297646830873</v>
      </c>
      <c r="D12" s="224">
        <f t="shared" si="3"/>
        <v>305901124904.52008</v>
      </c>
      <c r="E12" s="224">
        <f t="shared" si="3"/>
        <v>21010140988.329983</v>
      </c>
      <c r="F12" s="224">
        <f t="shared" si="3"/>
        <v>21601167097.68</v>
      </c>
      <c r="G12" s="224">
        <f t="shared" si="3"/>
        <v>22851151502.249985</v>
      </c>
      <c r="H12" s="224">
        <f t="shared" si="3"/>
        <v>23094762414.459995</v>
      </c>
      <c r="I12" s="224">
        <f t="shared" si="3"/>
        <v>23246007030.019978</v>
      </c>
      <c r="J12" s="224">
        <f t="shared" si="3"/>
        <v>22693551574.430008</v>
      </c>
      <c r="K12" s="224">
        <f t="shared" si="3"/>
        <v>22704817143.169968</v>
      </c>
      <c r="L12" s="224">
        <f t="shared" si="3"/>
        <v>22950822035.57999</v>
      </c>
      <c r="M12" s="224">
        <f t="shared" si="3"/>
        <v>23320577012.239983</v>
      </c>
      <c r="N12" s="224">
        <f t="shared" si="3"/>
        <v>26991305247.87001</v>
      </c>
      <c r="O12" s="224">
        <f t="shared" si="3"/>
        <v>31628722199.560009</v>
      </c>
      <c r="P12" s="224">
        <f t="shared" si="3"/>
        <v>42454788886.25</v>
      </c>
      <c r="Q12" s="202">
        <f t="shared" si="2"/>
        <v>304547813131.8399</v>
      </c>
      <c r="R12" s="148"/>
      <c r="S12" s="148"/>
      <c r="T12" s="148"/>
      <c r="U12" s="142"/>
      <c r="V12" s="142"/>
      <c r="W12" s="142"/>
      <c r="X12" s="142"/>
      <c r="Y12" s="142"/>
      <c r="Z12" s="142"/>
      <c r="AA12" s="142"/>
      <c r="AB12" s="161"/>
      <c r="AC12" s="161"/>
      <c r="AD12" s="161"/>
      <c r="AE12" s="161"/>
      <c r="AF12" s="161"/>
      <c r="AG12" s="161"/>
    </row>
    <row r="13" spans="1:33" x14ac:dyDescent="0.25">
      <c r="B13" s="193" t="s">
        <v>220</v>
      </c>
      <c r="C13" s="225">
        <v>266814804279</v>
      </c>
      <c r="D13" s="225">
        <v>273502153869.1601</v>
      </c>
      <c r="E13" s="225">
        <v>18525971923.379982</v>
      </c>
      <c r="F13" s="225">
        <v>19081367868.32</v>
      </c>
      <c r="G13" s="203">
        <v>20277291065.879986</v>
      </c>
      <c r="H13" s="203">
        <v>20509586748.419994</v>
      </c>
      <c r="I13" s="203">
        <v>20635764174.179977</v>
      </c>
      <c r="J13" s="203">
        <v>20080571006.360008</v>
      </c>
      <c r="K13" s="203">
        <v>20109862099.58997</v>
      </c>
      <c r="L13" s="203">
        <v>20333853356.439991</v>
      </c>
      <c r="M13" s="203">
        <v>20686631359.379986</v>
      </c>
      <c r="N13" s="203">
        <v>24275398678.01001</v>
      </c>
      <c r="O13" s="203">
        <v>28900275495.85001</v>
      </c>
      <c r="P13" s="203">
        <v>38954248629.650002</v>
      </c>
      <c r="Q13" s="183">
        <f t="shared" si="2"/>
        <v>272370822405.4599</v>
      </c>
      <c r="R13" s="148"/>
      <c r="S13" s="148"/>
      <c r="T13" s="148"/>
      <c r="U13" s="142"/>
      <c r="V13" s="142"/>
      <c r="W13" s="142"/>
      <c r="X13" s="142"/>
      <c r="Y13" s="142"/>
      <c r="Z13" s="142"/>
      <c r="AA13" s="142"/>
      <c r="AB13" s="161"/>
      <c r="AC13" s="161"/>
      <c r="AD13" s="161"/>
      <c r="AE13" s="161"/>
      <c r="AF13" s="161"/>
      <c r="AG13" s="161"/>
    </row>
    <row r="14" spans="1:33" x14ac:dyDescent="0.25">
      <c r="B14" s="193" t="s">
        <v>221</v>
      </c>
      <c r="C14" s="225">
        <v>30832026594</v>
      </c>
      <c r="D14" s="225">
        <v>32398971035.360008</v>
      </c>
      <c r="E14" s="225">
        <v>2484169064.9499998</v>
      </c>
      <c r="F14" s="225">
        <v>2519799229.3600001</v>
      </c>
      <c r="G14" s="203">
        <v>2573860436.3699994</v>
      </c>
      <c r="H14" s="203">
        <v>2585175666.04</v>
      </c>
      <c r="I14" s="203">
        <v>2610242855.8400002</v>
      </c>
      <c r="J14" s="203">
        <v>2612980568.0700011</v>
      </c>
      <c r="K14" s="203">
        <v>2594955043.5799999</v>
      </c>
      <c r="L14" s="203">
        <v>2616968679.1400003</v>
      </c>
      <c r="M14" s="203">
        <v>2633945652.8599987</v>
      </c>
      <c r="N14" s="203">
        <v>2715906569.8599992</v>
      </c>
      <c r="O14" s="203">
        <v>2728446703.71</v>
      </c>
      <c r="P14" s="203">
        <v>3500540256.599999</v>
      </c>
      <c r="Q14" s="183">
        <f t="shared" si="2"/>
        <v>32176990726.379997</v>
      </c>
      <c r="R14" s="148"/>
      <c r="S14" s="148"/>
      <c r="T14" s="148"/>
      <c r="U14" s="142"/>
      <c r="V14" s="142"/>
      <c r="W14" s="142"/>
      <c r="X14" s="142"/>
      <c r="Y14" s="142"/>
      <c r="Z14" s="142"/>
      <c r="AA14" s="142"/>
      <c r="AB14" s="161"/>
      <c r="AC14" s="161"/>
      <c r="AD14" s="161"/>
      <c r="AE14" s="161"/>
      <c r="AF14" s="161"/>
      <c r="AG14" s="161"/>
    </row>
    <row r="15" spans="1:33" x14ac:dyDescent="0.25">
      <c r="B15" s="196" t="s">
        <v>92</v>
      </c>
      <c r="C15" s="224">
        <v>142662982156</v>
      </c>
      <c r="D15" s="224">
        <f t="shared" ref="D15:P15" si="4">D16+D17</f>
        <v>149778471790.28989</v>
      </c>
      <c r="E15" s="224">
        <f t="shared" si="4"/>
        <v>3456358638.6900024</v>
      </c>
      <c r="F15" s="224">
        <f t="shared" si="4"/>
        <v>7157395831.6700058</v>
      </c>
      <c r="G15" s="224">
        <f t="shared" si="4"/>
        <v>10256928449.68</v>
      </c>
      <c r="H15" s="224">
        <f t="shared" si="4"/>
        <v>7564224319.0299902</v>
      </c>
      <c r="I15" s="224">
        <f t="shared" si="4"/>
        <v>9163819699.099987</v>
      </c>
      <c r="J15" s="224">
        <f t="shared" si="4"/>
        <v>9888649129.2200127</v>
      </c>
      <c r="K15" s="224">
        <f t="shared" si="4"/>
        <v>9535704205.8599873</v>
      </c>
      <c r="L15" s="224">
        <f t="shared" si="4"/>
        <v>10129750510.309986</v>
      </c>
      <c r="M15" s="224">
        <f t="shared" si="4"/>
        <v>11546768782.969999</v>
      </c>
      <c r="N15" s="224">
        <f t="shared" si="4"/>
        <v>12143516064.460003</v>
      </c>
      <c r="O15" s="224">
        <f t="shared" si="4"/>
        <v>12012342613.419998</v>
      </c>
      <c r="P15" s="224">
        <f t="shared" si="4"/>
        <v>23671187288.859989</v>
      </c>
      <c r="Q15" s="202">
        <f t="shared" si="2"/>
        <v>126526645533.26996</v>
      </c>
      <c r="R15" s="148"/>
      <c r="S15" s="148"/>
      <c r="T15" s="148"/>
      <c r="U15" s="142"/>
      <c r="V15" s="142"/>
      <c r="W15" s="142"/>
      <c r="X15" s="142"/>
      <c r="Y15" s="142"/>
      <c r="Z15" s="142"/>
      <c r="AA15" s="142"/>
      <c r="AB15" s="161"/>
      <c r="AC15" s="161"/>
      <c r="AD15" s="161"/>
      <c r="AE15" s="161"/>
      <c r="AF15" s="161"/>
      <c r="AG15" s="161"/>
    </row>
    <row r="16" spans="1:33" x14ac:dyDescent="0.25">
      <c r="B16" s="193" t="s">
        <v>222</v>
      </c>
      <c r="C16" s="225">
        <v>142662982156</v>
      </c>
      <c r="D16" s="225">
        <v>149775421677.05988</v>
      </c>
      <c r="E16" s="225">
        <v>3456358638.6900024</v>
      </c>
      <c r="F16" s="225">
        <v>7157395831.6700058</v>
      </c>
      <c r="G16" s="203">
        <v>10256902902.09</v>
      </c>
      <c r="H16" s="203">
        <v>7564224319.0299902</v>
      </c>
      <c r="I16" s="203">
        <v>9163818099.5699863</v>
      </c>
      <c r="J16" s="203">
        <v>9888649129.2200127</v>
      </c>
      <c r="K16" s="203">
        <v>9535704205.8599873</v>
      </c>
      <c r="L16" s="203">
        <v>10128183512.109985</v>
      </c>
      <c r="M16" s="203">
        <v>11546675983.879999</v>
      </c>
      <c r="N16" s="203">
        <v>12143516064.460003</v>
      </c>
      <c r="O16" s="203">
        <v>12012218746.729998</v>
      </c>
      <c r="P16" s="203">
        <v>23671086600.23999</v>
      </c>
      <c r="Q16" s="183">
        <f t="shared" si="2"/>
        <v>126524734033.54997</v>
      </c>
      <c r="R16" s="148"/>
      <c r="S16" s="148"/>
      <c r="T16" s="148"/>
      <c r="U16" s="142"/>
      <c r="V16" s="142"/>
      <c r="W16" s="142"/>
      <c r="X16" s="142"/>
      <c r="Y16" s="142"/>
      <c r="Z16" s="142"/>
      <c r="AA16" s="142"/>
      <c r="AB16" s="161"/>
      <c r="AC16" s="161"/>
      <c r="AD16" s="161"/>
      <c r="AE16" s="161"/>
      <c r="AF16" s="161"/>
      <c r="AG16" s="161"/>
    </row>
    <row r="17" spans="2:33" x14ac:dyDescent="0.25">
      <c r="B17" s="193" t="s">
        <v>289</v>
      </c>
      <c r="C17" s="225">
        <v>0</v>
      </c>
      <c r="D17" s="225">
        <v>3050113.23</v>
      </c>
      <c r="E17" s="233"/>
      <c r="F17" s="225"/>
      <c r="G17" s="203">
        <v>25547.59</v>
      </c>
      <c r="H17" s="233">
        <v>0</v>
      </c>
      <c r="I17" s="203">
        <v>1599.53</v>
      </c>
      <c r="J17" s="203">
        <v>0</v>
      </c>
      <c r="K17" s="203"/>
      <c r="L17" s="203">
        <v>1566998.2</v>
      </c>
      <c r="M17" s="203">
        <v>92799.09</v>
      </c>
      <c r="N17" s="203"/>
      <c r="O17" s="203">
        <v>123866.69</v>
      </c>
      <c r="P17" s="203">
        <v>100688.62</v>
      </c>
      <c r="Q17" s="183">
        <f t="shared" si="2"/>
        <v>1911499.7200000002</v>
      </c>
      <c r="R17" s="148"/>
      <c r="S17" s="148"/>
      <c r="T17" s="148"/>
      <c r="U17" s="142"/>
      <c r="V17" s="142"/>
      <c r="W17" s="142"/>
      <c r="X17" s="142"/>
      <c r="Y17" s="142"/>
      <c r="Z17" s="142"/>
      <c r="AA17" s="142"/>
      <c r="AB17" s="161"/>
      <c r="AC17" s="161"/>
      <c r="AD17" s="161"/>
      <c r="AE17" s="161"/>
      <c r="AF17" s="161"/>
      <c r="AG17" s="161"/>
    </row>
    <row r="18" spans="2:33" ht="12" customHeight="1" x14ac:dyDescent="0.25">
      <c r="B18" s="234" t="s">
        <v>93</v>
      </c>
      <c r="C18" s="224">
        <v>266959725</v>
      </c>
      <c r="D18" s="224">
        <v>340175208.74000001</v>
      </c>
      <c r="E18" s="224">
        <v>7504844.9399999995</v>
      </c>
      <c r="F18" s="224">
        <v>23281054.93</v>
      </c>
      <c r="G18" s="174">
        <v>17150313.91</v>
      </c>
      <c r="H18" s="174">
        <v>28458996.93</v>
      </c>
      <c r="I18" s="174">
        <v>14673344.409999998</v>
      </c>
      <c r="J18" s="174">
        <v>31113522.240000002</v>
      </c>
      <c r="K18" s="174">
        <v>7512511.7400000012</v>
      </c>
      <c r="L18" s="174">
        <v>18456210.710000001</v>
      </c>
      <c r="M18" s="174">
        <v>28037859.31000001</v>
      </c>
      <c r="N18" s="174">
        <v>10966784.079999998</v>
      </c>
      <c r="O18" s="174">
        <v>94820759.899999991</v>
      </c>
      <c r="P18" s="174">
        <v>30253763.449999992</v>
      </c>
      <c r="Q18" s="170">
        <f t="shared" si="2"/>
        <v>312229966.54999995</v>
      </c>
      <c r="R18" s="142"/>
      <c r="S18" s="148"/>
      <c r="T18" s="142"/>
      <c r="U18" s="142"/>
      <c r="V18" s="142"/>
      <c r="W18" s="142"/>
      <c r="X18" s="142"/>
      <c r="Y18" s="142"/>
      <c r="Z18" s="142"/>
      <c r="AA18" s="142"/>
      <c r="AB18" s="161"/>
      <c r="AC18" s="161"/>
      <c r="AD18" s="161"/>
      <c r="AE18" s="161"/>
      <c r="AF18" s="161"/>
      <c r="AG18" s="161"/>
    </row>
    <row r="19" spans="2:33" x14ac:dyDescent="0.25">
      <c r="B19" s="192" t="s">
        <v>94</v>
      </c>
      <c r="C19" s="225">
        <v>3380145672</v>
      </c>
      <c r="D19" s="225">
        <v>91.959999773651361</v>
      </c>
      <c r="E19" s="225">
        <v>0</v>
      </c>
      <c r="F19" s="225">
        <v>0</v>
      </c>
      <c r="G19" s="183">
        <v>0</v>
      </c>
      <c r="H19" s="183">
        <v>0</v>
      </c>
      <c r="I19" s="183">
        <v>0</v>
      </c>
      <c r="J19" s="183">
        <v>0</v>
      </c>
      <c r="K19" s="183">
        <v>0</v>
      </c>
      <c r="L19" s="183">
        <v>0</v>
      </c>
      <c r="M19" s="183">
        <v>0</v>
      </c>
      <c r="N19" s="183">
        <v>0</v>
      </c>
      <c r="O19" s="183">
        <v>0</v>
      </c>
      <c r="P19" s="183">
        <v>0</v>
      </c>
      <c r="Q19" s="172">
        <f t="shared" si="2"/>
        <v>0</v>
      </c>
      <c r="R19" s="153"/>
      <c r="S19" s="148"/>
      <c r="T19" s="153"/>
      <c r="U19" s="142"/>
      <c r="V19" s="142"/>
      <c r="W19" s="142"/>
      <c r="X19" s="142"/>
      <c r="Y19" s="142"/>
      <c r="Z19" s="142"/>
      <c r="AA19" s="142"/>
      <c r="AB19" s="161"/>
      <c r="AC19" s="161"/>
      <c r="AD19" s="161"/>
      <c r="AE19" s="161"/>
    </row>
    <row r="20" spans="2:33" x14ac:dyDescent="0.25">
      <c r="B20" s="192" t="s">
        <v>95</v>
      </c>
      <c r="C20" s="225">
        <v>416351346</v>
      </c>
      <c r="D20" s="225">
        <v>416351346</v>
      </c>
      <c r="E20" s="225">
        <v>0</v>
      </c>
      <c r="F20" s="225"/>
      <c r="G20" s="183"/>
      <c r="H20" s="183"/>
      <c r="I20" s="183"/>
      <c r="J20" s="183"/>
      <c r="K20" s="183"/>
      <c r="L20" s="183"/>
      <c r="M20" s="183"/>
      <c r="N20" s="183"/>
      <c r="O20" s="183"/>
      <c r="P20" s="183"/>
      <c r="Q20" s="172">
        <f t="shared" si="2"/>
        <v>0</v>
      </c>
      <c r="R20" s="153"/>
      <c r="S20" s="148"/>
      <c r="T20" s="153"/>
      <c r="U20" s="142"/>
      <c r="V20" s="142"/>
      <c r="W20" s="142"/>
      <c r="X20" s="142"/>
      <c r="Y20" s="142"/>
      <c r="Z20" s="142"/>
      <c r="AA20" s="142"/>
      <c r="AB20" s="161"/>
      <c r="AC20" s="161"/>
      <c r="AD20" s="161"/>
      <c r="AE20" s="161"/>
    </row>
    <row r="21" spans="2:33" x14ac:dyDescent="0.25">
      <c r="B21" s="30" t="s">
        <v>223</v>
      </c>
      <c r="C21" s="224">
        <v>66472191181</v>
      </c>
      <c r="D21" s="224">
        <v>67874433653.26001</v>
      </c>
      <c r="E21" s="224">
        <v>4808103124.8999996</v>
      </c>
      <c r="F21" s="224">
        <v>4809920414.3799992</v>
      </c>
      <c r="G21" s="170">
        <v>4866525868.9300003</v>
      </c>
      <c r="H21" s="170">
        <v>4963282376.2200003</v>
      </c>
      <c r="I21" s="170">
        <v>5011835685.8999996</v>
      </c>
      <c r="J21" s="170">
        <v>5070577037.3199997</v>
      </c>
      <c r="K21" s="170">
        <v>5078938849.8699999</v>
      </c>
      <c r="L21" s="170">
        <v>5113312332.4200001</v>
      </c>
      <c r="M21" s="170">
        <v>5663918609</v>
      </c>
      <c r="N21" s="170">
        <v>5728587663.75</v>
      </c>
      <c r="O21" s="170">
        <v>7606174457.1599998</v>
      </c>
      <c r="P21" s="170">
        <v>8824002706.9599991</v>
      </c>
      <c r="Q21" s="170">
        <f t="shared" si="2"/>
        <v>67545179126.810005</v>
      </c>
      <c r="R21" s="37"/>
      <c r="S21" s="148"/>
      <c r="T21" s="37"/>
      <c r="U21" s="142"/>
      <c r="V21" s="142"/>
      <c r="W21" s="142"/>
      <c r="X21" s="142"/>
      <c r="Y21" s="142"/>
      <c r="Z21" s="142"/>
      <c r="AA21" s="142"/>
      <c r="AB21" s="161"/>
      <c r="AC21" s="161"/>
      <c r="AD21" s="161"/>
      <c r="AE21" s="161"/>
    </row>
    <row r="22" spans="2:33" x14ac:dyDescent="0.25">
      <c r="B22" s="30" t="s">
        <v>180</v>
      </c>
      <c r="C22" s="224">
        <v>225621046933</v>
      </c>
      <c r="D22" s="224">
        <f t="shared" ref="D22:P22" si="5">D23</f>
        <v>213576731689.22</v>
      </c>
      <c r="E22" s="224">
        <f t="shared" si="5"/>
        <v>37005025299.570007</v>
      </c>
      <c r="F22" s="224">
        <f t="shared" si="5"/>
        <v>11907934904.75</v>
      </c>
      <c r="G22" s="224">
        <f t="shared" si="5"/>
        <v>9944044132.6099987</v>
      </c>
      <c r="H22" s="224">
        <f t="shared" si="5"/>
        <v>6411439283.8799992</v>
      </c>
      <c r="I22" s="224">
        <f t="shared" si="5"/>
        <v>19550027670.57</v>
      </c>
      <c r="J22" s="224">
        <f t="shared" si="5"/>
        <v>32552958266.649998</v>
      </c>
      <c r="K22" s="224">
        <f t="shared" si="5"/>
        <v>34203263816.419998</v>
      </c>
      <c r="L22" s="224">
        <f t="shared" si="5"/>
        <v>14340959910.690001</v>
      </c>
      <c r="M22" s="224">
        <f t="shared" si="5"/>
        <v>7296650354.2200003</v>
      </c>
      <c r="N22" s="224">
        <f t="shared" si="5"/>
        <v>7113418930.5600004</v>
      </c>
      <c r="O22" s="224">
        <f t="shared" si="5"/>
        <v>20113092195.739998</v>
      </c>
      <c r="P22" s="224">
        <f t="shared" si="5"/>
        <v>12901162090.25</v>
      </c>
      <c r="Q22" s="170">
        <f t="shared" si="2"/>
        <v>213339976855.91</v>
      </c>
      <c r="R22" s="37"/>
      <c r="S22" s="148"/>
      <c r="T22" s="37"/>
      <c r="U22" s="142"/>
      <c r="V22" s="142"/>
      <c r="W22" s="142"/>
      <c r="X22" s="142"/>
      <c r="Y22" s="142"/>
      <c r="Z22" s="142"/>
      <c r="AA22" s="142"/>
      <c r="AB22" s="161"/>
      <c r="AC22" s="161"/>
      <c r="AD22" s="161"/>
      <c r="AE22" s="161"/>
    </row>
    <row r="23" spans="2:33" x14ac:dyDescent="0.25">
      <c r="B23" s="196" t="s">
        <v>98</v>
      </c>
      <c r="C23" s="224">
        <v>225621046933</v>
      </c>
      <c r="D23" s="224">
        <f t="shared" ref="D23:P23" si="6">SUM(D24:D26)</f>
        <v>213576731689.22</v>
      </c>
      <c r="E23" s="224">
        <f t="shared" si="6"/>
        <v>37005025299.570007</v>
      </c>
      <c r="F23" s="224">
        <f t="shared" si="6"/>
        <v>11907934904.75</v>
      </c>
      <c r="G23" s="224">
        <f t="shared" si="6"/>
        <v>9944044132.6099987</v>
      </c>
      <c r="H23" s="224">
        <f t="shared" si="6"/>
        <v>6411439283.8799992</v>
      </c>
      <c r="I23" s="224">
        <f t="shared" si="6"/>
        <v>19550027670.57</v>
      </c>
      <c r="J23" s="224">
        <f t="shared" si="6"/>
        <v>32552958266.649998</v>
      </c>
      <c r="K23" s="224">
        <f t="shared" si="6"/>
        <v>34203263816.419998</v>
      </c>
      <c r="L23" s="224">
        <f t="shared" si="6"/>
        <v>14340959910.690001</v>
      </c>
      <c r="M23" s="224">
        <f t="shared" si="6"/>
        <v>7296650354.2200003</v>
      </c>
      <c r="N23" s="224">
        <f t="shared" si="6"/>
        <v>7113418930.5600004</v>
      </c>
      <c r="O23" s="224">
        <f t="shared" si="6"/>
        <v>20113092195.739998</v>
      </c>
      <c r="P23" s="224">
        <f t="shared" si="6"/>
        <v>12901162090.25</v>
      </c>
      <c r="Q23" s="202">
        <f t="shared" si="2"/>
        <v>213339976855.91</v>
      </c>
      <c r="R23" s="37"/>
      <c r="S23" s="148"/>
      <c r="T23" s="37"/>
      <c r="U23" s="142"/>
      <c r="V23" s="142"/>
      <c r="W23" s="142"/>
      <c r="X23" s="142"/>
      <c r="Y23" s="142"/>
      <c r="Z23" s="142"/>
      <c r="AA23" s="142"/>
      <c r="AB23" s="161"/>
      <c r="AC23" s="161"/>
      <c r="AD23" s="161"/>
      <c r="AE23" s="161"/>
    </row>
    <row r="24" spans="2:33" x14ac:dyDescent="0.25">
      <c r="B24" s="193" t="s">
        <v>193</v>
      </c>
      <c r="C24" s="225">
        <v>91749902987</v>
      </c>
      <c r="D24" s="225">
        <v>92251443063</v>
      </c>
      <c r="E24" s="225">
        <v>7803198304.1899996</v>
      </c>
      <c r="F24" s="225">
        <v>5681540229.1999998</v>
      </c>
      <c r="G24" s="203">
        <v>3907336920.5299997</v>
      </c>
      <c r="H24" s="203">
        <v>2899144605.5499997</v>
      </c>
      <c r="I24" s="203">
        <v>15290478106.389999</v>
      </c>
      <c r="J24" s="203">
        <v>9994168435.0400009</v>
      </c>
      <c r="K24" s="203">
        <v>11587868769.07</v>
      </c>
      <c r="L24" s="203">
        <v>7684097507.8400002</v>
      </c>
      <c r="M24" s="203">
        <v>776866298.29999995</v>
      </c>
      <c r="N24" s="203">
        <v>2927070259.3400002</v>
      </c>
      <c r="O24" s="203">
        <v>14328025722.139999</v>
      </c>
      <c r="P24" s="203">
        <v>9369537957.7399998</v>
      </c>
      <c r="Q24" s="183">
        <f t="shared" si="2"/>
        <v>92249333115.330002</v>
      </c>
      <c r="R24" s="37"/>
      <c r="S24" s="148"/>
      <c r="T24" s="37"/>
      <c r="U24" s="142"/>
      <c r="V24" s="142"/>
      <c r="W24" s="142"/>
      <c r="X24" s="142"/>
      <c r="Y24" s="142"/>
      <c r="Z24" s="142"/>
      <c r="AA24" s="142"/>
      <c r="AB24" s="161"/>
      <c r="AC24" s="161"/>
      <c r="AD24" s="161"/>
      <c r="AE24" s="161"/>
    </row>
    <row r="25" spans="2:33" x14ac:dyDescent="0.25">
      <c r="B25" s="193" t="s">
        <v>194</v>
      </c>
      <c r="C25" s="225">
        <v>132147452964</v>
      </c>
      <c r="D25" s="225">
        <v>119835514218.22</v>
      </c>
      <c r="E25" s="225">
        <v>29043549729.470001</v>
      </c>
      <c r="F25" s="225">
        <v>6046952358.9700003</v>
      </c>
      <c r="G25" s="203">
        <v>5892292241.1899996</v>
      </c>
      <c r="H25" s="203">
        <v>3434742729.3299999</v>
      </c>
      <c r="I25" s="203">
        <v>4185392254.8699999</v>
      </c>
      <c r="J25" s="203">
        <v>22505080475.259998</v>
      </c>
      <c r="K25" s="203">
        <v>22589160765.59</v>
      </c>
      <c r="L25" s="203">
        <v>6625817129.7600002</v>
      </c>
      <c r="M25" s="203">
        <v>6386628596.5900002</v>
      </c>
      <c r="N25" s="203">
        <v>4057369614.5</v>
      </c>
      <c r="O25" s="203">
        <v>5650140751.46</v>
      </c>
      <c r="P25" s="203">
        <v>3236253911.9200001</v>
      </c>
      <c r="Q25" s="183">
        <f t="shared" si="2"/>
        <v>119653380558.91</v>
      </c>
      <c r="R25" s="37"/>
      <c r="S25" s="148"/>
      <c r="T25" s="37"/>
      <c r="U25" s="142"/>
      <c r="V25" s="142"/>
      <c r="W25" s="142"/>
      <c r="X25" s="142"/>
      <c r="Y25" s="142"/>
      <c r="Z25" s="142"/>
      <c r="AA25" s="142"/>
      <c r="AB25" s="161"/>
      <c r="AC25" s="161"/>
      <c r="AD25" s="161"/>
      <c r="AE25" s="161"/>
    </row>
    <row r="26" spans="2:33" x14ac:dyDescent="0.25">
      <c r="B26" s="193" t="s">
        <v>195</v>
      </c>
      <c r="C26" s="225">
        <v>1723690982</v>
      </c>
      <c r="D26" s="225">
        <v>1489774408</v>
      </c>
      <c r="E26" s="225">
        <v>158277265.91</v>
      </c>
      <c r="F26" s="225">
        <v>179442316.58000001</v>
      </c>
      <c r="G26" s="203">
        <v>144414970.88999999</v>
      </c>
      <c r="H26" s="203">
        <v>77551949</v>
      </c>
      <c r="I26" s="203">
        <v>74157309.310000002</v>
      </c>
      <c r="J26" s="203">
        <v>53709356.349999994</v>
      </c>
      <c r="K26" s="203">
        <v>26234281.759999998</v>
      </c>
      <c r="L26" s="203">
        <v>31045273.09</v>
      </c>
      <c r="M26" s="203">
        <v>133155459.33</v>
      </c>
      <c r="N26" s="203">
        <v>128979056.72</v>
      </c>
      <c r="O26" s="203">
        <v>134925722.13999999</v>
      </c>
      <c r="P26" s="203">
        <v>295370220.59000003</v>
      </c>
      <c r="Q26" s="183">
        <f t="shared" si="2"/>
        <v>1437263181.6700001</v>
      </c>
      <c r="R26" s="37"/>
      <c r="S26" s="148"/>
      <c r="T26" s="37"/>
      <c r="U26" s="142"/>
      <c r="V26" s="142"/>
      <c r="W26" s="142"/>
      <c r="X26" s="142"/>
      <c r="Y26" s="142"/>
      <c r="Z26" s="142"/>
      <c r="AA26" s="142"/>
      <c r="AB26" s="161"/>
      <c r="AC26" s="161"/>
      <c r="AD26" s="161"/>
      <c r="AE26" s="161"/>
    </row>
    <row r="27" spans="2:33" x14ac:dyDescent="0.25">
      <c r="B27" s="30" t="s">
        <v>99</v>
      </c>
      <c r="C27" s="224">
        <v>20010100000</v>
      </c>
      <c r="D27" s="224">
        <v>15859991971.48</v>
      </c>
      <c r="E27" s="224">
        <v>621341952.04999995</v>
      </c>
      <c r="F27" s="224">
        <v>1645878577.1300001</v>
      </c>
      <c r="G27" s="202">
        <v>1820049994.24</v>
      </c>
      <c r="H27" s="202">
        <v>991115268.13000011</v>
      </c>
      <c r="I27" s="202">
        <v>849306502.22000003</v>
      </c>
      <c r="J27" s="202">
        <v>538980366.98000002</v>
      </c>
      <c r="K27" s="202">
        <v>360942173.02999997</v>
      </c>
      <c r="L27" s="202">
        <v>1648324866.3900001</v>
      </c>
      <c r="M27" s="202">
        <v>2602399545.5799999</v>
      </c>
      <c r="N27" s="202">
        <v>2471326095.46</v>
      </c>
      <c r="O27" s="202">
        <v>1552138546.72</v>
      </c>
      <c r="P27" s="202">
        <v>652209888.86999989</v>
      </c>
      <c r="Q27" s="202">
        <f>SUM(E27:P27)</f>
        <v>15754013776.799999</v>
      </c>
      <c r="R27" s="37"/>
      <c r="S27" s="148"/>
      <c r="T27" s="37"/>
      <c r="U27" s="142"/>
      <c r="V27" s="142"/>
      <c r="W27" s="142"/>
      <c r="X27" s="142"/>
      <c r="Y27" s="142"/>
      <c r="Z27" s="142"/>
      <c r="AA27" s="142"/>
      <c r="AB27" s="161"/>
      <c r="AC27" s="161"/>
      <c r="AD27" s="161"/>
      <c r="AE27" s="161"/>
    </row>
    <row r="28" spans="2:33" x14ac:dyDescent="0.25">
      <c r="B28" s="30" t="s">
        <v>101</v>
      </c>
      <c r="C28" s="224">
        <v>334972253013</v>
      </c>
      <c r="D28" s="224">
        <f>D29+D34+D43+D47</f>
        <v>370797427186.57001</v>
      </c>
      <c r="E28" s="224">
        <f>E29+E34+E43+E47</f>
        <v>24668685826.449997</v>
      </c>
      <c r="F28" s="224">
        <f t="shared" ref="F28:P28" si="7">F29+F34+F43+F47</f>
        <v>54454881452.309998</v>
      </c>
      <c r="G28" s="224">
        <f t="shared" si="7"/>
        <v>29584253110.25</v>
      </c>
      <c r="H28" s="224">
        <f t="shared" si="7"/>
        <v>20637311410.779995</v>
      </c>
      <c r="I28" s="224">
        <f t="shared" si="7"/>
        <v>30488310759.810001</v>
      </c>
      <c r="J28" s="224">
        <f t="shared" si="7"/>
        <v>24247621759.159996</v>
      </c>
      <c r="K28" s="224">
        <f t="shared" si="7"/>
        <v>25557043522.32</v>
      </c>
      <c r="L28" s="224">
        <f t="shared" si="7"/>
        <v>28685840837.229996</v>
      </c>
      <c r="M28" s="224">
        <f t="shared" si="7"/>
        <v>27085419040.610001</v>
      </c>
      <c r="N28" s="224">
        <f t="shared" si="7"/>
        <v>28648122606.940002</v>
      </c>
      <c r="O28" s="224">
        <f t="shared" si="7"/>
        <v>37900625376.910004</v>
      </c>
      <c r="P28" s="224">
        <f t="shared" si="7"/>
        <v>37583056684.310005</v>
      </c>
      <c r="Q28" s="170">
        <f t="shared" si="2"/>
        <v>369541172387.08002</v>
      </c>
      <c r="R28" s="37"/>
      <c r="S28" s="148"/>
      <c r="T28" s="37"/>
      <c r="U28" s="142"/>
      <c r="V28" s="142"/>
      <c r="W28" s="142"/>
      <c r="X28" s="142"/>
      <c r="Y28" s="142"/>
      <c r="Z28" s="142"/>
      <c r="AA28" s="142"/>
      <c r="AB28" s="161"/>
      <c r="AC28" s="161"/>
      <c r="AD28" s="161"/>
      <c r="AE28" s="161"/>
    </row>
    <row r="29" spans="2:33" x14ac:dyDescent="0.25">
      <c r="B29" s="196" t="s">
        <v>102</v>
      </c>
      <c r="C29" s="224">
        <v>62913074976</v>
      </c>
      <c r="D29" s="224">
        <f t="shared" ref="D29" si="8">SUM(D30:D33)</f>
        <v>65819430947.219994</v>
      </c>
      <c r="E29" s="224">
        <f t="shared" ref="E29:P29" si="9">SUM(E30:E33)</f>
        <v>4141827965.8800001</v>
      </c>
      <c r="F29" s="224">
        <f t="shared" si="9"/>
        <v>4375230909.6199999</v>
      </c>
      <c r="G29" s="224">
        <f t="shared" si="9"/>
        <v>8116868632.6899996</v>
      </c>
      <c r="H29" s="224">
        <f t="shared" si="9"/>
        <v>1174909285.51</v>
      </c>
      <c r="I29" s="224">
        <f t="shared" si="9"/>
        <v>6653512570.5599995</v>
      </c>
      <c r="J29" s="224">
        <f t="shared" si="9"/>
        <v>3961766476.9199991</v>
      </c>
      <c r="K29" s="224">
        <f t="shared" si="9"/>
        <v>5125766434.2300005</v>
      </c>
      <c r="L29" s="224">
        <f t="shared" si="9"/>
        <v>5906671468.0100002</v>
      </c>
      <c r="M29" s="224">
        <f t="shared" si="9"/>
        <v>4443857573.3099995</v>
      </c>
      <c r="N29" s="224">
        <f t="shared" si="9"/>
        <v>4979897542.1000004</v>
      </c>
      <c r="O29" s="224">
        <f t="shared" si="9"/>
        <v>8261752671.3100014</v>
      </c>
      <c r="P29" s="224">
        <f t="shared" si="9"/>
        <v>8087660814.8200006</v>
      </c>
      <c r="Q29" s="202">
        <f t="shared" si="2"/>
        <v>65229722344.959984</v>
      </c>
      <c r="R29" s="37"/>
      <c r="S29" s="148"/>
      <c r="T29" s="37"/>
      <c r="U29" s="142"/>
      <c r="V29" s="142"/>
      <c r="W29" s="142"/>
      <c r="X29" s="142"/>
      <c r="Y29" s="142"/>
      <c r="Z29" s="142"/>
      <c r="AA29" s="142"/>
      <c r="AB29" s="161"/>
      <c r="AC29" s="161"/>
      <c r="AD29" s="161"/>
      <c r="AE29" s="161"/>
    </row>
    <row r="30" spans="2:33" x14ac:dyDescent="0.25">
      <c r="B30" s="193" t="s">
        <v>226</v>
      </c>
      <c r="C30" s="225">
        <v>51031743410</v>
      </c>
      <c r="D30" s="225">
        <v>52262121565.790001</v>
      </c>
      <c r="E30" s="225">
        <v>3770190095.46</v>
      </c>
      <c r="F30" s="225">
        <v>3726489998.6399999</v>
      </c>
      <c r="G30" s="203">
        <v>6975135180.7699995</v>
      </c>
      <c r="H30" s="203">
        <v>487419250.77999997</v>
      </c>
      <c r="I30" s="203">
        <v>5232880178.79</v>
      </c>
      <c r="J30" s="203">
        <v>2900277317.3399992</v>
      </c>
      <c r="K30" s="203">
        <v>4028347343.8200011</v>
      </c>
      <c r="L30" s="203">
        <v>5240378342.71</v>
      </c>
      <c r="M30" s="203">
        <v>3273512794.4099998</v>
      </c>
      <c r="N30" s="203">
        <v>3928068632.1400008</v>
      </c>
      <c r="O30" s="203">
        <v>7128747950.3900003</v>
      </c>
      <c r="P30" s="203">
        <v>5391774811.7000008</v>
      </c>
      <c r="Q30" s="203">
        <f t="shared" si="2"/>
        <v>52083221896.949997</v>
      </c>
      <c r="R30" s="37"/>
      <c r="S30" s="148"/>
      <c r="T30" s="37"/>
      <c r="U30" s="142"/>
      <c r="V30" s="142"/>
      <c r="W30" s="142"/>
      <c r="X30" s="142"/>
      <c r="Y30" s="142"/>
      <c r="Z30" s="142"/>
      <c r="AA30" s="142"/>
      <c r="AB30" s="161"/>
      <c r="AC30" s="161"/>
      <c r="AD30" s="161"/>
      <c r="AE30" s="161"/>
    </row>
    <row r="31" spans="2:33" x14ac:dyDescent="0.25">
      <c r="B31" s="193" t="s">
        <v>227</v>
      </c>
      <c r="C31" s="225">
        <v>5578474003</v>
      </c>
      <c r="D31" s="225">
        <v>7705218091.6300001</v>
      </c>
      <c r="E31" s="225">
        <v>230866070.58000001</v>
      </c>
      <c r="F31" s="225">
        <v>406702159.27999997</v>
      </c>
      <c r="G31" s="204">
        <v>647762748.77999997</v>
      </c>
      <c r="H31" s="204">
        <v>432118848.34999996</v>
      </c>
      <c r="I31" s="204">
        <v>789133480.42999983</v>
      </c>
      <c r="J31" s="204">
        <v>492313352.69999993</v>
      </c>
      <c r="K31" s="204">
        <v>708053541.71000004</v>
      </c>
      <c r="L31" s="204">
        <v>391848083.57999998</v>
      </c>
      <c r="M31" s="204">
        <v>584128081.28999996</v>
      </c>
      <c r="N31" s="204">
        <v>590670971.38</v>
      </c>
      <c r="O31" s="204">
        <v>532591007.59000003</v>
      </c>
      <c r="P31" s="204">
        <v>1738535000.4700003</v>
      </c>
      <c r="Q31" s="204">
        <f t="shared" si="2"/>
        <v>7544723346.1399994</v>
      </c>
      <c r="R31" s="37"/>
      <c r="S31" s="148"/>
      <c r="T31" s="37"/>
      <c r="U31" s="142"/>
      <c r="V31" s="142"/>
      <c r="W31" s="142"/>
      <c r="X31" s="142"/>
      <c r="Y31" s="142"/>
      <c r="Z31" s="142"/>
      <c r="AA31" s="142"/>
      <c r="AB31" s="161"/>
      <c r="AC31" s="161"/>
      <c r="AD31" s="161"/>
      <c r="AE31" s="161"/>
    </row>
    <row r="32" spans="2:33" x14ac:dyDescent="0.25">
      <c r="B32" s="193" t="s">
        <v>228</v>
      </c>
      <c r="C32" s="225">
        <v>1090005924</v>
      </c>
      <c r="D32" s="225">
        <v>1088661851.0599999</v>
      </c>
      <c r="E32" s="225">
        <v>75102728.670000002</v>
      </c>
      <c r="F32" s="225">
        <v>75112728.670000002</v>
      </c>
      <c r="G32" s="204">
        <v>75202728.670000002</v>
      </c>
      <c r="H32" s="204">
        <v>122964818.33</v>
      </c>
      <c r="I32" s="204">
        <v>75168228.670000002</v>
      </c>
      <c r="J32" s="204">
        <v>75552728.670000002</v>
      </c>
      <c r="K32" s="204">
        <v>96751204.459999993</v>
      </c>
      <c r="L32" s="204">
        <v>75102728.659999996</v>
      </c>
      <c r="M32" s="204">
        <v>75102728.659999996</v>
      </c>
      <c r="N32" s="204">
        <v>80938860.399999991</v>
      </c>
      <c r="O32" s="204">
        <v>83050143.849999994</v>
      </c>
      <c r="P32" s="204">
        <v>129610934.16000001</v>
      </c>
      <c r="Q32" s="204">
        <f t="shared" si="2"/>
        <v>1039660561.8699999</v>
      </c>
      <c r="R32" s="37"/>
      <c r="S32" s="148"/>
      <c r="T32" s="37"/>
      <c r="U32" s="142"/>
      <c r="V32" s="142"/>
      <c r="W32" s="142"/>
      <c r="X32" s="142"/>
      <c r="Y32" s="142"/>
      <c r="Z32" s="142"/>
      <c r="AA32" s="142"/>
      <c r="AB32" s="161"/>
      <c r="AC32" s="161"/>
      <c r="AD32" s="161"/>
      <c r="AE32" s="161"/>
    </row>
    <row r="33" spans="1:31" x14ac:dyDescent="0.25">
      <c r="B33" s="193" t="s">
        <v>229</v>
      </c>
      <c r="C33" s="225">
        <v>5212851639</v>
      </c>
      <c r="D33" s="225">
        <v>4763429438.7400007</v>
      </c>
      <c r="E33" s="225">
        <v>65669071.169999994</v>
      </c>
      <c r="F33" s="225">
        <v>166926023.03</v>
      </c>
      <c r="G33" s="204">
        <v>418767974.47000003</v>
      </c>
      <c r="H33" s="204">
        <v>132406368.05</v>
      </c>
      <c r="I33" s="204">
        <v>556330682.66999996</v>
      </c>
      <c r="J33" s="204">
        <v>493623078.20999998</v>
      </c>
      <c r="K33" s="204">
        <v>292614344.24000001</v>
      </c>
      <c r="L33" s="204">
        <v>199342313.06000003</v>
      </c>
      <c r="M33" s="204">
        <v>511113968.94999999</v>
      </c>
      <c r="N33" s="204">
        <v>380219078.18000001</v>
      </c>
      <c r="O33" s="204">
        <v>517363569.48000008</v>
      </c>
      <c r="P33" s="204">
        <v>827740068.49000013</v>
      </c>
      <c r="Q33" s="204">
        <f t="shared" si="2"/>
        <v>4562116540</v>
      </c>
      <c r="R33" s="37"/>
      <c r="S33" s="148"/>
      <c r="T33" s="37"/>
      <c r="U33" s="142"/>
      <c r="V33" s="142"/>
      <c r="W33" s="142"/>
      <c r="X33" s="142"/>
      <c r="Y33" s="142"/>
      <c r="Z33" s="142"/>
      <c r="AA33" s="142"/>
      <c r="AB33" s="161"/>
      <c r="AC33" s="161"/>
      <c r="AD33" s="161"/>
      <c r="AE33" s="161"/>
    </row>
    <row r="34" spans="1:31" x14ac:dyDescent="0.25">
      <c r="A34" s="199"/>
      <c r="B34" s="196" t="s">
        <v>103</v>
      </c>
      <c r="C34" s="224">
        <v>256057247585</v>
      </c>
      <c r="D34" s="224">
        <f t="shared" ref="D34:P34" si="10">D35+D39+D40</f>
        <v>282751044655.21002</v>
      </c>
      <c r="E34" s="224">
        <f t="shared" si="10"/>
        <v>19855587626.149998</v>
      </c>
      <c r="F34" s="224">
        <f t="shared" si="10"/>
        <v>49003805088.75</v>
      </c>
      <c r="G34" s="224">
        <f t="shared" si="10"/>
        <v>18782621612.09</v>
      </c>
      <c r="H34" s="224">
        <f t="shared" si="10"/>
        <v>18263286263.029999</v>
      </c>
      <c r="I34" s="224">
        <f t="shared" si="10"/>
        <v>22125890958.27</v>
      </c>
      <c r="J34" s="224">
        <f t="shared" si="10"/>
        <v>19100900338.52</v>
      </c>
      <c r="K34" s="224">
        <f t="shared" si="10"/>
        <v>19050698027.84</v>
      </c>
      <c r="L34" s="224">
        <f t="shared" si="10"/>
        <v>21025636455.869999</v>
      </c>
      <c r="M34" s="224">
        <f t="shared" si="10"/>
        <v>20970908286.510002</v>
      </c>
      <c r="N34" s="224">
        <f t="shared" si="10"/>
        <v>19743865706.170002</v>
      </c>
      <c r="O34" s="224">
        <f t="shared" si="10"/>
        <v>28237539106.070004</v>
      </c>
      <c r="P34" s="224">
        <f t="shared" si="10"/>
        <v>26180309094.57</v>
      </c>
      <c r="Q34" s="202">
        <f t="shared" si="2"/>
        <v>282341048563.84003</v>
      </c>
      <c r="R34" s="37"/>
      <c r="S34" s="148"/>
      <c r="T34" s="37"/>
      <c r="U34" s="142"/>
      <c r="V34" s="142"/>
      <c r="W34" s="142"/>
      <c r="X34" s="142"/>
      <c r="Y34" s="142"/>
      <c r="Z34" s="142"/>
      <c r="AA34" s="142"/>
      <c r="AB34" s="161"/>
      <c r="AC34" s="161"/>
      <c r="AD34" s="161"/>
      <c r="AE34" s="161"/>
    </row>
    <row r="35" spans="1:31" x14ac:dyDescent="0.25">
      <c r="B35" s="193" t="s">
        <v>230</v>
      </c>
      <c r="C35" s="225">
        <v>147625482711</v>
      </c>
      <c r="D35" s="225">
        <v>157205181401.78003</v>
      </c>
      <c r="E35" s="225">
        <v>12025030549.489998</v>
      </c>
      <c r="F35" s="225">
        <v>11599450097.51</v>
      </c>
      <c r="G35" s="203">
        <v>12278254245.52</v>
      </c>
      <c r="H35" s="203">
        <v>11577417198.190001</v>
      </c>
      <c r="I35" s="203">
        <v>11956343271.52</v>
      </c>
      <c r="J35" s="203">
        <v>11338649352.429998</v>
      </c>
      <c r="K35" s="203">
        <v>12053430390.68</v>
      </c>
      <c r="L35" s="203">
        <v>12479552212.790001</v>
      </c>
      <c r="M35" s="203">
        <v>11474848111.99</v>
      </c>
      <c r="N35" s="203">
        <v>12385313880.76</v>
      </c>
      <c r="O35" s="203">
        <v>21640404271.420002</v>
      </c>
      <c r="P35" s="203">
        <v>16175268483.190001</v>
      </c>
      <c r="Q35" s="206">
        <f t="shared" si="2"/>
        <v>156983962065.49002</v>
      </c>
      <c r="R35" s="9"/>
      <c r="S35" s="148"/>
      <c r="T35" s="37"/>
      <c r="U35" s="142"/>
      <c r="V35" s="142"/>
      <c r="W35" s="142"/>
      <c r="X35" s="142"/>
      <c r="Y35" s="142"/>
      <c r="Z35" s="142"/>
      <c r="AA35" s="142"/>
      <c r="AB35" s="161"/>
      <c r="AC35" s="161"/>
      <c r="AD35" s="161"/>
      <c r="AE35" s="161"/>
    </row>
    <row r="36" spans="1:31" x14ac:dyDescent="0.25">
      <c r="B36" s="194" t="s">
        <v>231</v>
      </c>
      <c r="C36" s="225">
        <v>115015015105</v>
      </c>
      <c r="D36" s="225">
        <v>119828853671.43001</v>
      </c>
      <c r="E36" s="225">
        <v>9317197828.7699986</v>
      </c>
      <c r="F36" s="225">
        <v>8810521518.9300003</v>
      </c>
      <c r="G36" s="203">
        <v>9466528932.5000019</v>
      </c>
      <c r="H36" s="203">
        <v>8498909497.4700003</v>
      </c>
      <c r="I36" s="203">
        <v>9147405983.8600006</v>
      </c>
      <c r="J36" s="203">
        <v>8559187383.2399998</v>
      </c>
      <c r="K36" s="203">
        <v>9138218809.960001</v>
      </c>
      <c r="L36" s="203">
        <v>9619507889.9899998</v>
      </c>
      <c r="M36" s="203">
        <v>8478709294.3299999</v>
      </c>
      <c r="N36" s="203">
        <v>9350388460.6300011</v>
      </c>
      <c r="O36" s="203">
        <v>18135118999.240002</v>
      </c>
      <c r="P36" s="203">
        <v>11106009024.25</v>
      </c>
      <c r="Q36" s="206">
        <f t="shared" si="2"/>
        <v>119627703623.17001</v>
      </c>
      <c r="R36" s="37"/>
      <c r="S36" s="148"/>
      <c r="T36" s="37"/>
      <c r="U36" s="142"/>
      <c r="V36" s="142"/>
      <c r="W36" s="142"/>
      <c r="X36" s="142"/>
      <c r="Y36" s="142"/>
      <c r="Z36" s="142"/>
      <c r="AA36" s="142"/>
      <c r="AB36" s="161"/>
      <c r="AC36" s="161"/>
      <c r="AD36" s="161"/>
      <c r="AE36" s="161"/>
    </row>
    <row r="37" spans="1:31" x14ac:dyDescent="0.25">
      <c r="B37" s="194" t="s">
        <v>232</v>
      </c>
      <c r="C37" s="225">
        <v>13214850527</v>
      </c>
      <c r="D37" s="225">
        <v>15233810651.35</v>
      </c>
      <c r="E37" s="225">
        <v>1100102913</v>
      </c>
      <c r="F37" s="225">
        <v>1156129508.1900001</v>
      </c>
      <c r="G37" s="203">
        <v>1229064767.97</v>
      </c>
      <c r="H37" s="203">
        <v>1140777893</v>
      </c>
      <c r="I37" s="203">
        <v>1201207479.9400001</v>
      </c>
      <c r="J37" s="203">
        <v>1171732161.47</v>
      </c>
      <c r="K37" s="203">
        <v>1142481773</v>
      </c>
      <c r="L37" s="203">
        <v>1198836290.4400001</v>
      </c>
      <c r="M37" s="203">
        <v>1361325676.9400001</v>
      </c>
      <c r="N37" s="203">
        <v>1223009383.05</v>
      </c>
      <c r="O37" s="203">
        <v>1877913425.8399999</v>
      </c>
      <c r="P37" s="203">
        <v>1411160091.0999999</v>
      </c>
      <c r="Q37" s="206">
        <f t="shared" si="2"/>
        <v>15213741363.940001</v>
      </c>
      <c r="R37" s="37"/>
      <c r="S37" s="148"/>
      <c r="T37" s="37"/>
      <c r="U37" s="142"/>
      <c r="V37" s="142"/>
      <c r="W37" s="142"/>
      <c r="X37" s="142"/>
      <c r="Y37" s="142"/>
      <c r="Z37" s="142"/>
      <c r="AA37" s="142"/>
      <c r="AB37" s="161"/>
      <c r="AC37" s="161"/>
      <c r="AD37" s="161"/>
      <c r="AE37" s="161"/>
    </row>
    <row r="38" spans="1:31" x14ac:dyDescent="0.25">
      <c r="B38" s="194" t="s">
        <v>233</v>
      </c>
      <c r="C38" s="225">
        <v>19395617079</v>
      </c>
      <c r="D38" s="225">
        <v>22142517079</v>
      </c>
      <c r="E38" s="225">
        <v>1607729807.72</v>
      </c>
      <c r="F38" s="225">
        <v>1632799070.3900001</v>
      </c>
      <c r="G38" s="203">
        <v>1582660545.0500002</v>
      </c>
      <c r="H38" s="203">
        <v>1937729807.72</v>
      </c>
      <c r="I38" s="203">
        <v>1607729807.72</v>
      </c>
      <c r="J38" s="203">
        <v>1607729807.72</v>
      </c>
      <c r="K38" s="203">
        <v>1772729807.72</v>
      </c>
      <c r="L38" s="203">
        <v>1661208032.3600001</v>
      </c>
      <c r="M38" s="203">
        <v>1634813140.72</v>
      </c>
      <c r="N38" s="203">
        <v>1811916037.0799999</v>
      </c>
      <c r="O38" s="203">
        <v>1627371846.3400002</v>
      </c>
      <c r="P38" s="203">
        <v>3658099367.8400002</v>
      </c>
      <c r="Q38" s="206">
        <f t="shared" si="2"/>
        <v>22142517078.380001</v>
      </c>
      <c r="R38" s="37"/>
      <c r="S38" s="148"/>
      <c r="T38" s="37"/>
      <c r="U38" s="142"/>
      <c r="V38" s="142"/>
      <c r="W38" s="142"/>
      <c r="X38" s="142"/>
      <c r="Y38" s="142"/>
      <c r="Z38" s="142"/>
      <c r="AA38" s="142"/>
      <c r="AB38" s="161"/>
      <c r="AC38" s="161"/>
      <c r="AD38" s="161"/>
      <c r="AE38" s="161"/>
    </row>
    <row r="39" spans="1:31" x14ac:dyDescent="0.25">
      <c r="B39" s="193" t="s">
        <v>234</v>
      </c>
      <c r="C39" s="225">
        <v>79691515498</v>
      </c>
      <c r="D39" s="225">
        <v>96354748701.950012</v>
      </c>
      <c r="E39" s="225">
        <v>7772003911.8000002</v>
      </c>
      <c r="F39" s="225">
        <v>9598462736.5800018</v>
      </c>
      <c r="G39" s="203">
        <v>6445703015.6400003</v>
      </c>
      <c r="H39" s="203">
        <v>6627234856.2399998</v>
      </c>
      <c r="I39" s="203">
        <v>10110961720.59</v>
      </c>
      <c r="J39" s="203">
        <v>7703634794.5500002</v>
      </c>
      <c r="K39" s="203">
        <v>6938676129.1000004</v>
      </c>
      <c r="L39" s="203">
        <v>8487540485.1000004</v>
      </c>
      <c r="M39" s="203">
        <v>9287470338.0300007</v>
      </c>
      <c r="N39" s="203">
        <v>7299961988.9300003</v>
      </c>
      <c r="O39" s="203">
        <v>6492419171.3100004</v>
      </c>
      <c r="P39" s="203">
        <v>9541338912.8299999</v>
      </c>
      <c r="Q39" s="206">
        <f>SUM(E39:P39)</f>
        <v>96305408060.699997</v>
      </c>
      <c r="R39" s="37"/>
      <c r="S39" s="148"/>
      <c r="T39" s="37"/>
      <c r="U39" s="142"/>
      <c r="V39" s="142"/>
      <c r="W39" s="142"/>
      <c r="X39" s="142"/>
      <c r="Y39" s="142"/>
      <c r="Z39" s="142"/>
      <c r="AA39" s="142"/>
      <c r="AB39" s="161"/>
      <c r="AC39" s="161"/>
      <c r="AD39" s="161"/>
      <c r="AE39" s="161"/>
    </row>
    <row r="40" spans="1:31" x14ac:dyDescent="0.25">
      <c r="B40" s="193" t="s">
        <v>235</v>
      </c>
      <c r="C40" s="225">
        <v>28740249376</v>
      </c>
      <c r="D40" s="225">
        <v>29191114551.48</v>
      </c>
      <c r="E40" s="225">
        <v>58553164.859999999</v>
      </c>
      <c r="F40" s="225">
        <v>27805892254.66</v>
      </c>
      <c r="G40" s="172">
        <v>58664350.93</v>
      </c>
      <c r="H40" s="172">
        <v>58634208.600000001</v>
      </c>
      <c r="I40" s="172">
        <v>58585966.159999996</v>
      </c>
      <c r="J40" s="172">
        <v>58616191.540000007</v>
      </c>
      <c r="K40" s="172">
        <v>58591508.060000002</v>
      </c>
      <c r="L40" s="172">
        <v>58543757.980000004</v>
      </c>
      <c r="M40" s="172">
        <v>208589836.48999998</v>
      </c>
      <c r="N40" s="172">
        <v>58589836.480000004</v>
      </c>
      <c r="O40" s="172">
        <v>104715663.34</v>
      </c>
      <c r="P40" s="172">
        <v>463701698.54999995</v>
      </c>
      <c r="Q40" s="172">
        <f>SUM(E40:P40)</f>
        <v>29051678437.650002</v>
      </c>
      <c r="R40" s="37"/>
      <c r="S40" s="148"/>
      <c r="T40" s="37"/>
      <c r="U40" s="142"/>
      <c r="V40" s="142"/>
      <c r="W40" s="142"/>
      <c r="X40" s="142"/>
      <c r="Y40" s="142"/>
      <c r="Z40" s="142"/>
      <c r="AA40" s="142"/>
      <c r="AB40" s="161"/>
      <c r="AC40" s="161"/>
      <c r="AD40" s="161"/>
      <c r="AE40" s="161"/>
    </row>
    <row r="41" spans="1:31" x14ac:dyDescent="0.25">
      <c r="B41" s="194" t="s">
        <v>236</v>
      </c>
      <c r="C41" s="225">
        <v>749338774</v>
      </c>
      <c r="D41" s="225">
        <v>1377953951.48</v>
      </c>
      <c r="E41" s="225">
        <v>58553164.859999999</v>
      </c>
      <c r="F41" s="225">
        <v>58552591.010000005</v>
      </c>
      <c r="G41" s="172">
        <v>58664350.93</v>
      </c>
      <c r="H41" s="172">
        <v>58634208.600000001</v>
      </c>
      <c r="I41" s="172">
        <v>58585966.159999996</v>
      </c>
      <c r="J41" s="172">
        <v>58616191.540000007</v>
      </c>
      <c r="K41" s="172">
        <v>58591508.060000002</v>
      </c>
      <c r="L41" s="172">
        <v>58543757.980000004</v>
      </c>
      <c r="M41" s="172">
        <v>208589836.48999998</v>
      </c>
      <c r="N41" s="172">
        <v>58589836.480000004</v>
      </c>
      <c r="O41" s="172">
        <v>104715663.34</v>
      </c>
      <c r="P41" s="172">
        <v>463701698.54999995</v>
      </c>
      <c r="Q41" s="172">
        <f t="shared" si="2"/>
        <v>1304338774</v>
      </c>
      <c r="R41" s="37"/>
      <c r="S41" s="148"/>
      <c r="T41" s="37"/>
      <c r="U41" s="142"/>
      <c r="V41" s="142"/>
      <c r="W41" s="142"/>
      <c r="X41" s="142"/>
      <c r="Y41" s="142"/>
      <c r="Z41" s="142"/>
      <c r="AA41" s="142"/>
      <c r="AB41" s="161"/>
      <c r="AC41" s="161"/>
      <c r="AD41" s="161"/>
      <c r="AE41" s="161"/>
    </row>
    <row r="42" spans="1:31" x14ac:dyDescent="0.25">
      <c r="B42" s="194" t="s">
        <v>237</v>
      </c>
      <c r="C42" s="225">
        <v>27990910602</v>
      </c>
      <c r="D42" s="225">
        <v>27813160600</v>
      </c>
      <c r="E42" s="225">
        <v>0</v>
      </c>
      <c r="F42" s="225">
        <v>27747339663.650002</v>
      </c>
      <c r="G42" s="172">
        <v>0</v>
      </c>
      <c r="H42" s="172"/>
      <c r="I42" s="172"/>
      <c r="J42" s="172"/>
      <c r="K42" s="172"/>
      <c r="L42" s="172"/>
      <c r="M42" s="172">
        <v>0</v>
      </c>
      <c r="N42" s="172">
        <v>0</v>
      </c>
      <c r="O42" s="172"/>
      <c r="P42" s="172">
        <v>0</v>
      </c>
      <c r="Q42" s="172">
        <f t="shared" si="2"/>
        <v>27747339663.650002</v>
      </c>
      <c r="R42" s="37"/>
      <c r="S42" s="148"/>
      <c r="T42" s="37"/>
      <c r="U42" s="142"/>
      <c r="V42" s="142"/>
      <c r="W42" s="142"/>
      <c r="X42" s="142"/>
      <c r="Y42" s="142"/>
      <c r="Z42" s="142"/>
      <c r="AA42" s="142"/>
      <c r="AB42" s="161"/>
      <c r="AC42" s="161"/>
      <c r="AD42" s="161"/>
      <c r="AE42" s="161"/>
    </row>
    <row r="43" spans="1:31" x14ac:dyDescent="0.25">
      <c r="B43" s="196" t="s">
        <v>104</v>
      </c>
      <c r="C43" s="224">
        <v>751528653</v>
      </c>
      <c r="D43" s="224">
        <f>SUM(D44:D46)</f>
        <v>792594273.99000001</v>
      </c>
      <c r="E43" s="224">
        <f t="shared" ref="E43:P43" si="11">SUM(E44:E46)</f>
        <v>10164761.939999999</v>
      </c>
      <c r="F43" s="224">
        <f t="shared" si="11"/>
        <v>66190856.24000001</v>
      </c>
      <c r="G43" s="224">
        <f t="shared" si="11"/>
        <v>156963149.85999998</v>
      </c>
      <c r="H43" s="224">
        <f t="shared" si="11"/>
        <v>17430485.91</v>
      </c>
      <c r="I43" s="224">
        <f t="shared" si="11"/>
        <v>18726928.309999999</v>
      </c>
      <c r="J43" s="224">
        <f t="shared" si="11"/>
        <v>68684738.639999986</v>
      </c>
      <c r="K43" s="224">
        <f t="shared" si="11"/>
        <v>24582613.710000001</v>
      </c>
      <c r="L43" s="224">
        <f t="shared" si="11"/>
        <v>30299105.690000001</v>
      </c>
      <c r="M43" s="224">
        <f t="shared" si="11"/>
        <v>100591693.63999999</v>
      </c>
      <c r="N43" s="224">
        <f t="shared" si="11"/>
        <v>15672689.460000001</v>
      </c>
      <c r="O43" s="224">
        <f t="shared" si="11"/>
        <v>49720650.719999991</v>
      </c>
      <c r="P43" s="224">
        <f t="shared" si="11"/>
        <v>190102516.55000001</v>
      </c>
      <c r="Q43" s="170">
        <f t="shared" si="2"/>
        <v>749130190.66999984</v>
      </c>
      <c r="R43" s="37"/>
      <c r="S43" s="148"/>
      <c r="T43" s="37"/>
      <c r="U43" s="142"/>
      <c r="V43" s="142"/>
      <c r="W43" s="142"/>
      <c r="X43" s="142"/>
      <c r="Y43" s="142"/>
      <c r="Z43" s="142"/>
      <c r="AA43" s="142"/>
      <c r="AB43" s="161"/>
      <c r="AC43" s="161"/>
      <c r="AD43" s="161"/>
      <c r="AE43" s="161"/>
    </row>
    <row r="44" spans="1:31" x14ac:dyDescent="0.25">
      <c r="B44" s="193" t="s">
        <v>299</v>
      </c>
      <c r="C44" s="225"/>
      <c r="D44" s="225">
        <v>17203540</v>
      </c>
      <c r="E44" s="225"/>
      <c r="F44" s="225">
        <v>2803680.38</v>
      </c>
      <c r="G44" s="225">
        <v>13743372.619999999</v>
      </c>
      <c r="H44" s="225"/>
      <c r="I44" s="225"/>
      <c r="J44" s="225"/>
      <c r="K44" s="225"/>
      <c r="L44" s="225">
        <v>0</v>
      </c>
      <c r="M44" s="225">
        <v>0</v>
      </c>
      <c r="N44" s="225"/>
      <c r="O44" s="225">
        <v>1576128.62</v>
      </c>
      <c r="P44" s="225">
        <v>7056287.7999999998</v>
      </c>
      <c r="Q44" s="225">
        <f>SUM(E44:P44)</f>
        <v>25179469.420000002</v>
      </c>
      <c r="R44" s="37"/>
      <c r="S44" s="148"/>
      <c r="T44" s="37"/>
      <c r="U44" s="142"/>
      <c r="V44" s="142"/>
      <c r="W44" s="142"/>
      <c r="X44" s="142"/>
      <c r="Y44" s="142"/>
      <c r="Z44" s="142"/>
      <c r="AA44" s="142"/>
      <c r="AB44" s="161"/>
      <c r="AC44" s="161"/>
      <c r="AD44" s="161"/>
      <c r="AE44" s="161"/>
    </row>
    <row r="45" spans="1:31" ht="17.25" customHeight="1" x14ac:dyDescent="0.25">
      <c r="B45" s="193" t="s">
        <v>238</v>
      </c>
      <c r="C45" s="225">
        <v>742594480</v>
      </c>
      <c r="D45" s="225">
        <v>772921183.99000001</v>
      </c>
      <c r="E45" s="225">
        <v>10164761.939999999</v>
      </c>
      <c r="F45" s="225">
        <v>63387175.860000007</v>
      </c>
      <c r="G45" s="172">
        <v>143219777.23999998</v>
      </c>
      <c r="H45" s="172">
        <v>17430485.91</v>
      </c>
      <c r="I45" s="172">
        <v>18726928.309999999</v>
      </c>
      <c r="J45" s="172">
        <v>68684738.639999986</v>
      </c>
      <c r="K45" s="172">
        <v>24582613.710000001</v>
      </c>
      <c r="L45" s="172">
        <v>30299105.690000001</v>
      </c>
      <c r="M45" s="172">
        <v>100591693.63999999</v>
      </c>
      <c r="N45" s="172">
        <v>15672689.460000001</v>
      </c>
      <c r="O45" s="172">
        <v>48144522.099999994</v>
      </c>
      <c r="P45" s="172">
        <v>183046228.75</v>
      </c>
      <c r="Q45" s="172">
        <f t="shared" si="2"/>
        <v>723950721.24999988</v>
      </c>
      <c r="R45" s="37"/>
      <c r="S45" s="148"/>
      <c r="T45" s="37"/>
      <c r="U45" s="142"/>
      <c r="V45" s="142"/>
      <c r="W45" s="142"/>
      <c r="X45" s="142"/>
      <c r="Y45" s="142"/>
      <c r="Z45" s="142"/>
      <c r="AA45" s="142"/>
      <c r="AB45" s="161"/>
      <c r="AC45" s="161"/>
      <c r="AD45" s="161"/>
      <c r="AE45" s="161"/>
    </row>
    <row r="46" spans="1:31" x14ac:dyDescent="0.25">
      <c r="B46" s="193" t="s">
        <v>239</v>
      </c>
      <c r="C46" s="225">
        <v>8934173</v>
      </c>
      <c r="D46" s="225">
        <v>2469550</v>
      </c>
      <c r="E46" s="225">
        <v>0</v>
      </c>
      <c r="F46" s="225">
        <v>0</v>
      </c>
      <c r="G46" s="172">
        <v>0</v>
      </c>
      <c r="H46" s="172"/>
      <c r="I46" s="172"/>
      <c r="J46" s="172">
        <v>0</v>
      </c>
      <c r="K46" s="172"/>
      <c r="L46" s="172"/>
      <c r="M46" s="172"/>
      <c r="N46" s="172"/>
      <c r="O46" s="172"/>
      <c r="P46" s="172">
        <v>0</v>
      </c>
      <c r="Q46" s="172">
        <f t="shared" si="2"/>
        <v>0</v>
      </c>
      <c r="R46" s="37"/>
      <c r="S46" s="148"/>
      <c r="T46" s="37"/>
      <c r="U46" s="142"/>
      <c r="V46" s="142"/>
      <c r="W46" s="142"/>
      <c r="X46" s="142"/>
      <c r="Y46" s="142"/>
      <c r="Z46" s="142"/>
      <c r="AA46" s="142"/>
      <c r="AB46" s="161"/>
      <c r="AC46" s="161"/>
      <c r="AD46" s="161"/>
      <c r="AE46" s="161"/>
    </row>
    <row r="47" spans="1:31" x14ac:dyDescent="0.25">
      <c r="B47" s="196" t="s">
        <v>105</v>
      </c>
      <c r="C47" s="224">
        <v>15250401799</v>
      </c>
      <c r="D47" s="224">
        <v>21434357310.149998</v>
      </c>
      <c r="E47" s="224">
        <v>661105472.4799999</v>
      </c>
      <c r="F47" s="224">
        <v>1009654597.7</v>
      </c>
      <c r="G47" s="170">
        <v>2527799715.6100006</v>
      </c>
      <c r="H47" s="170">
        <v>1181685376.3299997</v>
      </c>
      <c r="I47" s="170">
        <v>1690180302.6699998</v>
      </c>
      <c r="J47" s="170">
        <v>1116270205.0799999</v>
      </c>
      <c r="K47" s="170">
        <v>1355996446.54</v>
      </c>
      <c r="L47" s="170">
        <v>1723233807.6599996</v>
      </c>
      <c r="M47" s="170">
        <v>1570061487.1500001</v>
      </c>
      <c r="N47" s="170">
        <v>3908686669.21</v>
      </c>
      <c r="O47" s="170">
        <v>1351612948.8099999</v>
      </c>
      <c r="P47" s="170">
        <v>3124984258.3699999</v>
      </c>
      <c r="Q47" s="170">
        <f t="shared" si="2"/>
        <v>21221271287.610001</v>
      </c>
      <c r="R47" s="37"/>
      <c r="S47" s="148"/>
      <c r="T47" s="37"/>
      <c r="U47" s="142"/>
      <c r="V47" s="142"/>
      <c r="W47" s="142"/>
      <c r="X47" s="142"/>
      <c r="Y47" s="142"/>
      <c r="Z47" s="142"/>
      <c r="AA47" s="142"/>
      <c r="AB47" s="161"/>
      <c r="AC47" s="161"/>
      <c r="AD47" s="161"/>
      <c r="AE47" s="161"/>
    </row>
    <row r="48" spans="1:31" x14ac:dyDescent="0.25">
      <c r="B48" s="30" t="s">
        <v>106</v>
      </c>
      <c r="C48" s="224">
        <v>980210424</v>
      </c>
      <c r="D48" s="224">
        <v>1380403171.5899999</v>
      </c>
      <c r="E48" s="224">
        <v>73824876</v>
      </c>
      <c r="F48" s="224">
        <v>73824876</v>
      </c>
      <c r="G48" s="205">
        <v>443983471.45000005</v>
      </c>
      <c r="H48" s="205">
        <v>80190853.989999995</v>
      </c>
      <c r="I48" s="205">
        <v>54593774</v>
      </c>
      <c r="J48" s="205">
        <v>69113284.010000005</v>
      </c>
      <c r="K48" s="205">
        <v>101655654</v>
      </c>
      <c r="L48" s="205">
        <v>68901954</v>
      </c>
      <c r="M48" s="205">
        <v>69134804</v>
      </c>
      <c r="N48" s="205">
        <v>111235314.18000001</v>
      </c>
      <c r="O48" s="205">
        <v>105829162.03999999</v>
      </c>
      <c r="P48" s="205">
        <v>126716732.31999999</v>
      </c>
      <c r="Q48" s="205">
        <f t="shared" si="2"/>
        <v>1379004755.99</v>
      </c>
      <c r="R48" s="37"/>
      <c r="S48" s="148"/>
      <c r="T48" s="37"/>
      <c r="U48" s="142"/>
      <c r="V48" s="142"/>
      <c r="W48" s="142"/>
      <c r="X48" s="142"/>
      <c r="Y48" s="142"/>
      <c r="Z48" s="142"/>
      <c r="AA48" s="142"/>
      <c r="AB48" s="161"/>
      <c r="AC48" s="161"/>
      <c r="AD48" s="161"/>
      <c r="AE48" s="161"/>
    </row>
    <row r="49" spans="2:31" x14ac:dyDescent="0.25">
      <c r="B49" s="29" t="s">
        <v>107</v>
      </c>
      <c r="C49" s="223">
        <v>155149024502</v>
      </c>
      <c r="D49" s="223">
        <f t="shared" ref="D49:P49" si="12">D50+D58+D81+D85+D92+D103</f>
        <v>202080301465.84003</v>
      </c>
      <c r="E49" s="223">
        <f t="shared" si="12"/>
        <v>7751726393.9599991</v>
      </c>
      <c r="F49" s="223">
        <f t="shared" si="12"/>
        <v>8396990633.8599987</v>
      </c>
      <c r="G49" s="223">
        <f t="shared" si="12"/>
        <v>13574200762.530001</v>
      </c>
      <c r="H49" s="223">
        <f t="shared" si="12"/>
        <v>9032651738.9699993</v>
      </c>
      <c r="I49" s="223">
        <f t="shared" si="12"/>
        <v>14988036402.91</v>
      </c>
      <c r="J49" s="223">
        <f t="shared" si="12"/>
        <v>9059544966.1300011</v>
      </c>
      <c r="K49" s="223">
        <f t="shared" si="12"/>
        <v>10401191239.32</v>
      </c>
      <c r="L49" s="223">
        <f t="shared" si="12"/>
        <v>7594815815.1199989</v>
      </c>
      <c r="M49" s="223">
        <f t="shared" si="12"/>
        <v>15526312359.360001</v>
      </c>
      <c r="N49" s="223">
        <f t="shared" si="12"/>
        <v>25610708959.110001</v>
      </c>
      <c r="O49" s="223">
        <f t="shared" si="12"/>
        <v>14846340912.130001</v>
      </c>
      <c r="P49" s="223">
        <f t="shared" si="12"/>
        <v>43508648401.099998</v>
      </c>
      <c r="Q49" s="168">
        <f t="shared" si="2"/>
        <v>180291168584.5</v>
      </c>
      <c r="R49" s="37"/>
      <c r="S49" s="148"/>
      <c r="T49" s="37"/>
      <c r="U49" s="142"/>
      <c r="V49" s="142"/>
      <c r="W49" s="142"/>
      <c r="X49" s="142"/>
      <c r="Y49" s="142"/>
      <c r="Z49" s="142"/>
      <c r="AA49" s="142"/>
      <c r="AB49" s="161"/>
      <c r="AC49" s="161"/>
      <c r="AD49" s="161"/>
      <c r="AE49" s="161"/>
    </row>
    <row r="50" spans="2:31" x14ac:dyDescent="0.25">
      <c r="B50" s="30" t="s">
        <v>108</v>
      </c>
      <c r="C50" s="224">
        <v>37994371816</v>
      </c>
      <c r="D50" s="224">
        <f t="shared" ref="D50:P50" si="13">D51+D52</f>
        <v>54307281600.259995</v>
      </c>
      <c r="E50" s="224">
        <f t="shared" si="13"/>
        <v>1726040795.6999998</v>
      </c>
      <c r="F50" s="224">
        <f t="shared" si="13"/>
        <v>1676447741.8499999</v>
      </c>
      <c r="G50" s="224">
        <f t="shared" si="13"/>
        <v>4273106285.6599998</v>
      </c>
      <c r="H50" s="224">
        <f t="shared" si="13"/>
        <v>2937244329.1299992</v>
      </c>
      <c r="I50" s="224">
        <f t="shared" si="13"/>
        <v>4071714151.5699997</v>
      </c>
      <c r="J50" s="224">
        <f t="shared" si="13"/>
        <v>3139973272.0500007</v>
      </c>
      <c r="K50" s="224">
        <f t="shared" si="13"/>
        <v>3048857105.0500002</v>
      </c>
      <c r="L50" s="224">
        <f t="shared" si="13"/>
        <v>1921048191.72</v>
      </c>
      <c r="M50" s="224">
        <f t="shared" si="13"/>
        <v>3424473863.6900005</v>
      </c>
      <c r="N50" s="224">
        <f t="shared" si="13"/>
        <v>6355685153.1299992</v>
      </c>
      <c r="O50" s="224">
        <f t="shared" si="13"/>
        <v>3189521244.71</v>
      </c>
      <c r="P50" s="224">
        <f t="shared" si="13"/>
        <v>13454483181.959999</v>
      </c>
      <c r="Q50" s="170">
        <f t="shared" si="2"/>
        <v>49218595316.219994</v>
      </c>
      <c r="R50" s="37"/>
      <c r="S50" s="148"/>
      <c r="T50" s="37"/>
      <c r="U50" s="37"/>
      <c r="V50" s="37"/>
      <c r="W50" s="142"/>
      <c r="X50" s="142"/>
      <c r="Y50" s="142"/>
      <c r="Z50" s="142"/>
      <c r="AA50" s="142"/>
      <c r="AB50" s="161"/>
      <c r="AC50" s="161"/>
      <c r="AD50" s="161"/>
      <c r="AE50" s="161"/>
    </row>
    <row r="51" spans="2:31" x14ac:dyDescent="0.25">
      <c r="B51" s="196" t="s">
        <v>109</v>
      </c>
      <c r="C51" s="224">
        <v>30303993072</v>
      </c>
      <c r="D51" s="224">
        <v>45862978035.889992</v>
      </c>
      <c r="E51" s="224">
        <v>1620043257.4099998</v>
      </c>
      <c r="F51" s="224">
        <v>1366915297.4400001</v>
      </c>
      <c r="G51" s="170">
        <v>3605521579.1199999</v>
      </c>
      <c r="H51" s="170">
        <v>2731661895.3899994</v>
      </c>
      <c r="I51" s="170">
        <v>3452204277.9699998</v>
      </c>
      <c r="J51" s="170">
        <v>2879330538.8200006</v>
      </c>
      <c r="K51" s="170">
        <v>2736837370.5500002</v>
      </c>
      <c r="L51" s="170">
        <v>1578754952.3299999</v>
      </c>
      <c r="M51" s="170">
        <v>3019367736.3900003</v>
      </c>
      <c r="N51" s="170">
        <v>5391385705.6899996</v>
      </c>
      <c r="O51" s="170">
        <v>2325012342.5100002</v>
      </c>
      <c r="P51" s="170">
        <v>11367192825.969999</v>
      </c>
      <c r="Q51" s="170">
        <f t="shared" si="2"/>
        <v>42074227779.589996</v>
      </c>
      <c r="R51" s="37"/>
      <c r="S51" s="148"/>
      <c r="T51" s="37"/>
      <c r="U51" s="142"/>
      <c r="V51" s="142"/>
      <c r="W51" s="142"/>
      <c r="X51" s="142"/>
      <c r="Y51" s="142"/>
      <c r="Z51" s="142"/>
      <c r="AA51" s="142"/>
      <c r="AB51" s="161"/>
      <c r="AC51" s="161"/>
      <c r="AD51" s="161"/>
      <c r="AE51" s="161"/>
    </row>
    <row r="52" spans="2:31" x14ac:dyDescent="0.25">
      <c r="B52" s="196" t="s">
        <v>110</v>
      </c>
      <c r="C52" s="224">
        <v>7690378744</v>
      </c>
      <c r="D52" s="224">
        <f t="shared" ref="D52:P52" si="14">D53+D56+D57</f>
        <v>8444303564.3700037</v>
      </c>
      <c r="E52" s="224">
        <f t="shared" si="14"/>
        <v>105997538.29000001</v>
      </c>
      <c r="F52" s="224">
        <f t="shared" si="14"/>
        <v>309532444.40999997</v>
      </c>
      <c r="G52" s="224">
        <f t="shared" si="14"/>
        <v>667584706.54000008</v>
      </c>
      <c r="H52" s="224">
        <f t="shared" si="14"/>
        <v>205582433.73999998</v>
      </c>
      <c r="I52" s="224">
        <f t="shared" si="14"/>
        <v>619509873.60000014</v>
      </c>
      <c r="J52" s="224">
        <f t="shared" si="14"/>
        <v>260642733.23000005</v>
      </c>
      <c r="K52" s="224">
        <f t="shared" si="14"/>
        <v>312019734.50000006</v>
      </c>
      <c r="L52" s="224">
        <f t="shared" si="14"/>
        <v>342293239.39000005</v>
      </c>
      <c r="M52" s="224">
        <f t="shared" si="14"/>
        <v>405106127.29999995</v>
      </c>
      <c r="N52" s="224">
        <f t="shared" si="14"/>
        <v>964299447.43999982</v>
      </c>
      <c r="O52" s="224">
        <f t="shared" si="14"/>
        <v>864508902.20000005</v>
      </c>
      <c r="P52" s="224">
        <f t="shared" si="14"/>
        <v>2087290355.99</v>
      </c>
      <c r="Q52" s="170">
        <f t="shared" si="2"/>
        <v>7144367536.6299992</v>
      </c>
      <c r="R52" s="37"/>
      <c r="S52" s="148"/>
      <c r="T52" s="37"/>
      <c r="U52" s="142"/>
      <c r="V52" s="142"/>
      <c r="W52" s="142"/>
      <c r="X52" s="142"/>
      <c r="Y52" s="142"/>
      <c r="Z52" s="142"/>
      <c r="AA52" s="142"/>
      <c r="AB52" s="161"/>
      <c r="AC52" s="161"/>
      <c r="AD52" s="161"/>
      <c r="AE52" s="161"/>
    </row>
    <row r="53" spans="2:31" x14ac:dyDescent="0.25">
      <c r="B53" s="193" t="s">
        <v>240</v>
      </c>
      <c r="C53" s="225">
        <v>1439292006</v>
      </c>
      <c r="D53" s="225">
        <v>1154387403.7</v>
      </c>
      <c r="E53" s="225">
        <v>40639836.450000003</v>
      </c>
      <c r="F53" s="225">
        <v>84438667.890000001</v>
      </c>
      <c r="G53" s="172">
        <v>130532698.64</v>
      </c>
      <c r="H53" s="172">
        <v>59405578.129999995</v>
      </c>
      <c r="I53" s="172">
        <v>78750463.440000013</v>
      </c>
      <c r="J53" s="172">
        <v>61493558.519999996</v>
      </c>
      <c r="K53" s="172">
        <v>103525963.37</v>
      </c>
      <c r="L53" s="172">
        <v>69678295.450000003</v>
      </c>
      <c r="M53" s="172">
        <v>72503438.920000002</v>
      </c>
      <c r="N53" s="172">
        <v>57739273.209999993</v>
      </c>
      <c r="O53" s="172">
        <v>99635292.609999999</v>
      </c>
      <c r="P53" s="172">
        <v>162425241.07000002</v>
      </c>
      <c r="Q53" s="172">
        <f t="shared" si="2"/>
        <v>1020768307.7000002</v>
      </c>
      <c r="R53" s="37"/>
      <c r="S53" s="148"/>
      <c r="T53" s="37"/>
      <c r="U53" s="142"/>
      <c r="V53" s="142"/>
      <c r="W53" s="142"/>
      <c r="X53" s="142"/>
      <c r="Y53" s="142"/>
      <c r="Z53" s="142"/>
      <c r="AA53" s="142"/>
      <c r="AB53" s="161"/>
      <c r="AC53" s="161"/>
      <c r="AD53" s="161"/>
      <c r="AE53" s="161"/>
    </row>
    <row r="54" spans="2:31" x14ac:dyDescent="0.25">
      <c r="B54" s="194" t="s">
        <v>241</v>
      </c>
      <c r="C54" s="225">
        <v>1363811361</v>
      </c>
      <c r="D54" s="225">
        <v>1053252650.29</v>
      </c>
      <c r="E54" s="225">
        <v>35474695</v>
      </c>
      <c r="F54" s="225">
        <v>78772313</v>
      </c>
      <c r="G54" s="172">
        <v>122570747.95</v>
      </c>
      <c r="H54" s="172">
        <v>52671327.949999996</v>
      </c>
      <c r="I54" s="172">
        <v>71966334.350000009</v>
      </c>
      <c r="J54" s="172">
        <v>56271184.890000001</v>
      </c>
      <c r="K54" s="172">
        <v>94463720.040000007</v>
      </c>
      <c r="L54" s="172">
        <v>62697657.549999997</v>
      </c>
      <c r="M54" s="172">
        <v>65880230.460000001</v>
      </c>
      <c r="N54" s="172">
        <v>52254387.229999997</v>
      </c>
      <c r="O54" s="172">
        <v>90310642.340000004</v>
      </c>
      <c r="P54" s="172">
        <v>154840623.95000002</v>
      </c>
      <c r="Q54" s="172">
        <f t="shared" si="2"/>
        <v>938173864.71000016</v>
      </c>
      <c r="R54" s="37"/>
      <c r="S54" s="148"/>
      <c r="T54" s="37"/>
      <c r="U54" s="142"/>
      <c r="V54" s="142"/>
      <c r="W54" s="142"/>
      <c r="X54" s="142"/>
      <c r="Y54" s="142"/>
      <c r="Z54" s="142"/>
      <c r="AA54" s="142"/>
      <c r="AB54" s="161"/>
      <c r="AC54" s="161"/>
      <c r="AD54" s="161"/>
      <c r="AE54" s="161"/>
    </row>
    <row r="55" spans="2:31" x14ac:dyDescent="0.25">
      <c r="B55" s="194" t="s">
        <v>242</v>
      </c>
      <c r="C55" s="225">
        <v>75480645</v>
      </c>
      <c r="D55" s="225">
        <v>101134753.41000001</v>
      </c>
      <c r="E55" s="225">
        <v>5165141.4499999993</v>
      </c>
      <c r="F55" s="225">
        <v>5666354.8900000006</v>
      </c>
      <c r="G55" s="172">
        <v>7961950.6900000004</v>
      </c>
      <c r="H55" s="172">
        <v>6734250.1799999988</v>
      </c>
      <c r="I55" s="172">
        <v>6784129.0899999971</v>
      </c>
      <c r="J55" s="172">
        <v>5222373.629999999</v>
      </c>
      <c r="K55" s="172">
        <v>9062243.3300000001</v>
      </c>
      <c r="L55" s="172">
        <v>6980637.8999999994</v>
      </c>
      <c r="M55" s="172">
        <v>6623208.46</v>
      </c>
      <c r="N55" s="172">
        <v>5484885.9800000004</v>
      </c>
      <c r="O55" s="172">
        <v>9324650.2699999996</v>
      </c>
      <c r="P55" s="172">
        <v>7584617.1199999992</v>
      </c>
      <c r="Q55" s="172">
        <f t="shared" si="2"/>
        <v>82594442.989999995</v>
      </c>
      <c r="R55" s="37"/>
      <c r="S55" s="148"/>
      <c r="T55" s="37"/>
      <c r="U55" s="142"/>
      <c r="V55" s="142"/>
      <c r="W55" s="142"/>
      <c r="X55" s="142"/>
      <c r="Y55" s="142"/>
      <c r="Z55" s="142"/>
      <c r="AA55" s="142"/>
      <c r="AB55" s="161"/>
      <c r="AC55" s="161"/>
      <c r="AD55" s="161"/>
      <c r="AE55" s="161"/>
    </row>
    <row r="56" spans="2:31" x14ac:dyDescent="0.25">
      <c r="B56" s="235" t="s">
        <v>243</v>
      </c>
      <c r="C56" s="225">
        <v>6242473308</v>
      </c>
      <c r="D56" s="225">
        <v>7077206727.8900042</v>
      </c>
      <c r="E56" s="225">
        <v>65357701.840000004</v>
      </c>
      <c r="F56" s="225">
        <v>224241994.51999998</v>
      </c>
      <c r="G56" s="172">
        <v>537052007.9000001</v>
      </c>
      <c r="H56" s="172">
        <v>137720987.91</v>
      </c>
      <c r="I56" s="172">
        <v>537165513.55000007</v>
      </c>
      <c r="J56" s="172">
        <v>188520181.13000003</v>
      </c>
      <c r="K56" s="172">
        <v>198585957.59</v>
      </c>
      <c r="L56" s="172">
        <v>249981074.47000003</v>
      </c>
      <c r="M56" s="172">
        <v>305722999.22999996</v>
      </c>
      <c r="N56" s="172">
        <v>891417073.92999983</v>
      </c>
      <c r="O56" s="172">
        <v>755411706.73000002</v>
      </c>
      <c r="P56" s="172">
        <v>1838769274.6900001</v>
      </c>
      <c r="Q56" s="172">
        <f t="shared" si="2"/>
        <v>5929946473.4899998</v>
      </c>
      <c r="R56" s="37"/>
      <c r="S56" s="148"/>
      <c r="T56" s="37"/>
      <c r="U56" s="142"/>
      <c r="V56" s="142"/>
      <c r="W56" s="142"/>
      <c r="X56" s="142"/>
      <c r="Y56" s="142"/>
      <c r="Z56" s="142"/>
      <c r="AA56" s="142"/>
      <c r="AB56" s="161"/>
      <c r="AC56" s="161"/>
      <c r="AD56" s="161"/>
      <c r="AE56" s="161"/>
    </row>
    <row r="57" spans="2:31" x14ac:dyDescent="0.25">
      <c r="B57" s="235" t="s">
        <v>244</v>
      </c>
      <c r="C57" s="225">
        <v>8613430</v>
      </c>
      <c r="D57" s="225">
        <v>212709432.78000003</v>
      </c>
      <c r="E57" s="225">
        <v>0</v>
      </c>
      <c r="F57" s="225">
        <v>851782</v>
      </c>
      <c r="G57" s="172">
        <v>0</v>
      </c>
      <c r="H57" s="172">
        <v>8455867.6999999993</v>
      </c>
      <c r="I57" s="172">
        <v>3593896.61</v>
      </c>
      <c r="J57" s="172">
        <v>10628993.58</v>
      </c>
      <c r="K57" s="172">
        <v>9907813.540000001</v>
      </c>
      <c r="L57" s="172">
        <v>22633869.470000003</v>
      </c>
      <c r="M57" s="172">
        <v>26879689.149999999</v>
      </c>
      <c r="N57" s="172">
        <v>15143100.299999999</v>
      </c>
      <c r="O57" s="172">
        <v>9461902.8599999994</v>
      </c>
      <c r="P57" s="172">
        <v>86095840.230000004</v>
      </c>
      <c r="Q57" s="172">
        <f t="shared" si="2"/>
        <v>193652755.44</v>
      </c>
      <c r="R57" s="22"/>
      <c r="S57" s="148"/>
      <c r="T57" s="37"/>
      <c r="U57" s="142"/>
      <c r="V57" s="142"/>
      <c r="W57" s="142"/>
      <c r="X57" s="142"/>
      <c r="Y57" s="142"/>
      <c r="Z57" s="142"/>
      <c r="AA57" s="142"/>
      <c r="AB57" s="161"/>
      <c r="AC57" s="161"/>
      <c r="AD57" s="161"/>
      <c r="AE57" s="161"/>
    </row>
    <row r="58" spans="2:31" x14ac:dyDescent="0.25">
      <c r="B58" s="30" t="s">
        <v>111</v>
      </c>
      <c r="C58" s="224">
        <v>55667598377</v>
      </c>
      <c r="D58" s="224">
        <f t="shared" ref="D58:P58" si="15">D59+D65+D69+D70+D73</f>
        <v>67862582451.020004</v>
      </c>
      <c r="E58" s="224">
        <f t="shared" si="15"/>
        <v>672012785.44999993</v>
      </c>
      <c r="F58" s="224">
        <f t="shared" si="15"/>
        <v>2327031444.54</v>
      </c>
      <c r="G58" s="224">
        <f t="shared" si="15"/>
        <v>5062878054.4700003</v>
      </c>
      <c r="H58" s="224">
        <f t="shared" si="15"/>
        <v>2747039352.2900004</v>
      </c>
      <c r="I58" s="224">
        <f t="shared" si="15"/>
        <v>2496736712.8300004</v>
      </c>
      <c r="J58" s="224">
        <f t="shared" si="15"/>
        <v>3175089450.3399997</v>
      </c>
      <c r="K58" s="224">
        <f t="shared" si="15"/>
        <v>3170590146.3300004</v>
      </c>
      <c r="L58" s="224">
        <f t="shared" si="15"/>
        <v>2392173326.3299999</v>
      </c>
      <c r="M58" s="224">
        <f t="shared" si="15"/>
        <v>4300552041.8199997</v>
      </c>
      <c r="N58" s="224">
        <f t="shared" si="15"/>
        <v>5883768129.3099995</v>
      </c>
      <c r="O58" s="224">
        <f t="shared" si="15"/>
        <v>7548114478.6199999</v>
      </c>
      <c r="P58" s="224">
        <f t="shared" si="15"/>
        <v>15250707146.82</v>
      </c>
      <c r="Q58" s="170">
        <f t="shared" si="2"/>
        <v>55026693069.150002</v>
      </c>
      <c r="R58" s="37"/>
      <c r="S58" s="148"/>
      <c r="T58" s="37"/>
      <c r="U58" s="142"/>
      <c r="V58" s="142"/>
      <c r="W58" s="142"/>
      <c r="X58" s="142"/>
      <c r="Y58" s="142"/>
      <c r="Z58" s="142"/>
      <c r="AA58" s="142"/>
      <c r="AB58" s="161"/>
      <c r="AC58" s="161"/>
      <c r="AD58" s="161"/>
      <c r="AE58" s="161"/>
    </row>
    <row r="59" spans="2:31" x14ac:dyDescent="0.25">
      <c r="B59" s="196" t="s">
        <v>112</v>
      </c>
      <c r="C59" s="224">
        <v>32398372265</v>
      </c>
      <c r="D59" s="224">
        <f t="shared" ref="D59" si="16">SUM(D60:D64)</f>
        <v>34153175504.599998</v>
      </c>
      <c r="E59" s="224">
        <f t="shared" ref="E59:P59" si="17">SUM(E60:E64)</f>
        <v>509572925.72999996</v>
      </c>
      <c r="F59" s="224">
        <f t="shared" si="17"/>
        <v>1398951636.0699999</v>
      </c>
      <c r="G59" s="224">
        <f t="shared" si="17"/>
        <v>3278423638.4199996</v>
      </c>
      <c r="H59" s="224">
        <f t="shared" si="17"/>
        <v>1801481405.5700002</v>
      </c>
      <c r="I59" s="224">
        <f t="shared" si="17"/>
        <v>1824886783.1700003</v>
      </c>
      <c r="J59" s="224">
        <f t="shared" si="17"/>
        <v>2474721423.8499994</v>
      </c>
      <c r="K59" s="224">
        <f t="shared" si="17"/>
        <v>2199184521.1900001</v>
      </c>
      <c r="L59" s="224">
        <f t="shared" si="17"/>
        <v>1507759503.4499998</v>
      </c>
      <c r="M59" s="224">
        <f t="shared" si="17"/>
        <v>2774777731.3299994</v>
      </c>
      <c r="N59" s="224">
        <f t="shared" si="17"/>
        <v>2760510836.1800003</v>
      </c>
      <c r="O59" s="224">
        <f t="shared" si="17"/>
        <v>3791868384.71</v>
      </c>
      <c r="P59" s="224">
        <f t="shared" si="17"/>
        <v>5871659566.9000006</v>
      </c>
      <c r="Q59" s="170">
        <f t="shared" si="2"/>
        <v>30193798356.569996</v>
      </c>
      <c r="R59" s="37"/>
      <c r="S59" s="148"/>
      <c r="T59" s="19"/>
      <c r="U59" s="142"/>
      <c r="V59" s="142"/>
      <c r="W59" s="142"/>
      <c r="X59" s="142"/>
      <c r="Y59" s="142"/>
      <c r="Z59" s="142"/>
      <c r="AA59" s="142"/>
      <c r="AB59" s="161"/>
      <c r="AC59" s="161"/>
      <c r="AD59" s="161"/>
      <c r="AE59" s="161"/>
    </row>
    <row r="60" spans="2:31" x14ac:dyDescent="0.25">
      <c r="B60" s="193" t="s">
        <v>245</v>
      </c>
      <c r="C60" s="225">
        <v>5692864926</v>
      </c>
      <c r="D60" s="225">
        <v>3231220743.1199999</v>
      </c>
      <c r="E60" s="225">
        <v>143067432.28999999</v>
      </c>
      <c r="F60" s="225">
        <v>43333913.859999999</v>
      </c>
      <c r="G60" s="209">
        <v>173664756.45999998</v>
      </c>
      <c r="H60" s="210">
        <v>228309889.27000001</v>
      </c>
      <c r="I60" s="210">
        <v>151543239.66</v>
      </c>
      <c r="J60" s="210">
        <v>239449575.52999997</v>
      </c>
      <c r="K60" s="210">
        <v>203967093.19999999</v>
      </c>
      <c r="L60" s="210">
        <v>57426720.359999999</v>
      </c>
      <c r="M60" s="210">
        <v>360450476.19</v>
      </c>
      <c r="N60" s="210">
        <v>448072160.96000004</v>
      </c>
      <c r="O60" s="210">
        <v>415263367.94</v>
      </c>
      <c r="P60" s="210">
        <v>424994484.67000002</v>
      </c>
      <c r="Q60" s="172">
        <f t="shared" si="2"/>
        <v>2889543110.3899999</v>
      </c>
      <c r="R60" s="37"/>
      <c r="S60" s="148"/>
      <c r="T60" s="37"/>
      <c r="U60" s="142"/>
      <c r="V60" s="142"/>
      <c r="W60" s="142"/>
      <c r="X60" s="142"/>
      <c r="Y60" s="142"/>
      <c r="Z60" s="142"/>
      <c r="AA60" s="142"/>
      <c r="AB60" s="161"/>
      <c r="AC60" s="161"/>
      <c r="AD60" s="161"/>
      <c r="AE60" s="161"/>
    </row>
    <row r="61" spans="2:31" x14ac:dyDescent="0.25">
      <c r="B61" s="193" t="s">
        <v>246</v>
      </c>
      <c r="C61" s="225">
        <v>22162389521</v>
      </c>
      <c r="D61" s="225">
        <v>27466776674.949997</v>
      </c>
      <c r="E61" s="225">
        <v>256033422.99000001</v>
      </c>
      <c r="F61" s="225">
        <v>1354979355.6900001</v>
      </c>
      <c r="G61" s="209">
        <v>1885447187.8599999</v>
      </c>
      <c r="H61" s="210">
        <v>1565564166.1000001</v>
      </c>
      <c r="I61" s="210">
        <v>1672439898.9100003</v>
      </c>
      <c r="J61" s="210">
        <v>2181343691.7199993</v>
      </c>
      <c r="K61" s="210">
        <v>1962985655.3199999</v>
      </c>
      <c r="L61" s="210">
        <v>1448300278.1299999</v>
      </c>
      <c r="M61" s="210">
        <v>1815055060.3499994</v>
      </c>
      <c r="N61" s="210">
        <v>2169577086.9700003</v>
      </c>
      <c r="O61" s="210">
        <v>2254812820.79</v>
      </c>
      <c r="P61" s="210">
        <v>5379119815.7600002</v>
      </c>
      <c r="Q61" s="172">
        <f t="shared" si="2"/>
        <v>23945658440.590004</v>
      </c>
      <c r="R61" s="37"/>
      <c r="S61" s="148"/>
      <c r="T61" s="37"/>
      <c r="U61" s="142"/>
      <c r="V61" s="142"/>
      <c r="W61" s="142"/>
      <c r="X61" s="142"/>
      <c r="Y61" s="142"/>
      <c r="Z61" s="142"/>
      <c r="AA61" s="142"/>
      <c r="AB61" s="161"/>
      <c r="AC61" s="161"/>
      <c r="AD61" s="161"/>
      <c r="AE61" s="161"/>
    </row>
    <row r="62" spans="2:31" x14ac:dyDescent="0.25">
      <c r="B62" s="193" t="s">
        <v>247</v>
      </c>
      <c r="C62" s="225">
        <v>3529098946</v>
      </c>
      <c r="D62" s="225">
        <v>3306280633.690001</v>
      </c>
      <c r="E62" s="225">
        <v>110391366.58</v>
      </c>
      <c r="F62" s="225">
        <v>0</v>
      </c>
      <c r="G62" s="209">
        <v>1200000000</v>
      </c>
      <c r="H62" s="210">
        <v>2299619.0499999998</v>
      </c>
      <c r="I62" s="210">
        <v>903644.6</v>
      </c>
      <c r="J62" s="210">
        <v>28811727.280000001</v>
      </c>
      <c r="K62" s="210">
        <v>27530622.559999999</v>
      </c>
      <c r="L62" s="210">
        <v>0</v>
      </c>
      <c r="M62" s="210">
        <v>586760375.62</v>
      </c>
      <c r="N62" s="210">
        <v>128226891.44</v>
      </c>
      <c r="O62" s="210">
        <v>1101057814.1300001</v>
      </c>
      <c r="P62" s="210">
        <v>46745312.390000001</v>
      </c>
      <c r="Q62" s="172">
        <f t="shared" si="2"/>
        <v>3232727373.6499996</v>
      </c>
      <c r="R62" s="37"/>
      <c r="S62" s="148"/>
      <c r="T62" s="37"/>
      <c r="U62" s="142"/>
      <c r="V62" s="142"/>
      <c r="W62" s="142"/>
      <c r="X62" s="142"/>
      <c r="Y62" s="142"/>
      <c r="Z62" s="142"/>
      <c r="AA62" s="142"/>
      <c r="AB62" s="161"/>
      <c r="AC62" s="161"/>
      <c r="AD62" s="161"/>
      <c r="AE62" s="161"/>
    </row>
    <row r="63" spans="2:31" x14ac:dyDescent="0.25">
      <c r="B63" s="193" t="s">
        <v>248</v>
      </c>
      <c r="C63" s="225">
        <v>64755954</v>
      </c>
      <c r="D63" s="225">
        <v>9786691.6500000022</v>
      </c>
      <c r="E63" s="225">
        <v>0</v>
      </c>
      <c r="F63" s="225">
        <v>0</v>
      </c>
      <c r="G63" s="209">
        <v>0</v>
      </c>
      <c r="H63" s="210">
        <v>0</v>
      </c>
      <c r="I63" s="210">
        <v>0</v>
      </c>
      <c r="J63" s="210">
        <v>0</v>
      </c>
      <c r="K63" s="210">
        <v>0</v>
      </c>
      <c r="L63" s="210">
        <v>0</v>
      </c>
      <c r="M63" s="210">
        <v>1442196.69</v>
      </c>
      <c r="N63" s="210">
        <v>0</v>
      </c>
      <c r="O63" s="210">
        <v>0</v>
      </c>
      <c r="P63" s="210"/>
      <c r="Q63" s="172">
        <f t="shared" si="2"/>
        <v>1442196.69</v>
      </c>
      <c r="R63" s="37"/>
      <c r="S63" s="148"/>
      <c r="T63" s="37"/>
      <c r="U63" s="142"/>
      <c r="V63" s="142"/>
      <c r="W63" s="142"/>
      <c r="X63" s="142"/>
      <c r="Y63" s="142"/>
      <c r="Z63" s="142"/>
      <c r="AA63" s="142"/>
      <c r="AB63" s="161"/>
      <c r="AC63" s="161"/>
      <c r="AD63" s="161"/>
      <c r="AE63" s="161"/>
    </row>
    <row r="64" spans="2:31" x14ac:dyDescent="0.25">
      <c r="B64" s="193" t="s">
        <v>249</v>
      </c>
      <c r="C64" s="225">
        <v>949262918</v>
      </c>
      <c r="D64" s="225">
        <v>139110761.18999988</v>
      </c>
      <c r="E64" s="225">
        <v>80703.87</v>
      </c>
      <c r="F64" s="225">
        <v>638366.52</v>
      </c>
      <c r="G64" s="172">
        <v>19311694.100000001</v>
      </c>
      <c r="H64" s="172">
        <v>5307731.1500000004</v>
      </c>
      <c r="I64" s="172">
        <v>0</v>
      </c>
      <c r="J64" s="172">
        <v>25116429.32</v>
      </c>
      <c r="K64" s="172">
        <v>4701150.1100000003</v>
      </c>
      <c r="L64" s="172">
        <v>2032504.96</v>
      </c>
      <c r="M64" s="172">
        <v>11069622.48</v>
      </c>
      <c r="N64" s="172">
        <v>14634696.809999999</v>
      </c>
      <c r="O64" s="172">
        <v>20734381.850000001</v>
      </c>
      <c r="P64" s="172">
        <v>20799954.080000002</v>
      </c>
      <c r="Q64" s="172">
        <f t="shared" si="2"/>
        <v>124427235.25000001</v>
      </c>
      <c r="R64" s="37"/>
      <c r="S64" s="148"/>
      <c r="T64" s="37"/>
      <c r="U64" s="142"/>
      <c r="V64" s="142"/>
      <c r="W64" s="142"/>
      <c r="X64" s="142"/>
      <c r="Y64" s="142"/>
      <c r="Z64" s="142"/>
      <c r="AA64" s="142"/>
      <c r="AB64" s="161"/>
      <c r="AC64" s="161"/>
      <c r="AD64" s="161"/>
      <c r="AE64" s="161"/>
    </row>
    <row r="65" spans="2:31" x14ac:dyDescent="0.25">
      <c r="B65" s="196" t="s">
        <v>113</v>
      </c>
      <c r="C65" s="224">
        <v>21079261501</v>
      </c>
      <c r="D65" s="224">
        <f t="shared" ref="D65:P65" si="18">SUM(D66:D68)</f>
        <v>29854148711.710007</v>
      </c>
      <c r="E65" s="224">
        <f t="shared" si="18"/>
        <v>113318483.94</v>
      </c>
      <c r="F65" s="224">
        <f t="shared" si="18"/>
        <v>886536459.56000018</v>
      </c>
      <c r="G65" s="224">
        <f t="shared" si="18"/>
        <v>1701007639.6100001</v>
      </c>
      <c r="H65" s="224">
        <f t="shared" si="18"/>
        <v>905139490.25</v>
      </c>
      <c r="I65" s="224">
        <f t="shared" si="18"/>
        <v>642054093.55999994</v>
      </c>
      <c r="J65" s="224">
        <f t="shared" si="18"/>
        <v>599264951.59000003</v>
      </c>
      <c r="K65" s="224">
        <f t="shared" si="18"/>
        <v>865992944.94999981</v>
      </c>
      <c r="L65" s="224">
        <f t="shared" si="18"/>
        <v>843051787.75000012</v>
      </c>
      <c r="M65" s="224">
        <f t="shared" si="18"/>
        <v>1398817683.9200001</v>
      </c>
      <c r="N65" s="224">
        <f t="shared" si="18"/>
        <v>2935634697.4200006</v>
      </c>
      <c r="O65" s="224">
        <f t="shared" si="18"/>
        <v>3024458249.7700005</v>
      </c>
      <c r="P65" s="224">
        <f t="shared" si="18"/>
        <v>7875409018.0799999</v>
      </c>
      <c r="Q65" s="170">
        <f t="shared" si="2"/>
        <v>21790685500.400002</v>
      </c>
      <c r="R65" s="37"/>
      <c r="S65" s="148"/>
      <c r="T65" s="37"/>
      <c r="U65" s="142"/>
      <c r="V65" s="142"/>
      <c r="W65" s="142"/>
      <c r="X65" s="142"/>
      <c r="Y65" s="142"/>
      <c r="Z65" s="142"/>
      <c r="AA65" s="142"/>
      <c r="AB65" s="161"/>
      <c r="AC65" s="161"/>
      <c r="AD65" s="161"/>
      <c r="AE65" s="161"/>
    </row>
    <row r="66" spans="2:31" x14ac:dyDescent="0.25">
      <c r="B66" s="193" t="s">
        <v>250</v>
      </c>
      <c r="C66" s="225">
        <v>5692074692</v>
      </c>
      <c r="D66" s="225">
        <v>9346665008.3099995</v>
      </c>
      <c r="E66" s="225">
        <v>75105924.650000006</v>
      </c>
      <c r="F66" s="225">
        <v>223508363.67000002</v>
      </c>
      <c r="G66" s="172">
        <v>1150855865.9500003</v>
      </c>
      <c r="H66" s="172">
        <v>281701314.29000002</v>
      </c>
      <c r="I66" s="172">
        <v>43057092.009999998</v>
      </c>
      <c r="J66" s="172">
        <v>70096510.429999992</v>
      </c>
      <c r="K66" s="172">
        <v>489434348.43999988</v>
      </c>
      <c r="L66" s="172">
        <v>158894657.00999999</v>
      </c>
      <c r="M66" s="172">
        <v>286815677.15000004</v>
      </c>
      <c r="N66" s="172">
        <v>973916389.66999996</v>
      </c>
      <c r="O66" s="172">
        <v>1339486420.4099998</v>
      </c>
      <c r="P66" s="172">
        <v>3909075019.9099994</v>
      </c>
      <c r="Q66" s="172">
        <f t="shared" si="2"/>
        <v>9001947583.5900002</v>
      </c>
      <c r="R66" s="37"/>
      <c r="S66" s="148"/>
      <c r="T66" s="37"/>
      <c r="U66" s="142"/>
      <c r="V66" s="142"/>
      <c r="W66" s="142"/>
      <c r="X66" s="142"/>
      <c r="Y66" s="142"/>
      <c r="Z66" s="142"/>
      <c r="AA66" s="142"/>
      <c r="AB66" s="161"/>
      <c r="AC66" s="161"/>
      <c r="AD66" s="161"/>
      <c r="AE66" s="161"/>
    </row>
    <row r="67" spans="2:31" x14ac:dyDescent="0.25">
      <c r="B67" s="193" t="s">
        <v>251</v>
      </c>
      <c r="C67" s="225">
        <v>7512765071</v>
      </c>
      <c r="D67" s="225">
        <v>7192222308.5999994</v>
      </c>
      <c r="E67" s="225">
        <v>4077228.6300000004</v>
      </c>
      <c r="F67" s="225">
        <v>75240476.670000017</v>
      </c>
      <c r="G67" s="172">
        <v>121088382.05</v>
      </c>
      <c r="H67" s="172">
        <v>65535019.269999996</v>
      </c>
      <c r="I67" s="172">
        <v>83616067.079999983</v>
      </c>
      <c r="J67" s="172">
        <v>43241096.409999996</v>
      </c>
      <c r="K67" s="172">
        <v>127994884.28</v>
      </c>
      <c r="L67" s="172">
        <v>108043515.33000003</v>
      </c>
      <c r="M67" s="172">
        <v>357153071.89999986</v>
      </c>
      <c r="N67" s="172">
        <v>97595450.329999998</v>
      </c>
      <c r="O67" s="172">
        <v>184329385.09999985</v>
      </c>
      <c r="P67" s="172">
        <v>457225950.92000008</v>
      </c>
      <c r="Q67" s="172">
        <f t="shared" si="2"/>
        <v>1725140527.9699998</v>
      </c>
      <c r="R67" s="37"/>
      <c r="S67" s="148"/>
      <c r="T67" s="37"/>
      <c r="U67" s="142"/>
      <c r="V67" s="142"/>
      <c r="W67" s="142"/>
      <c r="X67" s="142"/>
      <c r="Y67" s="142"/>
      <c r="Z67" s="142"/>
      <c r="AA67" s="142"/>
      <c r="AB67" s="161"/>
      <c r="AC67" s="161"/>
      <c r="AD67" s="161"/>
      <c r="AE67" s="161"/>
    </row>
    <row r="68" spans="2:31" x14ac:dyDescent="0.25">
      <c r="B68" s="193" t="s">
        <v>252</v>
      </c>
      <c r="C68" s="225">
        <v>7874421738</v>
      </c>
      <c r="D68" s="225">
        <v>13315261394.800007</v>
      </c>
      <c r="E68" s="225">
        <v>34135330.660000004</v>
      </c>
      <c r="F68" s="225">
        <v>587787619.22000015</v>
      </c>
      <c r="G68" s="172">
        <v>429063391.60999984</v>
      </c>
      <c r="H68" s="172">
        <v>557903156.69000006</v>
      </c>
      <c r="I68" s="172">
        <v>515380934.47000003</v>
      </c>
      <c r="J68" s="172">
        <v>485927344.75000006</v>
      </c>
      <c r="K68" s="172">
        <v>248563712.22999996</v>
      </c>
      <c r="L68" s="172">
        <v>576113615.41000009</v>
      </c>
      <c r="M68" s="172">
        <v>754848934.87000012</v>
      </c>
      <c r="N68" s="172">
        <v>1864122857.4200006</v>
      </c>
      <c r="O68" s="172">
        <v>1500642444.2600007</v>
      </c>
      <c r="P68" s="172">
        <v>3509108047.2500005</v>
      </c>
      <c r="Q68" s="172">
        <f t="shared" si="2"/>
        <v>11063597388.84</v>
      </c>
      <c r="R68" s="37"/>
      <c r="S68" s="148"/>
      <c r="T68" s="37"/>
      <c r="U68" s="142"/>
      <c r="V68" s="142"/>
      <c r="W68" s="142"/>
      <c r="X68" s="142"/>
      <c r="Y68" s="142"/>
      <c r="Z68" s="142"/>
      <c r="AA68" s="142"/>
      <c r="AB68" s="161"/>
      <c r="AC68" s="161"/>
      <c r="AD68" s="161"/>
      <c r="AE68" s="161"/>
    </row>
    <row r="69" spans="2:31" x14ac:dyDescent="0.25">
      <c r="B69" s="196" t="s">
        <v>114</v>
      </c>
      <c r="C69" s="224">
        <v>922872288</v>
      </c>
      <c r="D69" s="224">
        <v>1474186695.53</v>
      </c>
      <c r="E69" s="224">
        <v>4035955.5</v>
      </c>
      <c r="F69" s="224">
        <v>9464349.4100000001</v>
      </c>
      <c r="G69" s="170">
        <v>19082182.129999999</v>
      </c>
      <c r="H69" s="170">
        <v>4299015.92</v>
      </c>
      <c r="I69" s="170">
        <v>3421000.14</v>
      </c>
      <c r="J69" s="170">
        <v>29414882.129999999</v>
      </c>
      <c r="K69" s="170">
        <v>53013863.509999998</v>
      </c>
      <c r="L69" s="170">
        <v>6746465.3199999994</v>
      </c>
      <c r="M69" s="170">
        <v>18964325.73</v>
      </c>
      <c r="N69" s="170">
        <v>63680210.239999995</v>
      </c>
      <c r="O69" s="170">
        <v>152213218.94999999</v>
      </c>
      <c r="P69" s="170">
        <v>1053191168.8900001</v>
      </c>
      <c r="Q69" s="170">
        <f t="shared" si="2"/>
        <v>1417526637.8700001</v>
      </c>
      <c r="R69" s="37"/>
      <c r="S69" s="148"/>
      <c r="T69" s="37"/>
      <c r="U69" s="142"/>
      <c r="V69" s="142"/>
      <c r="W69" s="142"/>
      <c r="X69" s="142"/>
      <c r="Y69" s="142"/>
      <c r="Z69" s="142"/>
      <c r="AA69" s="142"/>
      <c r="AB69" s="161"/>
      <c r="AC69" s="161"/>
      <c r="AD69" s="161"/>
      <c r="AE69" s="161"/>
    </row>
    <row r="70" spans="2:31" x14ac:dyDescent="0.25">
      <c r="B70" s="196" t="s">
        <v>115</v>
      </c>
      <c r="C70" s="224">
        <v>616453202</v>
      </c>
      <c r="D70" s="224">
        <f t="shared" ref="D70:P70" si="19">SUM(D71:D72)</f>
        <v>1456062458.5900002</v>
      </c>
      <c r="E70" s="224">
        <f t="shared" si="19"/>
        <v>38508000</v>
      </c>
      <c r="F70" s="224">
        <f t="shared" si="19"/>
        <v>14970360</v>
      </c>
      <c r="G70" s="224">
        <f t="shared" si="19"/>
        <v>22380290</v>
      </c>
      <c r="H70" s="224">
        <f t="shared" si="19"/>
        <v>21170650</v>
      </c>
      <c r="I70" s="224">
        <f t="shared" si="19"/>
        <v>18223833.539999999</v>
      </c>
      <c r="J70" s="224">
        <f t="shared" si="19"/>
        <v>21078612</v>
      </c>
      <c r="K70" s="224">
        <f t="shared" si="19"/>
        <v>40509830.299999997</v>
      </c>
      <c r="L70" s="224">
        <f t="shared" si="19"/>
        <v>26920170.399999999</v>
      </c>
      <c r="M70" s="224">
        <f t="shared" si="19"/>
        <v>73539076.409999996</v>
      </c>
      <c r="N70" s="224">
        <f t="shared" si="19"/>
        <v>106911911.19</v>
      </c>
      <c r="O70" s="224">
        <f t="shared" si="19"/>
        <v>368546849.04000002</v>
      </c>
      <c r="P70" s="224">
        <f t="shared" si="19"/>
        <v>174933082.17000002</v>
      </c>
      <c r="Q70" s="170">
        <f t="shared" si="2"/>
        <v>927692665.04999995</v>
      </c>
      <c r="R70" s="37"/>
      <c r="S70" s="148"/>
      <c r="T70" s="37"/>
      <c r="U70" s="142"/>
      <c r="V70" s="142"/>
      <c r="W70" s="142"/>
      <c r="X70" s="142"/>
      <c r="Y70" s="142"/>
      <c r="Z70" s="142"/>
      <c r="AA70" s="142"/>
      <c r="AB70" s="161"/>
      <c r="AC70" s="161"/>
      <c r="AD70" s="161"/>
      <c r="AE70" s="161"/>
    </row>
    <row r="71" spans="2:31" x14ac:dyDescent="0.25">
      <c r="B71" s="193" t="s">
        <v>253</v>
      </c>
      <c r="C71" s="225">
        <v>12696456</v>
      </c>
      <c r="D71" s="225">
        <v>7825941</v>
      </c>
      <c r="E71" s="225">
        <v>0</v>
      </c>
      <c r="F71" s="225">
        <v>0</v>
      </c>
      <c r="G71" s="172">
        <v>0</v>
      </c>
      <c r="H71" s="172">
        <v>420000</v>
      </c>
      <c r="I71" s="172">
        <v>0</v>
      </c>
      <c r="J71" s="172">
        <v>0</v>
      </c>
      <c r="K71" s="172">
        <v>0</v>
      </c>
      <c r="L71" s="172">
        <v>0</v>
      </c>
      <c r="M71" s="172">
        <v>0</v>
      </c>
      <c r="N71" s="172">
        <v>1179500</v>
      </c>
      <c r="O71" s="172">
        <v>0</v>
      </c>
      <c r="P71" s="172">
        <v>5846059.75</v>
      </c>
      <c r="Q71" s="172">
        <f t="shared" si="2"/>
        <v>7445559.75</v>
      </c>
      <c r="R71" s="37"/>
      <c r="S71" s="148"/>
      <c r="T71" s="37"/>
      <c r="U71" s="142"/>
      <c r="V71" s="142"/>
      <c r="W71" s="142"/>
      <c r="X71" s="142"/>
      <c r="Y71" s="142"/>
      <c r="Z71" s="142"/>
      <c r="AA71" s="142"/>
      <c r="AB71" s="161"/>
      <c r="AC71" s="161"/>
      <c r="AD71" s="161"/>
      <c r="AE71" s="161"/>
    </row>
    <row r="72" spans="2:31" x14ac:dyDescent="0.25">
      <c r="B72" s="193" t="s">
        <v>254</v>
      </c>
      <c r="C72" s="225">
        <v>603756746</v>
      </c>
      <c r="D72" s="225">
        <v>1448236517.5900002</v>
      </c>
      <c r="E72" s="225">
        <v>38508000</v>
      </c>
      <c r="F72" s="225">
        <v>14970360</v>
      </c>
      <c r="G72" s="172">
        <v>22380290</v>
      </c>
      <c r="H72" s="172">
        <v>20750650</v>
      </c>
      <c r="I72" s="172">
        <v>18223833.539999999</v>
      </c>
      <c r="J72" s="172">
        <v>21078612</v>
      </c>
      <c r="K72" s="172">
        <v>40509830.299999997</v>
      </c>
      <c r="L72" s="172">
        <v>26920170.399999999</v>
      </c>
      <c r="M72" s="172">
        <v>73539076.409999996</v>
      </c>
      <c r="N72" s="172">
        <v>105732411.19</v>
      </c>
      <c r="O72" s="172">
        <v>368546849.04000002</v>
      </c>
      <c r="P72" s="172">
        <v>169087022.42000002</v>
      </c>
      <c r="Q72" s="172">
        <f t="shared" si="2"/>
        <v>920247105.29999995</v>
      </c>
      <c r="R72" s="37"/>
      <c r="S72" s="148"/>
      <c r="T72" s="37"/>
      <c r="U72" s="142"/>
      <c r="V72" s="142"/>
      <c r="W72" s="142"/>
      <c r="X72" s="142"/>
      <c r="Y72" s="142"/>
      <c r="Z72" s="142"/>
      <c r="AA72" s="142"/>
      <c r="AB72" s="161"/>
      <c r="AC72" s="161"/>
      <c r="AD72" s="161"/>
      <c r="AE72" s="161"/>
    </row>
    <row r="73" spans="2:31" x14ac:dyDescent="0.25">
      <c r="B73" s="196" t="s">
        <v>116</v>
      </c>
      <c r="C73" s="224">
        <v>650639121</v>
      </c>
      <c r="D73" s="224">
        <f t="shared" ref="D73:P73" si="20">D74+D75+D76+D79+D80</f>
        <v>925009080.59000003</v>
      </c>
      <c r="E73" s="224">
        <f t="shared" si="20"/>
        <v>6577420.2799999993</v>
      </c>
      <c r="F73" s="224">
        <f t="shared" si="20"/>
        <v>17108639.5</v>
      </c>
      <c r="G73" s="224">
        <f t="shared" si="20"/>
        <v>41984304.310000002</v>
      </c>
      <c r="H73" s="224">
        <f t="shared" si="20"/>
        <v>14948790.549999999</v>
      </c>
      <c r="I73" s="224">
        <f t="shared" si="20"/>
        <v>8151002.4199999999</v>
      </c>
      <c r="J73" s="224">
        <f t="shared" si="20"/>
        <v>50609580.770000003</v>
      </c>
      <c r="K73" s="224">
        <f t="shared" si="20"/>
        <v>11888986.380000003</v>
      </c>
      <c r="L73" s="224">
        <f t="shared" si="20"/>
        <v>7695399.4100000001</v>
      </c>
      <c r="M73" s="224">
        <f t="shared" si="20"/>
        <v>34453224.43</v>
      </c>
      <c r="N73" s="224">
        <f t="shared" si="20"/>
        <v>17030474.280000001</v>
      </c>
      <c r="O73" s="224">
        <f t="shared" si="20"/>
        <v>211027776.15000001</v>
      </c>
      <c r="P73" s="224">
        <f t="shared" si="20"/>
        <v>275514310.77999997</v>
      </c>
      <c r="Q73" s="170">
        <f t="shared" si="2"/>
        <v>696989909.25999999</v>
      </c>
      <c r="R73" s="37"/>
      <c r="S73" s="148"/>
      <c r="T73" s="37"/>
      <c r="U73" s="142"/>
      <c r="V73" s="142"/>
      <c r="W73" s="142"/>
      <c r="X73" s="142"/>
      <c r="Y73" s="142"/>
      <c r="Z73" s="142"/>
      <c r="AA73" s="142"/>
      <c r="AB73" s="161"/>
      <c r="AC73" s="161"/>
      <c r="AD73" s="161"/>
      <c r="AE73" s="161"/>
    </row>
    <row r="74" spans="2:31" x14ac:dyDescent="0.25">
      <c r="B74" s="193" t="s">
        <v>255</v>
      </c>
      <c r="C74" s="225">
        <v>2050000</v>
      </c>
      <c r="D74" s="225">
        <v>0</v>
      </c>
      <c r="E74" s="225">
        <v>0</v>
      </c>
      <c r="F74" s="225"/>
      <c r="G74" s="172"/>
      <c r="H74" s="172"/>
      <c r="I74" s="172"/>
      <c r="J74" s="172"/>
      <c r="K74" s="172"/>
      <c r="L74" s="172"/>
      <c r="M74" s="172"/>
      <c r="N74" s="172">
        <v>0</v>
      </c>
      <c r="O74" s="172">
        <v>0</v>
      </c>
      <c r="P74" s="172"/>
      <c r="Q74" s="172">
        <f t="shared" ref="Q74:Q105" si="21">SUM(E74:P74)</f>
        <v>0</v>
      </c>
      <c r="R74" s="37"/>
      <c r="S74" s="148"/>
      <c r="T74" s="37"/>
      <c r="U74" s="142"/>
      <c r="V74" s="142"/>
      <c r="W74" s="142"/>
      <c r="X74" s="142"/>
      <c r="Y74" s="142"/>
      <c r="Z74" s="142"/>
      <c r="AA74" s="142"/>
      <c r="AB74" s="161"/>
      <c r="AC74" s="161"/>
      <c r="AD74" s="161"/>
      <c r="AE74" s="161"/>
    </row>
    <row r="75" spans="2:31" x14ac:dyDescent="0.25">
      <c r="B75" s="193" t="s">
        <v>256</v>
      </c>
      <c r="C75" s="225">
        <v>150000</v>
      </c>
      <c r="D75" s="225">
        <v>0</v>
      </c>
      <c r="E75" s="225">
        <v>0</v>
      </c>
      <c r="F75" s="225"/>
      <c r="G75" s="172">
        <v>0</v>
      </c>
      <c r="H75" s="172">
        <v>0</v>
      </c>
      <c r="I75" s="172"/>
      <c r="J75" s="172"/>
      <c r="K75" s="172"/>
      <c r="L75" s="172"/>
      <c r="M75" s="172"/>
      <c r="N75" s="172"/>
      <c r="O75" s="172"/>
      <c r="P75" s="172"/>
      <c r="Q75" s="172">
        <f t="shared" si="21"/>
        <v>0</v>
      </c>
      <c r="R75" s="37"/>
      <c r="S75" s="148"/>
      <c r="T75" s="37"/>
      <c r="U75" s="142"/>
      <c r="V75" s="142"/>
      <c r="W75" s="142"/>
      <c r="X75" s="142"/>
      <c r="Y75" s="142"/>
      <c r="Z75" s="142"/>
      <c r="AA75" s="142"/>
      <c r="AB75" s="161"/>
      <c r="AC75" s="161"/>
      <c r="AD75" s="161"/>
      <c r="AE75" s="161"/>
    </row>
    <row r="76" spans="2:31" x14ac:dyDescent="0.25">
      <c r="B76" s="193" t="s">
        <v>257</v>
      </c>
      <c r="C76" s="225">
        <v>615116674</v>
      </c>
      <c r="D76" s="225">
        <v>917809080.59000003</v>
      </c>
      <c r="E76" s="225">
        <v>6337186.6799999997</v>
      </c>
      <c r="F76" s="225">
        <v>17108639.5</v>
      </c>
      <c r="G76" s="172">
        <v>41984304.310000002</v>
      </c>
      <c r="H76" s="172">
        <v>14948790.549999999</v>
      </c>
      <c r="I76" s="172">
        <v>8151002.4199999999</v>
      </c>
      <c r="J76" s="172">
        <v>50224192.770000003</v>
      </c>
      <c r="K76" s="172">
        <v>10595447.240000002</v>
      </c>
      <c r="L76" s="172">
        <v>7616339.4100000001</v>
      </c>
      <c r="M76" s="172">
        <v>34453224.43</v>
      </c>
      <c r="N76" s="172">
        <v>17030474.280000001</v>
      </c>
      <c r="O76" s="172">
        <v>211027776.15000001</v>
      </c>
      <c r="P76" s="172">
        <v>275514310.77999997</v>
      </c>
      <c r="Q76" s="172">
        <f t="shared" si="21"/>
        <v>694991688.51999998</v>
      </c>
      <c r="R76" s="37"/>
      <c r="S76" s="148"/>
      <c r="T76" s="37"/>
      <c r="U76" s="142"/>
      <c r="V76" s="142"/>
      <c r="W76" s="142"/>
      <c r="X76" s="142"/>
      <c r="Y76" s="142"/>
      <c r="Z76" s="142"/>
      <c r="AA76" s="142"/>
      <c r="AB76" s="161"/>
      <c r="AC76" s="161"/>
      <c r="AD76" s="161"/>
      <c r="AE76" s="161"/>
    </row>
    <row r="77" spans="2:31" x14ac:dyDescent="0.25">
      <c r="B77" s="194" t="s">
        <v>258</v>
      </c>
      <c r="C77" s="225">
        <v>604734518</v>
      </c>
      <c r="D77" s="225">
        <v>911131569.59000003</v>
      </c>
      <c r="E77" s="225">
        <v>6212186.6799999997</v>
      </c>
      <c r="F77" s="225">
        <v>17108639.5</v>
      </c>
      <c r="G77" s="172">
        <v>41984304.310000002</v>
      </c>
      <c r="H77" s="172">
        <v>14757912.549999999</v>
      </c>
      <c r="I77" s="172">
        <v>8151002.4199999999</v>
      </c>
      <c r="J77" s="172">
        <v>45972837.770000003</v>
      </c>
      <c r="K77" s="172">
        <v>10595447.240000002</v>
      </c>
      <c r="L77" s="172">
        <v>7616339.4100000001</v>
      </c>
      <c r="M77" s="172">
        <v>34453224.43</v>
      </c>
      <c r="N77" s="172">
        <v>17030474.280000001</v>
      </c>
      <c r="O77" s="172">
        <v>211027776.15000001</v>
      </c>
      <c r="P77" s="172">
        <v>275514310.77999997</v>
      </c>
      <c r="Q77" s="172">
        <f t="shared" si="21"/>
        <v>690424455.51999998</v>
      </c>
      <c r="R77" s="37"/>
      <c r="S77" s="148"/>
      <c r="T77" s="37"/>
      <c r="U77" s="142"/>
      <c r="V77" s="142"/>
      <c r="W77" s="142"/>
      <c r="X77" s="142"/>
      <c r="Y77" s="142"/>
      <c r="Z77" s="142"/>
      <c r="AA77" s="142"/>
      <c r="AB77" s="161"/>
      <c r="AC77" s="161"/>
      <c r="AD77" s="161"/>
      <c r="AE77" s="161"/>
    </row>
    <row r="78" spans="2:31" x14ac:dyDescent="0.25">
      <c r="B78" s="194" t="s">
        <v>259</v>
      </c>
      <c r="C78" s="225">
        <v>10382156</v>
      </c>
      <c r="D78" s="225">
        <v>6677511</v>
      </c>
      <c r="E78" s="225">
        <v>125000</v>
      </c>
      <c r="F78" s="225">
        <v>0</v>
      </c>
      <c r="G78" s="180">
        <v>0</v>
      </c>
      <c r="H78" s="172">
        <v>190878</v>
      </c>
      <c r="I78" s="172">
        <v>0</v>
      </c>
      <c r="J78" s="172">
        <v>4251355</v>
      </c>
      <c r="K78" s="172"/>
      <c r="L78" s="172">
        <v>0</v>
      </c>
      <c r="M78" s="172">
        <v>0</v>
      </c>
      <c r="N78" s="172">
        <v>0</v>
      </c>
      <c r="O78" s="172">
        <v>0</v>
      </c>
      <c r="P78" s="172">
        <v>0</v>
      </c>
      <c r="Q78" s="180">
        <f t="shared" si="21"/>
        <v>4567233</v>
      </c>
      <c r="S78" s="148"/>
      <c r="T78" s="37"/>
      <c r="U78" s="142"/>
      <c r="V78" s="142"/>
      <c r="W78" s="142"/>
      <c r="X78" s="142"/>
      <c r="Y78" s="142"/>
      <c r="Z78" s="142"/>
      <c r="AA78" s="142"/>
      <c r="AB78" s="161"/>
      <c r="AC78" s="161"/>
      <c r="AD78" s="161"/>
      <c r="AE78" s="161"/>
    </row>
    <row r="79" spans="2:31" x14ac:dyDescent="0.25">
      <c r="B79" s="193" t="s">
        <v>260</v>
      </c>
      <c r="C79" s="225">
        <v>0</v>
      </c>
      <c r="D79" s="225">
        <v>200000</v>
      </c>
      <c r="E79" s="225">
        <v>0</v>
      </c>
      <c r="F79" s="225"/>
      <c r="G79" s="172"/>
      <c r="H79" s="172"/>
      <c r="I79" s="172"/>
      <c r="J79" s="172"/>
      <c r="K79" s="172"/>
      <c r="L79" s="172"/>
      <c r="M79" s="172"/>
      <c r="N79" s="172"/>
      <c r="O79" s="172"/>
      <c r="P79" s="172">
        <v>0</v>
      </c>
      <c r="Q79" s="172">
        <f t="shared" si="21"/>
        <v>0</v>
      </c>
      <c r="R79" s="37"/>
      <c r="S79" s="148"/>
      <c r="T79" s="37"/>
      <c r="U79" s="142"/>
      <c r="V79" s="142"/>
      <c r="W79" s="142"/>
      <c r="X79" s="142"/>
      <c r="Y79" s="142"/>
      <c r="Z79" s="142"/>
      <c r="AA79" s="142"/>
      <c r="AB79" s="161"/>
      <c r="AC79" s="161"/>
      <c r="AD79" s="161"/>
      <c r="AE79" s="161"/>
    </row>
    <row r="80" spans="2:31" ht="13.5" customHeight="1" x14ac:dyDescent="0.25">
      <c r="B80" s="193" t="s">
        <v>261</v>
      </c>
      <c r="C80" s="225">
        <v>33322447</v>
      </c>
      <c r="D80" s="225">
        <v>7000000</v>
      </c>
      <c r="E80" s="225">
        <v>240233.60000000001</v>
      </c>
      <c r="F80" s="225">
        <v>0</v>
      </c>
      <c r="G80" s="172">
        <v>0</v>
      </c>
      <c r="H80" s="172">
        <v>0</v>
      </c>
      <c r="I80" s="172">
        <v>0</v>
      </c>
      <c r="J80" s="172">
        <v>385388</v>
      </c>
      <c r="K80" s="172">
        <v>1293539.1399999999</v>
      </c>
      <c r="L80" s="172">
        <v>79060</v>
      </c>
      <c r="M80" s="172">
        <v>0</v>
      </c>
      <c r="N80" s="172"/>
      <c r="O80" s="172">
        <v>0</v>
      </c>
      <c r="P80" s="172"/>
      <c r="Q80" s="172">
        <f t="shared" si="21"/>
        <v>1998220.7399999998</v>
      </c>
      <c r="R80" s="37"/>
      <c r="S80" s="148"/>
      <c r="T80" s="37"/>
      <c r="U80" s="142"/>
      <c r="V80" s="142"/>
      <c r="W80" s="142"/>
      <c r="X80" s="142"/>
      <c r="Y80" s="142"/>
      <c r="Z80" s="142"/>
      <c r="AA80" s="142"/>
      <c r="AB80" s="161"/>
      <c r="AC80" s="161"/>
      <c r="AD80" s="161"/>
      <c r="AE80" s="161"/>
    </row>
    <row r="81" spans="2:31" x14ac:dyDescent="0.25">
      <c r="B81" s="30" t="s">
        <v>117</v>
      </c>
      <c r="C81" s="224">
        <v>9767900</v>
      </c>
      <c r="D81" s="224">
        <f t="shared" ref="D81:P81" si="22">SUM(D82:D84)</f>
        <v>19220506.850000001</v>
      </c>
      <c r="E81" s="224">
        <f t="shared" si="22"/>
        <v>0</v>
      </c>
      <c r="F81" s="224">
        <f t="shared" si="22"/>
        <v>180955</v>
      </c>
      <c r="G81" s="224">
        <f t="shared" si="22"/>
        <v>1652824.35</v>
      </c>
      <c r="H81" s="224">
        <f t="shared" si="22"/>
        <v>1489042</v>
      </c>
      <c r="I81" s="224">
        <f t="shared" si="22"/>
        <v>471600</v>
      </c>
      <c r="J81" s="224">
        <f t="shared" si="22"/>
        <v>188988.79999999999</v>
      </c>
      <c r="K81" s="224">
        <f t="shared" si="22"/>
        <v>322000.05</v>
      </c>
      <c r="L81" s="224">
        <f t="shared" si="22"/>
        <v>306422.40000000002</v>
      </c>
      <c r="M81" s="224">
        <f t="shared" si="22"/>
        <v>663219</v>
      </c>
      <c r="N81" s="224">
        <f t="shared" si="22"/>
        <v>0</v>
      </c>
      <c r="O81" s="224">
        <f t="shared" si="22"/>
        <v>1201558.25</v>
      </c>
      <c r="P81" s="224">
        <f t="shared" si="22"/>
        <v>9927181.6799999997</v>
      </c>
      <c r="Q81" s="170">
        <f t="shared" si="21"/>
        <v>16403791.530000001</v>
      </c>
      <c r="R81" s="37"/>
      <c r="S81" s="148"/>
      <c r="T81" s="37"/>
      <c r="U81" s="142"/>
      <c r="V81" s="142"/>
      <c r="W81" s="142"/>
      <c r="X81" s="142"/>
      <c r="Y81" s="142"/>
      <c r="Z81" s="142"/>
      <c r="AA81" s="142"/>
      <c r="AB81" s="161"/>
      <c r="AC81" s="161"/>
      <c r="AD81" s="161"/>
      <c r="AE81" s="161"/>
    </row>
    <row r="82" spans="2:31" x14ac:dyDescent="0.25">
      <c r="B82" s="196" t="s">
        <v>118</v>
      </c>
      <c r="C82" s="224">
        <v>4308000</v>
      </c>
      <c r="D82" s="224">
        <v>8889421.0500000007</v>
      </c>
      <c r="E82" s="225">
        <v>0</v>
      </c>
      <c r="F82" s="225">
        <v>0</v>
      </c>
      <c r="G82" s="180">
        <v>0</v>
      </c>
      <c r="H82" s="180">
        <v>0</v>
      </c>
      <c r="I82" s="180">
        <v>0</v>
      </c>
      <c r="J82" s="180">
        <v>0</v>
      </c>
      <c r="K82" s="180">
        <v>322000.05</v>
      </c>
      <c r="L82" s="180">
        <v>0</v>
      </c>
      <c r="M82" s="180">
        <v>28497</v>
      </c>
      <c r="N82" s="180">
        <v>0</v>
      </c>
      <c r="O82" s="180">
        <v>550094.76</v>
      </c>
      <c r="P82" s="180">
        <v>7892255.6600000001</v>
      </c>
      <c r="Q82" s="170">
        <f t="shared" si="21"/>
        <v>8792847.4700000007</v>
      </c>
      <c r="R82" s="37"/>
      <c r="S82" s="148"/>
      <c r="T82" s="37"/>
      <c r="U82" s="142"/>
      <c r="V82" s="142"/>
      <c r="W82" s="142"/>
      <c r="X82" s="142"/>
      <c r="Y82" s="142"/>
      <c r="Z82" s="142"/>
      <c r="AA82" s="142"/>
      <c r="AB82" s="161"/>
      <c r="AC82" s="161"/>
      <c r="AD82" s="161"/>
      <c r="AE82" s="161"/>
    </row>
    <row r="83" spans="2:31" x14ac:dyDescent="0.25">
      <c r="B83" s="196" t="s">
        <v>119</v>
      </c>
      <c r="C83" s="224">
        <v>3850000</v>
      </c>
      <c r="D83" s="224">
        <v>3467812</v>
      </c>
      <c r="E83" s="225">
        <v>0</v>
      </c>
      <c r="F83" s="225">
        <v>180955</v>
      </c>
      <c r="G83" s="180">
        <v>501500</v>
      </c>
      <c r="H83" s="180">
        <v>299012</v>
      </c>
      <c r="I83" s="180">
        <v>123900</v>
      </c>
      <c r="J83" s="180">
        <v>0</v>
      </c>
      <c r="K83" s="180"/>
      <c r="L83" s="180">
        <v>0</v>
      </c>
      <c r="M83" s="180">
        <v>0</v>
      </c>
      <c r="N83" s="180">
        <v>0</v>
      </c>
      <c r="O83" s="180">
        <v>60462.61</v>
      </c>
      <c r="P83" s="180">
        <v>1402606.0299999998</v>
      </c>
      <c r="Q83" s="170">
        <f t="shared" si="21"/>
        <v>2568435.6399999997</v>
      </c>
      <c r="R83" s="37"/>
      <c r="S83" s="148"/>
      <c r="T83" s="37"/>
      <c r="U83" s="142"/>
      <c r="V83" s="142"/>
      <c r="W83" s="142"/>
      <c r="X83" s="142"/>
      <c r="Y83" s="142"/>
      <c r="Z83" s="142"/>
      <c r="AA83" s="142"/>
      <c r="AB83" s="161"/>
      <c r="AC83" s="161"/>
      <c r="AD83" s="161"/>
      <c r="AE83" s="161"/>
    </row>
    <row r="84" spans="2:31" x14ac:dyDescent="0.25">
      <c r="B84" s="196" t="s">
        <v>120</v>
      </c>
      <c r="C84" s="224">
        <v>1609900</v>
      </c>
      <c r="D84" s="224">
        <v>6863273.7999999998</v>
      </c>
      <c r="E84" s="225">
        <v>0</v>
      </c>
      <c r="F84" s="225">
        <v>0</v>
      </c>
      <c r="G84" s="180">
        <v>1151324.3500000001</v>
      </c>
      <c r="H84" s="180">
        <v>1190030</v>
      </c>
      <c r="I84" s="180">
        <v>347700</v>
      </c>
      <c r="J84" s="180">
        <v>188988.79999999999</v>
      </c>
      <c r="K84" s="180">
        <v>0</v>
      </c>
      <c r="L84" s="180">
        <v>306422.40000000002</v>
      </c>
      <c r="M84" s="180">
        <v>634722</v>
      </c>
      <c r="N84" s="180">
        <v>0</v>
      </c>
      <c r="O84" s="180">
        <v>591000.88</v>
      </c>
      <c r="P84" s="180">
        <v>632319.99</v>
      </c>
      <c r="Q84" s="170">
        <f t="shared" si="21"/>
        <v>5042508.42</v>
      </c>
      <c r="R84" s="37"/>
      <c r="S84" s="148"/>
      <c r="T84" s="37"/>
      <c r="U84" s="142"/>
      <c r="V84" s="142"/>
      <c r="W84" s="142"/>
      <c r="X84" s="142"/>
      <c r="Y84" s="142"/>
      <c r="Z84" s="142"/>
      <c r="AA84" s="142"/>
      <c r="AB84" s="161"/>
      <c r="AC84" s="161"/>
      <c r="AD84" s="161"/>
      <c r="AE84" s="161"/>
    </row>
    <row r="85" spans="2:31" x14ac:dyDescent="0.25">
      <c r="B85" s="30" t="s">
        <v>121</v>
      </c>
      <c r="C85" s="224">
        <v>3463665953</v>
      </c>
      <c r="D85" s="224">
        <f t="shared" ref="D85:F85" si="23">D86+D88</f>
        <v>4881861421.7199993</v>
      </c>
      <c r="E85" s="224">
        <f t="shared" si="23"/>
        <v>0</v>
      </c>
      <c r="F85" s="224">
        <f t="shared" si="23"/>
        <v>115588233.39</v>
      </c>
      <c r="G85" s="224">
        <f>G86+G88</f>
        <v>798524945.59000003</v>
      </c>
      <c r="H85" s="224">
        <f t="shared" ref="H85:Q85" si="24">H86+H88</f>
        <v>496753197.66000003</v>
      </c>
      <c r="I85" s="224">
        <f t="shared" si="24"/>
        <v>175231485.81</v>
      </c>
      <c r="J85" s="224">
        <f t="shared" si="24"/>
        <v>215336661.20999998</v>
      </c>
      <c r="K85" s="224">
        <f t="shared" si="24"/>
        <v>432851135.44</v>
      </c>
      <c r="L85" s="224">
        <f t="shared" si="24"/>
        <v>428933141.56999999</v>
      </c>
      <c r="M85" s="224">
        <f t="shared" si="24"/>
        <v>429431311.63999999</v>
      </c>
      <c r="N85" s="224">
        <f t="shared" si="24"/>
        <v>432538477.73000002</v>
      </c>
      <c r="O85" s="224">
        <f t="shared" si="24"/>
        <v>452958601.36000001</v>
      </c>
      <c r="P85" s="224">
        <f t="shared" si="24"/>
        <v>683004636.09000003</v>
      </c>
      <c r="Q85" s="170">
        <f t="shared" si="24"/>
        <v>4661151827.4900007</v>
      </c>
      <c r="R85" s="37"/>
      <c r="S85" s="148"/>
      <c r="T85" s="37"/>
      <c r="U85" s="142"/>
      <c r="V85" s="142"/>
      <c r="W85" s="142"/>
      <c r="X85" s="142"/>
      <c r="Y85" s="142"/>
      <c r="Z85" s="142"/>
      <c r="AA85" s="142"/>
      <c r="AB85" s="161"/>
      <c r="AC85" s="161"/>
      <c r="AD85" s="161"/>
      <c r="AE85" s="161"/>
    </row>
    <row r="86" spans="2:31" x14ac:dyDescent="0.25">
      <c r="B86" s="196" t="s">
        <v>122</v>
      </c>
      <c r="C86" s="224">
        <v>3418929263</v>
      </c>
      <c r="D86" s="224">
        <f t="shared" ref="D86:P86" si="25">D87</f>
        <v>4860585328.1999989</v>
      </c>
      <c r="E86" s="224">
        <f t="shared" si="25"/>
        <v>0</v>
      </c>
      <c r="F86" s="224">
        <f t="shared" si="25"/>
        <v>115588233.39</v>
      </c>
      <c r="G86" s="224">
        <f t="shared" si="25"/>
        <v>797346024.74000001</v>
      </c>
      <c r="H86" s="224">
        <f t="shared" si="25"/>
        <v>496753197.66000003</v>
      </c>
      <c r="I86" s="224">
        <f t="shared" si="25"/>
        <v>175220070.81</v>
      </c>
      <c r="J86" s="224">
        <f t="shared" si="25"/>
        <v>215336661.20999998</v>
      </c>
      <c r="K86" s="224">
        <f t="shared" si="25"/>
        <v>432851135.44</v>
      </c>
      <c r="L86" s="224">
        <f t="shared" si="25"/>
        <v>428371366.56999999</v>
      </c>
      <c r="M86" s="224">
        <f t="shared" si="25"/>
        <v>429431311.63999999</v>
      </c>
      <c r="N86" s="224">
        <f t="shared" si="25"/>
        <v>432538477.73000002</v>
      </c>
      <c r="O86" s="224">
        <f t="shared" si="25"/>
        <v>452958601.36000001</v>
      </c>
      <c r="P86" s="224">
        <f t="shared" si="25"/>
        <v>683004636.09000003</v>
      </c>
      <c r="Q86" s="170">
        <f t="shared" si="21"/>
        <v>4659399716.6400003</v>
      </c>
      <c r="R86" s="37"/>
      <c r="S86" s="148"/>
      <c r="T86" s="37"/>
      <c r="U86" s="142"/>
      <c r="V86" s="142"/>
      <c r="W86" s="142"/>
      <c r="X86" s="142"/>
      <c r="Y86" s="142"/>
      <c r="Z86" s="142"/>
      <c r="AA86" s="142"/>
      <c r="AB86" s="161"/>
      <c r="AC86" s="161"/>
      <c r="AD86" s="161"/>
      <c r="AE86" s="161"/>
    </row>
    <row r="87" spans="2:31" x14ac:dyDescent="0.25">
      <c r="B87" s="193" t="s">
        <v>262</v>
      </c>
      <c r="C87" s="225">
        <v>3418929263</v>
      </c>
      <c r="D87" s="225">
        <v>4860585328.1999989</v>
      </c>
      <c r="E87" s="225">
        <v>0</v>
      </c>
      <c r="F87" s="225">
        <v>115588233.39</v>
      </c>
      <c r="G87" s="172">
        <v>797346024.74000001</v>
      </c>
      <c r="H87" s="172">
        <v>496753197.66000003</v>
      </c>
      <c r="I87" s="172">
        <v>175220070.81</v>
      </c>
      <c r="J87" s="172">
        <v>215336661.20999998</v>
      </c>
      <c r="K87" s="172">
        <v>432851135.44</v>
      </c>
      <c r="L87" s="172">
        <v>428371366.56999999</v>
      </c>
      <c r="M87" s="172">
        <v>429431311.63999999</v>
      </c>
      <c r="N87" s="172">
        <v>432538477.73000002</v>
      </c>
      <c r="O87" s="172">
        <v>452958601.36000001</v>
      </c>
      <c r="P87" s="172">
        <v>683004636.09000003</v>
      </c>
      <c r="Q87" s="172">
        <f t="shared" si="21"/>
        <v>4659399716.6400003</v>
      </c>
      <c r="R87" s="37"/>
      <c r="S87" s="148"/>
      <c r="T87" s="37"/>
      <c r="U87" s="142"/>
      <c r="V87" s="142"/>
      <c r="W87" s="142"/>
      <c r="X87" s="142"/>
      <c r="Y87" s="142"/>
      <c r="Z87" s="142"/>
      <c r="AA87" s="142"/>
      <c r="AB87" s="161"/>
      <c r="AC87" s="161"/>
      <c r="AD87" s="161"/>
      <c r="AE87" s="161"/>
    </row>
    <row r="88" spans="2:31" x14ac:dyDescent="0.25">
      <c r="B88" s="196" t="s">
        <v>123</v>
      </c>
      <c r="C88" s="224">
        <v>44736690</v>
      </c>
      <c r="D88" s="224">
        <f t="shared" ref="D88:P88" si="26">SUM(D89:D91)</f>
        <v>21276093.519999996</v>
      </c>
      <c r="E88" s="224">
        <f t="shared" si="26"/>
        <v>0</v>
      </c>
      <c r="F88" s="224">
        <f t="shared" si="26"/>
        <v>0</v>
      </c>
      <c r="G88" s="224">
        <f t="shared" si="26"/>
        <v>1178920.8500000001</v>
      </c>
      <c r="H88" s="224">
        <f t="shared" si="26"/>
        <v>0</v>
      </c>
      <c r="I88" s="224">
        <f t="shared" si="26"/>
        <v>11415</v>
      </c>
      <c r="J88" s="224">
        <f t="shared" si="26"/>
        <v>0</v>
      </c>
      <c r="K88" s="224">
        <f t="shared" si="26"/>
        <v>0</v>
      </c>
      <c r="L88" s="224">
        <f t="shared" si="26"/>
        <v>561775</v>
      </c>
      <c r="M88" s="224">
        <f t="shared" si="26"/>
        <v>0</v>
      </c>
      <c r="N88" s="224">
        <f t="shared" si="26"/>
        <v>0</v>
      </c>
      <c r="O88" s="224">
        <f t="shared" si="26"/>
        <v>0</v>
      </c>
      <c r="P88" s="224">
        <f t="shared" si="26"/>
        <v>0</v>
      </c>
      <c r="Q88" s="170">
        <f t="shared" si="21"/>
        <v>1752110.85</v>
      </c>
      <c r="R88" s="37"/>
      <c r="S88" s="148"/>
      <c r="T88" s="37"/>
      <c r="U88" s="142"/>
      <c r="V88" s="142"/>
      <c r="W88" s="142"/>
      <c r="X88" s="142"/>
      <c r="Y88" s="142"/>
      <c r="Z88" s="142"/>
      <c r="AA88" s="142"/>
      <c r="AB88" s="161"/>
      <c r="AC88" s="161"/>
      <c r="AD88" s="161"/>
      <c r="AE88" s="161"/>
    </row>
    <row r="89" spans="2:31" x14ac:dyDescent="0.25">
      <c r="B89" s="193" t="s">
        <v>263</v>
      </c>
      <c r="C89" s="225">
        <v>300000</v>
      </c>
      <c r="D89" s="225">
        <v>11415</v>
      </c>
      <c r="E89" s="225">
        <v>0</v>
      </c>
      <c r="F89" s="225"/>
      <c r="G89" s="172"/>
      <c r="H89" s="172"/>
      <c r="I89" s="172">
        <v>11415</v>
      </c>
      <c r="J89" s="172"/>
      <c r="K89" s="172"/>
      <c r="L89" s="172"/>
      <c r="M89" s="172">
        <v>0</v>
      </c>
      <c r="N89" s="172">
        <v>0</v>
      </c>
      <c r="O89" s="172"/>
      <c r="P89" s="172">
        <v>0</v>
      </c>
      <c r="Q89" s="172">
        <f t="shared" si="21"/>
        <v>11415</v>
      </c>
      <c r="R89" s="37"/>
      <c r="S89" s="148"/>
      <c r="T89" s="37"/>
      <c r="U89" s="142"/>
      <c r="V89" s="142"/>
      <c r="W89" s="142"/>
      <c r="X89" s="142"/>
      <c r="Y89" s="142"/>
      <c r="Z89" s="142"/>
      <c r="AA89" s="142"/>
      <c r="AB89" s="161"/>
      <c r="AC89" s="161"/>
      <c r="AD89" s="161"/>
      <c r="AE89" s="161"/>
    </row>
    <row r="90" spans="2:31" x14ac:dyDescent="0.25">
      <c r="B90" s="193" t="s">
        <v>264</v>
      </c>
      <c r="C90" s="225">
        <v>40811690</v>
      </c>
      <c r="D90" s="225">
        <v>21264678.519999996</v>
      </c>
      <c r="E90" s="225">
        <v>0</v>
      </c>
      <c r="F90" s="225">
        <v>0</v>
      </c>
      <c r="G90" s="172">
        <v>1178920.8500000001</v>
      </c>
      <c r="H90" s="172"/>
      <c r="I90" s="172">
        <v>0</v>
      </c>
      <c r="J90" s="172">
        <v>0</v>
      </c>
      <c r="K90" s="172">
        <v>0</v>
      </c>
      <c r="L90" s="172">
        <v>561775</v>
      </c>
      <c r="M90" s="172">
        <v>0</v>
      </c>
      <c r="N90" s="172">
        <v>0</v>
      </c>
      <c r="O90" s="172">
        <v>0</v>
      </c>
      <c r="P90" s="172">
        <v>0</v>
      </c>
      <c r="Q90" s="172">
        <f t="shared" si="21"/>
        <v>1740695.85</v>
      </c>
      <c r="R90" s="37"/>
      <c r="S90" s="148"/>
      <c r="T90" s="37"/>
      <c r="U90" s="142"/>
      <c r="V90" s="142"/>
      <c r="W90" s="142"/>
      <c r="X90" s="142"/>
      <c r="Y90" s="142"/>
      <c r="Z90" s="142"/>
      <c r="AA90" s="142"/>
      <c r="AB90" s="161"/>
      <c r="AC90" s="161"/>
      <c r="AD90" s="161"/>
      <c r="AE90" s="161"/>
    </row>
    <row r="91" spans="2:31" x14ac:dyDescent="0.25">
      <c r="B91" s="193" t="s">
        <v>265</v>
      </c>
      <c r="C91" s="225">
        <v>3625000</v>
      </c>
      <c r="D91" s="225">
        <v>0</v>
      </c>
      <c r="E91" s="225">
        <v>0</v>
      </c>
      <c r="F91" s="225"/>
      <c r="G91" s="172"/>
      <c r="H91" s="172"/>
      <c r="I91" s="172"/>
      <c r="J91" s="172"/>
      <c r="K91" s="172"/>
      <c r="L91" s="172"/>
      <c r="M91" s="172"/>
      <c r="N91" s="172"/>
      <c r="O91" s="172"/>
      <c r="P91" s="172">
        <v>0</v>
      </c>
      <c r="Q91" s="172">
        <f t="shared" si="21"/>
        <v>0</v>
      </c>
      <c r="R91" s="37"/>
      <c r="S91" s="148"/>
      <c r="T91" s="37"/>
      <c r="U91" s="142"/>
      <c r="V91" s="142"/>
      <c r="W91" s="142"/>
      <c r="X91" s="142"/>
      <c r="Y91" s="142"/>
      <c r="Z91" s="142"/>
      <c r="AA91" s="142"/>
      <c r="AB91" s="161"/>
      <c r="AC91" s="161"/>
      <c r="AD91" s="161"/>
      <c r="AE91" s="161"/>
    </row>
    <row r="92" spans="2:31" x14ac:dyDescent="0.25">
      <c r="B92" s="30" t="s">
        <v>124</v>
      </c>
      <c r="C92" s="224">
        <v>56567336181</v>
      </c>
      <c r="D92" s="224">
        <f t="shared" ref="D92:P92" si="27">D93+D96+D102</f>
        <v>74854919194.990005</v>
      </c>
      <c r="E92" s="224">
        <f t="shared" si="27"/>
        <v>5353672812.8099995</v>
      </c>
      <c r="F92" s="224">
        <f t="shared" si="27"/>
        <v>4277742259.0799994</v>
      </c>
      <c r="G92" s="224">
        <f t="shared" si="27"/>
        <v>3438038652.4599996</v>
      </c>
      <c r="H92" s="224">
        <f t="shared" si="27"/>
        <v>2850125817.8899999</v>
      </c>
      <c r="I92" s="224">
        <f t="shared" si="27"/>
        <v>8243882452.6999998</v>
      </c>
      <c r="J92" s="224">
        <f t="shared" si="27"/>
        <v>2528956593.7300005</v>
      </c>
      <c r="K92" s="224">
        <f t="shared" si="27"/>
        <v>3748570852.4499998</v>
      </c>
      <c r="L92" s="224">
        <f t="shared" si="27"/>
        <v>2852354733.0999999</v>
      </c>
      <c r="M92" s="224">
        <f t="shared" si="27"/>
        <v>7371191923.21</v>
      </c>
      <c r="N92" s="224">
        <f t="shared" si="27"/>
        <v>12938717198.940001</v>
      </c>
      <c r="O92" s="224">
        <f t="shared" si="27"/>
        <v>3654545029.1900001</v>
      </c>
      <c r="P92" s="224">
        <f t="shared" si="27"/>
        <v>14107526254.550001</v>
      </c>
      <c r="Q92" s="170">
        <f t="shared" si="21"/>
        <v>71365324580.110001</v>
      </c>
      <c r="R92" s="37"/>
      <c r="S92" s="148"/>
      <c r="T92" s="37"/>
      <c r="U92" s="142"/>
      <c r="V92" s="142"/>
      <c r="W92" s="142"/>
      <c r="X92" s="142"/>
      <c r="Y92" s="142"/>
      <c r="Z92" s="142"/>
      <c r="AA92" s="142"/>
      <c r="AB92" s="161"/>
      <c r="AC92" s="161"/>
      <c r="AD92" s="161"/>
      <c r="AE92" s="161"/>
    </row>
    <row r="93" spans="2:31" x14ac:dyDescent="0.25">
      <c r="B93" s="196" t="s">
        <v>125</v>
      </c>
      <c r="C93" s="224">
        <v>921831819</v>
      </c>
      <c r="D93" s="224">
        <f t="shared" ref="D93" si="28">SUM(D94:D95)</f>
        <v>2033179764.8199999</v>
      </c>
      <c r="E93" s="224">
        <f t="shared" ref="E93:P93" si="29">SUM(E94:E95)</f>
        <v>82120313.069999993</v>
      </c>
      <c r="F93" s="224">
        <f t="shared" si="29"/>
        <v>120807024.18000001</v>
      </c>
      <c r="G93" s="224">
        <f t="shared" si="29"/>
        <v>178172333.19999999</v>
      </c>
      <c r="H93" s="224">
        <f t="shared" si="29"/>
        <v>142087632.78999999</v>
      </c>
      <c r="I93" s="224">
        <f t="shared" si="29"/>
        <v>46738180.560000002</v>
      </c>
      <c r="J93" s="224">
        <f t="shared" si="29"/>
        <v>103025758.06999999</v>
      </c>
      <c r="K93" s="224">
        <f t="shared" si="29"/>
        <v>92900720.620000005</v>
      </c>
      <c r="L93" s="224">
        <f t="shared" si="29"/>
        <v>45488569</v>
      </c>
      <c r="M93" s="224">
        <f t="shared" si="29"/>
        <v>38890627.649999999</v>
      </c>
      <c r="N93" s="224">
        <f t="shared" si="29"/>
        <v>25000000</v>
      </c>
      <c r="O93" s="224">
        <f t="shared" si="29"/>
        <v>63189917</v>
      </c>
      <c r="P93" s="224">
        <f t="shared" si="29"/>
        <v>918002623.69000006</v>
      </c>
      <c r="Q93" s="170">
        <f t="shared" si="21"/>
        <v>1856423699.8299999</v>
      </c>
      <c r="R93" s="37"/>
      <c r="S93" s="148"/>
      <c r="T93" s="37"/>
      <c r="U93" s="142"/>
      <c r="V93" s="142"/>
      <c r="W93" s="142"/>
      <c r="X93" s="142"/>
      <c r="Y93" s="142"/>
      <c r="Z93" s="142"/>
      <c r="AA93" s="142"/>
      <c r="AB93" s="161"/>
      <c r="AC93" s="161"/>
      <c r="AD93" s="161"/>
      <c r="AE93" s="161"/>
    </row>
    <row r="94" spans="2:31" x14ac:dyDescent="0.25">
      <c r="B94" s="193" t="s">
        <v>266</v>
      </c>
      <c r="C94" s="225">
        <v>433048957</v>
      </c>
      <c r="D94" s="225">
        <v>2033179764.8199999</v>
      </c>
      <c r="E94" s="225">
        <v>82120313.069999993</v>
      </c>
      <c r="F94" s="225">
        <v>120807024.18000001</v>
      </c>
      <c r="G94" s="172">
        <v>178172333.19999999</v>
      </c>
      <c r="H94" s="172">
        <v>142087632.78999999</v>
      </c>
      <c r="I94" s="172">
        <v>46738180.560000002</v>
      </c>
      <c r="J94" s="172">
        <v>103025758.06999999</v>
      </c>
      <c r="K94" s="172">
        <v>92900720.620000005</v>
      </c>
      <c r="L94" s="172">
        <v>45488569</v>
      </c>
      <c r="M94" s="172">
        <v>38890627.649999999</v>
      </c>
      <c r="N94" s="172">
        <v>25000000</v>
      </c>
      <c r="O94" s="172">
        <v>63189917</v>
      </c>
      <c r="P94" s="172">
        <v>918002623.69000006</v>
      </c>
      <c r="Q94" s="172">
        <f>SUM(E94:P94)</f>
        <v>1856423699.8299999</v>
      </c>
      <c r="R94" s="37"/>
      <c r="S94" s="148"/>
      <c r="T94" s="37"/>
      <c r="U94" s="142"/>
      <c r="V94" s="142"/>
      <c r="W94" s="142"/>
      <c r="X94" s="142"/>
      <c r="Y94" s="142"/>
      <c r="Z94" s="142"/>
      <c r="AA94" s="142"/>
      <c r="AB94" s="161"/>
      <c r="AC94" s="161"/>
      <c r="AD94" s="161"/>
      <c r="AE94" s="161"/>
    </row>
    <row r="95" spans="2:31" x14ac:dyDescent="0.25">
      <c r="B95" s="193" t="s">
        <v>300</v>
      </c>
      <c r="C95" s="225">
        <v>488782862</v>
      </c>
      <c r="D95" s="225">
        <v>0</v>
      </c>
      <c r="E95" s="225">
        <v>0</v>
      </c>
      <c r="F95" s="225"/>
      <c r="G95" s="172"/>
      <c r="H95" s="172"/>
      <c r="I95" s="172"/>
      <c r="J95" s="172"/>
      <c r="K95" s="172"/>
      <c r="L95" s="172"/>
      <c r="M95" s="172"/>
      <c r="N95" s="172"/>
      <c r="O95" s="172"/>
      <c r="P95" s="172">
        <v>0</v>
      </c>
      <c r="Q95" s="172">
        <f>SUM(E95:P95)</f>
        <v>0</v>
      </c>
      <c r="R95" s="37"/>
      <c r="S95" s="148"/>
      <c r="T95" s="37"/>
      <c r="U95" s="142"/>
      <c r="V95" s="142"/>
      <c r="W95" s="142"/>
      <c r="X95" s="142"/>
      <c r="Y95" s="142"/>
      <c r="Z95" s="142"/>
      <c r="AA95" s="142"/>
      <c r="AB95" s="161"/>
      <c r="AC95" s="161"/>
      <c r="AD95" s="161"/>
      <c r="AE95" s="161"/>
    </row>
    <row r="96" spans="2:31" x14ac:dyDescent="0.25">
      <c r="B96" s="196" t="s">
        <v>126</v>
      </c>
      <c r="C96" s="224">
        <v>55622054362</v>
      </c>
      <c r="D96" s="224">
        <f t="shared" ref="D96:P96" si="30">D97+D100+D101</f>
        <v>71961210823.630005</v>
      </c>
      <c r="E96" s="224">
        <f t="shared" si="30"/>
        <v>5248552499.7399998</v>
      </c>
      <c r="F96" s="224">
        <f t="shared" si="30"/>
        <v>4063263834.8999996</v>
      </c>
      <c r="G96" s="224">
        <f t="shared" si="30"/>
        <v>3238095936.04</v>
      </c>
      <c r="H96" s="224">
        <f t="shared" si="30"/>
        <v>2685766984.75</v>
      </c>
      <c r="I96" s="224">
        <f t="shared" si="30"/>
        <v>8196757475.3199997</v>
      </c>
      <c r="J96" s="224">
        <f t="shared" si="30"/>
        <v>2360930835.6600003</v>
      </c>
      <c r="K96" s="224">
        <f t="shared" si="30"/>
        <v>3655670131.8299999</v>
      </c>
      <c r="L96" s="224">
        <f t="shared" si="30"/>
        <v>2806866164.0999999</v>
      </c>
      <c r="M96" s="224">
        <f t="shared" si="30"/>
        <v>7332301295.5600004</v>
      </c>
      <c r="N96" s="224">
        <f t="shared" si="30"/>
        <v>12872364085.540001</v>
      </c>
      <c r="O96" s="224">
        <f t="shared" si="30"/>
        <v>3591271567.9900002</v>
      </c>
      <c r="P96" s="224">
        <f t="shared" si="30"/>
        <v>12602573897.780001</v>
      </c>
      <c r="Q96" s="170">
        <f t="shared" si="21"/>
        <v>68654414709.209991</v>
      </c>
      <c r="R96" s="37"/>
      <c r="S96" s="148"/>
      <c r="T96" s="37"/>
      <c r="U96" s="142"/>
      <c r="V96" s="142"/>
      <c r="W96" s="142"/>
      <c r="X96" s="142"/>
      <c r="Y96" s="142"/>
      <c r="Z96" s="142"/>
      <c r="AA96" s="142"/>
      <c r="AB96" s="161"/>
      <c r="AC96" s="161"/>
      <c r="AD96" s="161"/>
      <c r="AE96" s="161"/>
    </row>
    <row r="97" spans="2:31" x14ac:dyDescent="0.25">
      <c r="B97" s="193" t="s">
        <v>267</v>
      </c>
      <c r="C97" s="225">
        <v>17486326312</v>
      </c>
      <c r="D97" s="225">
        <v>29207003238.620003</v>
      </c>
      <c r="E97" s="225">
        <v>1639532500.4099998</v>
      </c>
      <c r="F97" s="225">
        <v>1278958255.5799999</v>
      </c>
      <c r="G97" s="172">
        <v>1323552481.75</v>
      </c>
      <c r="H97" s="172">
        <v>1260671139.6400001</v>
      </c>
      <c r="I97" s="172">
        <v>1471020252.0300002</v>
      </c>
      <c r="J97" s="172">
        <v>1577177072.6700001</v>
      </c>
      <c r="K97" s="172">
        <v>2060794063.96</v>
      </c>
      <c r="L97" s="172">
        <v>1478590565.5899999</v>
      </c>
      <c r="M97" s="172">
        <v>2869800367.7400002</v>
      </c>
      <c r="N97" s="172">
        <v>2892440848.1800003</v>
      </c>
      <c r="O97" s="172">
        <v>2205191016.0100002</v>
      </c>
      <c r="P97" s="172">
        <v>8315948819.1300001</v>
      </c>
      <c r="Q97" s="172">
        <f t="shared" si="21"/>
        <v>28373677382.690006</v>
      </c>
      <c r="R97" s="37"/>
      <c r="S97" s="148"/>
      <c r="T97" s="37"/>
      <c r="U97" s="142"/>
      <c r="V97" s="142"/>
      <c r="W97" s="142"/>
      <c r="X97" s="142"/>
      <c r="Y97" s="142"/>
      <c r="Z97" s="142"/>
      <c r="AA97" s="142"/>
      <c r="AB97" s="161"/>
      <c r="AC97" s="161"/>
      <c r="AD97" s="161"/>
      <c r="AE97" s="161"/>
    </row>
    <row r="98" spans="2:31" x14ac:dyDescent="0.25">
      <c r="B98" s="201" t="s">
        <v>268</v>
      </c>
      <c r="C98" s="225">
        <v>8720225968</v>
      </c>
      <c r="D98" s="225">
        <v>18405559689.860001</v>
      </c>
      <c r="E98" s="225">
        <v>812018822.61000001</v>
      </c>
      <c r="F98" s="225">
        <v>542983788.09000003</v>
      </c>
      <c r="G98" s="172">
        <v>507658640.07000005</v>
      </c>
      <c r="H98" s="172">
        <v>583049138.56000006</v>
      </c>
      <c r="I98" s="172">
        <v>749567098.93000007</v>
      </c>
      <c r="J98" s="172">
        <v>573080985.75</v>
      </c>
      <c r="K98" s="172">
        <v>1356206787.27</v>
      </c>
      <c r="L98" s="172">
        <v>811328452.78999996</v>
      </c>
      <c r="M98" s="172">
        <v>1645528202.5400002</v>
      </c>
      <c r="N98" s="172">
        <v>1975671546.1900001</v>
      </c>
      <c r="O98" s="172">
        <v>1408700430.1800001</v>
      </c>
      <c r="P98" s="172">
        <v>6709710906.9700003</v>
      </c>
      <c r="Q98" s="172">
        <f t="shared" si="21"/>
        <v>17675504799.950001</v>
      </c>
      <c r="R98" s="37"/>
      <c r="S98" s="148"/>
      <c r="T98" s="37"/>
      <c r="U98" s="142"/>
      <c r="V98" s="142"/>
      <c r="W98" s="142"/>
      <c r="X98" s="142"/>
      <c r="Y98" s="142"/>
      <c r="Z98" s="142"/>
      <c r="AA98" s="142"/>
      <c r="AB98" s="161"/>
      <c r="AC98" s="161"/>
      <c r="AD98" s="161"/>
      <c r="AE98" s="161"/>
    </row>
    <row r="99" spans="2:31" x14ac:dyDescent="0.25">
      <c r="B99" s="201" t="s">
        <v>269</v>
      </c>
      <c r="C99" s="225">
        <v>8766100344</v>
      </c>
      <c r="D99" s="225">
        <v>10801443548.760002</v>
      </c>
      <c r="E99" s="225">
        <v>827513677.79999995</v>
      </c>
      <c r="F99" s="225">
        <v>735974467.49000001</v>
      </c>
      <c r="G99" s="172">
        <v>815893841.67999995</v>
      </c>
      <c r="H99" s="172">
        <v>677622001.08000004</v>
      </c>
      <c r="I99" s="172">
        <v>721453153.10000002</v>
      </c>
      <c r="J99" s="172">
        <v>1004096086.92</v>
      </c>
      <c r="K99" s="172">
        <v>704587276.69000006</v>
      </c>
      <c r="L99" s="172">
        <v>667262112.79999995</v>
      </c>
      <c r="M99" s="172">
        <v>1224272165.2</v>
      </c>
      <c r="N99" s="172">
        <v>916769301.99000001</v>
      </c>
      <c r="O99" s="172">
        <v>796490585.82999992</v>
      </c>
      <c r="P99" s="172">
        <v>1606237912.1599998</v>
      </c>
      <c r="Q99" s="172">
        <f t="shared" si="21"/>
        <v>10698172582.74</v>
      </c>
      <c r="R99" s="37"/>
      <c r="S99" s="148"/>
      <c r="T99" s="37"/>
      <c r="U99" s="142"/>
      <c r="V99" s="142"/>
      <c r="W99" s="142"/>
      <c r="X99" s="142"/>
      <c r="Y99" s="142"/>
      <c r="Z99" s="142"/>
      <c r="AA99" s="142"/>
      <c r="AB99" s="161"/>
      <c r="AC99" s="161"/>
      <c r="AD99" s="161"/>
      <c r="AE99" s="161"/>
    </row>
    <row r="100" spans="2:31" x14ac:dyDescent="0.25">
      <c r="B100" s="193" t="s">
        <v>270</v>
      </c>
      <c r="C100" s="225">
        <v>37635728050</v>
      </c>
      <c r="D100" s="225">
        <v>41241879751.009995</v>
      </c>
      <c r="E100" s="225">
        <v>3442353333.3299999</v>
      </c>
      <c r="F100" s="225">
        <v>2632472665.3199997</v>
      </c>
      <c r="G100" s="172">
        <v>1814543454.29</v>
      </c>
      <c r="H100" s="172">
        <v>1425095845.1100001</v>
      </c>
      <c r="I100" s="172">
        <v>6725737223.29</v>
      </c>
      <c r="J100" s="172">
        <v>672642651.88</v>
      </c>
      <c r="K100" s="172">
        <v>1594876067.8700001</v>
      </c>
      <c r="L100" s="172">
        <v>1328275598.51</v>
      </c>
      <c r="M100" s="172">
        <v>4365278704.9300003</v>
      </c>
      <c r="N100" s="172">
        <v>9854923237.3600006</v>
      </c>
      <c r="O100" s="172">
        <v>1386080551.98</v>
      </c>
      <c r="P100" s="172">
        <v>3533493463.6500001</v>
      </c>
      <c r="Q100" s="172">
        <f t="shared" si="21"/>
        <v>38775772797.520004</v>
      </c>
      <c r="R100" s="37"/>
      <c r="S100" s="148"/>
      <c r="T100" s="37"/>
      <c r="U100" s="142"/>
      <c r="V100" s="142"/>
      <c r="W100" s="142"/>
      <c r="X100" s="142"/>
      <c r="Y100" s="142"/>
      <c r="Z100" s="142"/>
      <c r="AA100" s="142"/>
      <c r="AB100" s="161"/>
      <c r="AC100" s="161"/>
      <c r="AD100" s="161"/>
      <c r="AE100" s="161"/>
    </row>
    <row r="101" spans="2:31" x14ac:dyDescent="0.25">
      <c r="B101" s="193" t="s">
        <v>290</v>
      </c>
      <c r="C101" s="225">
        <v>500000000</v>
      </c>
      <c r="D101" s="225">
        <v>1512327834</v>
      </c>
      <c r="E101" s="225">
        <v>166666666</v>
      </c>
      <c r="F101" s="225">
        <v>151832914</v>
      </c>
      <c r="G101" s="172">
        <v>100000000</v>
      </c>
      <c r="H101" s="172">
        <v>0</v>
      </c>
      <c r="I101" s="172"/>
      <c r="J101" s="172">
        <v>111111111.11</v>
      </c>
      <c r="K101" s="172">
        <v>0</v>
      </c>
      <c r="L101" s="172">
        <v>0</v>
      </c>
      <c r="M101" s="172">
        <v>97222222.890000001</v>
      </c>
      <c r="N101" s="172">
        <v>125000000</v>
      </c>
      <c r="O101" s="172"/>
      <c r="P101" s="172">
        <v>753131615</v>
      </c>
      <c r="Q101" s="172">
        <f t="shared" si="21"/>
        <v>1504964529</v>
      </c>
      <c r="R101" s="37"/>
      <c r="S101" s="148"/>
      <c r="T101" s="37"/>
      <c r="U101" s="142"/>
      <c r="V101" s="142"/>
      <c r="W101" s="142"/>
      <c r="X101" s="142"/>
      <c r="Y101" s="142"/>
      <c r="Z101" s="142"/>
      <c r="AA101" s="142"/>
      <c r="AB101" s="161"/>
      <c r="AC101" s="161"/>
      <c r="AD101" s="161"/>
      <c r="AE101" s="161"/>
    </row>
    <row r="102" spans="2:31" x14ac:dyDescent="0.25">
      <c r="B102" s="196" t="s">
        <v>127</v>
      </c>
      <c r="C102" s="224">
        <v>23450000</v>
      </c>
      <c r="D102" s="224">
        <v>860528606.53999996</v>
      </c>
      <c r="E102" s="224">
        <v>23000000</v>
      </c>
      <c r="F102" s="224">
        <v>93671400</v>
      </c>
      <c r="G102" s="170">
        <v>21770383.219999999</v>
      </c>
      <c r="H102" s="170">
        <v>22271200.350000001</v>
      </c>
      <c r="I102" s="170">
        <v>386796.82</v>
      </c>
      <c r="J102" s="170">
        <v>65000000</v>
      </c>
      <c r="K102" s="170"/>
      <c r="L102" s="170">
        <v>0</v>
      </c>
      <c r="M102" s="170">
        <v>0</v>
      </c>
      <c r="N102" s="170">
        <v>41353113.399999999</v>
      </c>
      <c r="O102" s="170">
        <v>83544.2</v>
      </c>
      <c r="P102" s="170">
        <v>586949733.07999992</v>
      </c>
      <c r="Q102" s="170">
        <f t="shared" si="21"/>
        <v>854486171.06999993</v>
      </c>
      <c r="S102" s="148"/>
      <c r="T102" s="37"/>
      <c r="U102" s="142"/>
      <c r="V102" s="142"/>
      <c r="W102" s="142"/>
      <c r="X102" s="142"/>
      <c r="Y102" s="142"/>
      <c r="Z102" s="142"/>
      <c r="AA102" s="142"/>
      <c r="AB102" s="161"/>
      <c r="AC102" s="161"/>
      <c r="AD102" s="161"/>
      <c r="AE102" s="161"/>
    </row>
    <row r="103" spans="2:31" x14ac:dyDescent="0.25">
      <c r="B103" s="30" t="s">
        <v>128</v>
      </c>
      <c r="C103" s="224">
        <v>1446284275</v>
      </c>
      <c r="D103" s="224">
        <f>SUM(D104:D105)</f>
        <v>154436291</v>
      </c>
      <c r="E103" s="224">
        <f>SUM(E104:E105)</f>
        <v>0</v>
      </c>
      <c r="F103" s="224">
        <f>SUM(F104:F105)</f>
        <v>0</v>
      </c>
      <c r="G103" s="224">
        <f t="shared" ref="G103:P103" si="31">SUM(G104:G105)</f>
        <v>0</v>
      </c>
      <c r="H103" s="224">
        <f t="shared" si="31"/>
        <v>0</v>
      </c>
      <c r="I103" s="224">
        <f t="shared" si="31"/>
        <v>0</v>
      </c>
      <c r="J103" s="224">
        <f t="shared" si="31"/>
        <v>0</v>
      </c>
      <c r="K103" s="224">
        <f t="shared" si="31"/>
        <v>0</v>
      </c>
      <c r="L103" s="224">
        <f t="shared" si="31"/>
        <v>0</v>
      </c>
      <c r="M103" s="224">
        <f t="shared" si="31"/>
        <v>0</v>
      </c>
      <c r="N103" s="224">
        <f t="shared" si="31"/>
        <v>0</v>
      </c>
      <c r="O103" s="224">
        <f t="shared" si="31"/>
        <v>0</v>
      </c>
      <c r="P103" s="224">
        <f t="shared" si="31"/>
        <v>3000000</v>
      </c>
      <c r="Q103" s="170">
        <f t="shared" si="21"/>
        <v>3000000</v>
      </c>
      <c r="S103" s="148"/>
      <c r="T103" s="37"/>
      <c r="U103" s="142"/>
      <c r="V103" s="142"/>
      <c r="W103" s="142"/>
      <c r="X103" s="142"/>
      <c r="Y103" s="142"/>
      <c r="Z103" s="142"/>
      <c r="AA103" s="142"/>
      <c r="AB103" s="161"/>
      <c r="AC103" s="161"/>
      <c r="AD103" s="161"/>
      <c r="AE103" s="161"/>
    </row>
    <row r="104" spans="2:31" x14ac:dyDescent="0.25">
      <c r="B104" s="192" t="s">
        <v>129</v>
      </c>
      <c r="C104" s="225">
        <v>1267847984</v>
      </c>
      <c r="D104" s="225">
        <v>3000000</v>
      </c>
      <c r="E104" s="225">
        <v>0</v>
      </c>
      <c r="F104" s="225">
        <v>0</v>
      </c>
      <c r="G104" s="172">
        <v>0</v>
      </c>
      <c r="H104" s="172">
        <v>0</v>
      </c>
      <c r="I104" s="172"/>
      <c r="J104" s="172"/>
      <c r="K104" s="172"/>
      <c r="L104" s="172"/>
      <c r="M104" s="172">
        <v>0</v>
      </c>
      <c r="N104" s="172"/>
      <c r="O104" s="172"/>
      <c r="P104" s="172">
        <v>3000000</v>
      </c>
      <c r="Q104" s="172">
        <f t="shared" si="21"/>
        <v>3000000</v>
      </c>
      <c r="S104" s="148"/>
      <c r="T104" s="37"/>
      <c r="U104" s="142"/>
      <c r="V104" s="142"/>
      <c r="W104" s="142"/>
      <c r="X104" s="142"/>
      <c r="Y104" s="142"/>
      <c r="Z104" s="142"/>
      <c r="AA104" s="142"/>
      <c r="AB104" s="161"/>
      <c r="AC104" s="161"/>
      <c r="AD104" s="161"/>
      <c r="AE104" s="161"/>
    </row>
    <row r="105" spans="2:31" x14ac:dyDescent="0.25">
      <c r="B105" s="192" t="s">
        <v>130</v>
      </c>
      <c r="C105" s="225">
        <v>178436291</v>
      </c>
      <c r="D105" s="225">
        <v>151436291</v>
      </c>
      <c r="E105" s="225">
        <v>0</v>
      </c>
      <c r="F105" s="225"/>
      <c r="G105" s="172">
        <v>0</v>
      </c>
      <c r="H105" s="172"/>
      <c r="I105" s="172"/>
      <c r="J105" s="172"/>
      <c r="K105" s="172"/>
      <c r="L105" s="172"/>
      <c r="M105" s="172"/>
      <c r="N105" s="172"/>
      <c r="O105" s="172"/>
      <c r="P105" s="172"/>
      <c r="Q105" s="172">
        <f t="shared" si="21"/>
        <v>0</v>
      </c>
      <c r="R105" s="200"/>
      <c r="S105" s="148"/>
      <c r="T105" s="37"/>
      <c r="U105" s="142"/>
      <c r="V105" s="142"/>
      <c r="W105" s="142"/>
      <c r="X105" s="142"/>
      <c r="Y105" s="142"/>
      <c r="Z105" s="142"/>
      <c r="AA105" s="142"/>
      <c r="AB105" s="161"/>
      <c r="AC105" s="161"/>
      <c r="AD105" s="161"/>
      <c r="AE105" s="161"/>
    </row>
    <row r="106" spans="2:31" x14ac:dyDescent="0.25">
      <c r="B106" s="211" t="s">
        <v>66</v>
      </c>
      <c r="C106" s="177">
        <f t="shared" ref="C106:Q106" si="32">C10+C49</f>
        <v>1247578095825</v>
      </c>
      <c r="D106" s="177">
        <f t="shared" si="32"/>
        <v>1328005412479.4702</v>
      </c>
      <c r="E106" s="178">
        <f t="shared" si="32"/>
        <v>99402711944.889984</v>
      </c>
      <c r="F106" s="178">
        <f t="shared" si="32"/>
        <v>110071274842.71001</v>
      </c>
      <c r="G106" s="178">
        <f>G10+G49</f>
        <v>93358287605.849991</v>
      </c>
      <c r="H106" s="178">
        <f t="shared" si="32"/>
        <v>72803436662.389969</v>
      </c>
      <c r="I106" s="178">
        <f t="shared" si="32"/>
        <v>103366610868.93997</v>
      </c>
      <c r="J106" s="178">
        <f t="shared" si="32"/>
        <v>104152109906.14</v>
      </c>
      <c r="K106" s="178">
        <f t="shared" si="32"/>
        <v>107951069115.72995</v>
      </c>
      <c r="L106" s="178">
        <f t="shared" si="32"/>
        <v>90551184472.449966</v>
      </c>
      <c r="M106" s="178">
        <f t="shared" si="32"/>
        <v>93139218367.289993</v>
      </c>
      <c r="N106" s="178">
        <f t="shared" si="32"/>
        <v>108829187666.41002</v>
      </c>
      <c r="O106" s="178">
        <f t="shared" si="32"/>
        <v>125860086223.58</v>
      </c>
      <c r="P106" s="178">
        <f t="shared" si="32"/>
        <v>169752026442.37</v>
      </c>
      <c r="Q106" s="178">
        <f t="shared" si="32"/>
        <v>1279237204118.7498</v>
      </c>
      <c r="S106" s="148"/>
      <c r="U106" s="142"/>
      <c r="V106" s="142"/>
      <c r="W106" s="142"/>
      <c r="X106" s="142"/>
      <c r="Y106" s="142"/>
      <c r="Z106" s="142"/>
      <c r="AA106" s="142"/>
      <c r="AB106" s="161"/>
      <c r="AC106" s="161"/>
      <c r="AD106" s="161"/>
      <c r="AE106" s="161"/>
    </row>
    <row r="107" spans="2:31" x14ac:dyDescent="0.25">
      <c r="B107" s="27"/>
      <c r="C107" s="31"/>
      <c r="D107" s="31"/>
      <c r="E107" s="31"/>
      <c r="F107" s="31"/>
      <c r="G107" s="31"/>
      <c r="H107" s="31"/>
      <c r="I107" s="31"/>
      <c r="J107" s="31"/>
      <c r="K107" s="31"/>
      <c r="L107" s="31"/>
      <c r="M107" s="31"/>
      <c r="N107" s="31"/>
      <c r="O107" s="31"/>
      <c r="P107" s="31"/>
      <c r="Q107" s="31"/>
      <c r="S107" s="148"/>
      <c r="U107" s="142"/>
      <c r="V107" s="142"/>
      <c r="W107" s="142"/>
      <c r="X107" s="142"/>
      <c r="Y107" s="142"/>
      <c r="Z107" s="142"/>
      <c r="AA107" s="142"/>
      <c r="AB107" s="161"/>
      <c r="AC107" s="161"/>
      <c r="AD107" s="161"/>
      <c r="AE107" s="161"/>
    </row>
    <row r="108" spans="2:31" x14ac:dyDescent="0.25">
      <c r="B108" s="211"/>
      <c r="C108" s="26"/>
      <c r="D108" s="26"/>
      <c r="E108" s="14" t="s">
        <v>10</v>
      </c>
      <c r="F108" s="14" t="s">
        <v>11</v>
      </c>
      <c r="G108" s="14" t="str">
        <f>+G9</f>
        <v>MARZO</v>
      </c>
      <c r="H108" s="14" t="s">
        <v>13</v>
      </c>
      <c r="I108" s="14" t="s">
        <v>14</v>
      </c>
      <c r="J108" s="14" t="s">
        <v>15</v>
      </c>
      <c r="K108" s="14" t="s">
        <v>16</v>
      </c>
      <c r="L108" s="14" t="s">
        <v>17</v>
      </c>
      <c r="M108" s="14" t="s">
        <v>18</v>
      </c>
      <c r="N108" s="14" t="s">
        <v>19</v>
      </c>
      <c r="O108" s="14" t="s">
        <v>20</v>
      </c>
      <c r="P108" s="14" t="s">
        <v>21</v>
      </c>
      <c r="Q108" s="214" t="s">
        <v>22</v>
      </c>
      <c r="R108" s="37"/>
      <c r="S108" s="148"/>
      <c r="U108" s="142"/>
      <c r="V108" s="142"/>
      <c r="W108" s="142"/>
      <c r="X108" s="142"/>
      <c r="Y108" s="142"/>
      <c r="Z108" s="142"/>
      <c r="AA108" s="142"/>
    </row>
    <row r="109" spans="2:31" x14ac:dyDescent="0.25">
      <c r="B109" s="29" t="s">
        <v>148</v>
      </c>
      <c r="C109" s="167">
        <f t="shared" ref="C109" si="33">C110+C116+C127+C131</f>
        <v>155685242330</v>
      </c>
      <c r="D109" s="167">
        <f>D110+D116+D127+D131</f>
        <v>111230344755.78</v>
      </c>
      <c r="E109" s="167">
        <f>E110+E116+E127+E131</f>
        <v>6764614992.5799999</v>
      </c>
      <c r="F109" s="167">
        <f t="shared" ref="F109:P109" si="34">F110+F116+F127+F131</f>
        <v>7181352761.3600006</v>
      </c>
      <c r="G109" s="167">
        <f t="shared" si="34"/>
        <v>28671240855.810001</v>
      </c>
      <c r="H109" s="167">
        <f t="shared" si="34"/>
        <v>4414171645.21</v>
      </c>
      <c r="I109" s="167">
        <f t="shared" si="34"/>
        <v>3912261498.71</v>
      </c>
      <c r="J109" s="167">
        <f t="shared" si="34"/>
        <v>7514339249.46</v>
      </c>
      <c r="K109" s="167">
        <f t="shared" si="34"/>
        <v>8053034919.8100004</v>
      </c>
      <c r="L109" s="167">
        <f t="shared" si="34"/>
        <v>3199338316.5299997</v>
      </c>
      <c r="M109" s="167">
        <f t="shared" si="34"/>
        <v>9750162399.8199997</v>
      </c>
      <c r="N109" s="167">
        <f t="shared" si="34"/>
        <v>9671264526.4700012</v>
      </c>
      <c r="O109" s="167">
        <f t="shared" si="34"/>
        <v>3527141960.5899997</v>
      </c>
      <c r="P109" s="167">
        <f t="shared" si="34"/>
        <v>11554624119.830002</v>
      </c>
      <c r="Q109" s="167">
        <f>SUM(E109:P109)</f>
        <v>104213547246.18001</v>
      </c>
      <c r="R109" s="37"/>
      <c r="S109" s="148"/>
      <c r="T109" s="37"/>
      <c r="V109" s="142"/>
      <c r="W109" s="142"/>
      <c r="X109" s="142"/>
      <c r="Y109" s="142"/>
      <c r="Z109" s="142"/>
      <c r="AA109" s="142"/>
    </row>
    <row r="110" spans="2:31" x14ac:dyDescent="0.25">
      <c r="B110" s="196" t="s">
        <v>131</v>
      </c>
      <c r="C110" s="170">
        <v>7242026236</v>
      </c>
      <c r="D110" s="170">
        <f t="shared" ref="D110:P111" si="35">D111</f>
        <v>6077078640</v>
      </c>
      <c r="E110" s="170">
        <f t="shared" si="35"/>
        <v>250000000</v>
      </c>
      <c r="F110" s="170">
        <f t="shared" si="35"/>
        <v>250000000</v>
      </c>
      <c r="G110" s="170">
        <f t="shared" si="35"/>
        <v>1500000000</v>
      </c>
      <c r="H110" s="170">
        <f t="shared" si="35"/>
        <v>0</v>
      </c>
      <c r="I110" s="170">
        <f t="shared" si="35"/>
        <v>208950952.5</v>
      </c>
      <c r="J110" s="170">
        <f t="shared" si="35"/>
        <v>0</v>
      </c>
      <c r="K110" s="170">
        <f t="shared" si="35"/>
        <v>0</v>
      </c>
      <c r="L110" s="170">
        <f t="shared" si="35"/>
        <v>500000000</v>
      </c>
      <c r="M110" s="170">
        <f t="shared" si="35"/>
        <v>2731401099.4200001</v>
      </c>
      <c r="N110" s="170">
        <f t="shared" si="35"/>
        <v>68246520</v>
      </c>
      <c r="O110" s="170">
        <f t="shared" si="35"/>
        <v>500000000</v>
      </c>
      <c r="P110" s="170">
        <f t="shared" si="35"/>
        <v>0</v>
      </c>
      <c r="Q110" s="169">
        <f>SUM(E110:P110)</f>
        <v>6008598571.9200001</v>
      </c>
      <c r="R110" s="37"/>
      <c r="S110" s="148"/>
      <c r="T110" s="37"/>
      <c r="U110" s="142"/>
      <c r="V110" s="142"/>
      <c r="W110" s="142"/>
      <c r="X110" s="142"/>
      <c r="Y110" s="142"/>
      <c r="Z110" s="142"/>
      <c r="AA110" s="142"/>
      <c r="AB110" s="37"/>
      <c r="AC110" s="37"/>
      <c r="AD110" s="37"/>
      <c r="AE110" s="37"/>
    </row>
    <row r="111" spans="2:31" x14ac:dyDescent="0.25">
      <c r="B111" s="222" t="s">
        <v>149</v>
      </c>
      <c r="C111" s="172">
        <v>7242026236</v>
      </c>
      <c r="D111" s="172">
        <f t="shared" si="35"/>
        <v>6077078640</v>
      </c>
      <c r="E111" s="172">
        <f t="shared" si="35"/>
        <v>250000000</v>
      </c>
      <c r="F111" s="172">
        <f t="shared" si="35"/>
        <v>250000000</v>
      </c>
      <c r="G111" s="172">
        <f t="shared" si="35"/>
        <v>1500000000</v>
      </c>
      <c r="H111" s="172">
        <f t="shared" si="35"/>
        <v>0</v>
      </c>
      <c r="I111" s="172">
        <f t="shared" si="35"/>
        <v>208950952.5</v>
      </c>
      <c r="J111" s="172">
        <f t="shared" si="35"/>
        <v>0</v>
      </c>
      <c r="K111" s="172">
        <f t="shared" si="35"/>
        <v>0</v>
      </c>
      <c r="L111" s="172">
        <f t="shared" si="35"/>
        <v>500000000</v>
      </c>
      <c r="M111" s="172">
        <f t="shared" si="35"/>
        <v>2731401099.4200001</v>
      </c>
      <c r="N111" s="172">
        <f t="shared" si="35"/>
        <v>68246520</v>
      </c>
      <c r="O111" s="172">
        <f t="shared" si="35"/>
        <v>500000000</v>
      </c>
      <c r="P111" s="172">
        <f t="shared" si="35"/>
        <v>0</v>
      </c>
      <c r="Q111" s="179">
        <f t="shared" ref="Q111:Q135" si="36">SUM(E111:P111)</f>
        <v>6008598571.9200001</v>
      </c>
      <c r="R111" s="37"/>
      <c r="S111" s="148"/>
      <c r="T111" s="37"/>
      <c r="U111" s="142"/>
      <c r="V111" s="142"/>
      <c r="W111" s="142"/>
      <c r="X111" s="142"/>
      <c r="Y111" s="142"/>
      <c r="Z111" s="142"/>
      <c r="AA111" s="142"/>
      <c r="AB111" s="37"/>
      <c r="AC111" s="37"/>
      <c r="AD111" s="37"/>
      <c r="AE111" s="37"/>
    </row>
    <row r="112" spans="2:31" x14ac:dyDescent="0.25">
      <c r="B112" s="194" t="s">
        <v>150</v>
      </c>
      <c r="C112" s="170">
        <f t="shared" ref="C112:P112" si="37">SUM(C113:C115)</f>
        <v>7242026236</v>
      </c>
      <c r="D112" s="170">
        <f t="shared" si="37"/>
        <v>6077078640</v>
      </c>
      <c r="E112" s="170">
        <f t="shared" si="37"/>
        <v>250000000</v>
      </c>
      <c r="F112" s="170">
        <f t="shared" si="37"/>
        <v>250000000</v>
      </c>
      <c r="G112" s="170">
        <f t="shared" si="37"/>
        <v>1500000000</v>
      </c>
      <c r="H112" s="170">
        <f t="shared" si="37"/>
        <v>0</v>
      </c>
      <c r="I112" s="170">
        <f t="shared" si="37"/>
        <v>208950952.5</v>
      </c>
      <c r="J112" s="170">
        <f t="shared" si="37"/>
        <v>0</v>
      </c>
      <c r="K112" s="170">
        <f t="shared" si="37"/>
        <v>0</v>
      </c>
      <c r="L112" s="170">
        <f t="shared" si="37"/>
        <v>500000000</v>
      </c>
      <c r="M112" s="170">
        <f t="shared" si="37"/>
        <v>2731401099.4200001</v>
      </c>
      <c r="N112" s="170">
        <f t="shared" si="37"/>
        <v>68246520</v>
      </c>
      <c r="O112" s="170">
        <f t="shared" si="37"/>
        <v>500000000</v>
      </c>
      <c r="P112" s="170">
        <f t="shared" si="37"/>
        <v>0</v>
      </c>
      <c r="Q112" s="169">
        <f t="shared" si="36"/>
        <v>6008598571.9200001</v>
      </c>
      <c r="R112" s="37"/>
      <c r="S112" s="148"/>
      <c r="T112" s="37"/>
      <c r="U112" s="142"/>
      <c r="V112" s="142"/>
      <c r="W112" s="142"/>
      <c r="X112" s="142"/>
      <c r="Y112" s="142"/>
      <c r="Z112" s="142"/>
      <c r="AA112" s="142"/>
      <c r="AB112" s="37"/>
      <c r="AC112" s="37"/>
      <c r="AD112" s="37"/>
      <c r="AE112" s="37"/>
    </row>
    <row r="113" spans="2:31" ht="30" x14ac:dyDescent="0.25">
      <c r="B113" s="238" t="s">
        <v>151</v>
      </c>
      <c r="C113" s="172">
        <v>500000000</v>
      </c>
      <c r="D113" s="172">
        <v>0</v>
      </c>
      <c r="E113" s="172">
        <v>250000000</v>
      </c>
      <c r="F113" s="172">
        <v>250000000</v>
      </c>
      <c r="G113" s="172">
        <v>1500000000</v>
      </c>
      <c r="H113" s="172"/>
      <c r="I113" s="172"/>
      <c r="J113" s="172"/>
      <c r="K113" s="172"/>
      <c r="L113" s="172">
        <v>500000000</v>
      </c>
      <c r="M113" s="172">
        <v>0</v>
      </c>
      <c r="N113" s="172"/>
      <c r="O113" s="172">
        <v>500000000</v>
      </c>
      <c r="P113" s="172"/>
      <c r="Q113" s="179">
        <f t="shared" si="36"/>
        <v>3000000000</v>
      </c>
      <c r="R113" s="37"/>
      <c r="S113" s="148"/>
      <c r="T113" s="37"/>
      <c r="U113" s="142"/>
      <c r="V113" s="142"/>
      <c r="W113" s="142"/>
      <c r="X113" s="142"/>
      <c r="Y113" s="142"/>
      <c r="Z113" s="142"/>
      <c r="AA113" s="142"/>
      <c r="AB113" s="37"/>
      <c r="AC113" s="37"/>
      <c r="AD113" s="37"/>
      <c r="AE113" s="37"/>
    </row>
    <row r="114" spans="2:31" x14ac:dyDescent="0.25">
      <c r="B114" s="238" t="s">
        <v>293</v>
      </c>
      <c r="C114" s="172">
        <v>3000000000</v>
      </c>
      <c r="D114" s="172">
        <v>3000000000</v>
      </c>
      <c r="E114" s="172">
        <v>0</v>
      </c>
      <c r="F114" s="172">
        <v>0</v>
      </c>
      <c r="G114" s="172">
        <v>0</v>
      </c>
      <c r="H114" s="172">
        <v>0</v>
      </c>
      <c r="I114" s="172">
        <v>0</v>
      </c>
      <c r="J114" s="172">
        <v>0</v>
      </c>
      <c r="K114" s="172">
        <v>0</v>
      </c>
      <c r="L114" s="172">
        <v>0</v>
      </c>
      <c r="M114" s="172">
        <v>0</v>
      </c>
      <c r="N114" s="172">
        <v>0</v>
      </c>
      <c r="O114" s="172">
        <v>0</v>
      </c>
      <c r="P114" s="172">
        <v>0</v>
      </c>
      <c r="Q114" s="179">
        <f t="shared" si="36"/>
        <v>0</v>
      </c>
      <c r="R114" s="37"/>
      <c r="S114" s="148"/>
      <c r="T114" s="37"/>
      <c r="U114" s="142"/>
      <c r="V114" s="142"/>
      <c r="W114" s="142"/>
      <c r="X114" s="142"/>
      <c r="Y114" s="142"/>
      <c r="Z114" s="142"/>
      <c r="AA114" s="142"/>
      <c r="AB114" s="37"/>
      <c r="AC114" s="37"/>
      <c r="AD114" s="37"/>
      <c r="AE114" s="37"/>
    </row>
    <row r="115" spans="2:31" ht="30" x14ac:dyDescent="0.25">
      <c r="B115" s="137" t="s">
        <v>152</v>
      </c>
      <c r="C115" s="180">
        <v>3742026236</v>
      </c>
      <c r="D115" s="180">
        <v>3077078640</v>
      </c>
      <c r="E115" s="180">
        <v>0</v>
      </c>
      <c r="F115" s="180"/>
      <c r="G115" s="180"/>
      <c r="H115" s="180"/>
      <c r="I115" s="180">
        <v>208950952.5</v>
      </c>
      <c r="J115" s="180"/>
      <c r="K115" s="180">
        <v>0</v>
      </c>
      <c r="L115" s="180">
        <v>0</v>
      </c>
      <c r="M115" s="180">
        <v>2731401099.4200001</v>
      </c>
      <c r="N115" s="180">
        <v>68246520</v>
      </c>
      <c r="O115" s="180"/>
      <c r="P115" s="180"/>
      <c r="Q115" s="179">
        <f t="shared" si="36"/>
        <v>3008598571.9200001</v>
      </c>
      <c r="R115" s="37"/>
      <c r="S115" s="148"/>
      <c r="T115" s="37"/>
      <c r="U115" s="142"/>
      <c r="V115" s="142"/>
      <c r="W115" s="142"/>
      <c r="X115" s="142"/>
      <c r="Y115" s="142"/>
      <c r="Z115" s="142"/>
      <c r="AA115" s="142"/>
      <c r="AB115" s="37"/>
      <c r="AC115" s="37"/>
      <c r="AD115" s="37"/>
      <c r="AE115" s="37"/>
    </row>
    <row r="116" spans="2:31" x14ac:dyDescent="0.25">
      <c r="B116" s="196" t="s">
        <v>132</v>
      </c>
      <c r="C116" s="169">
        <v>148443216094</v>
      </c>
      <c r="D116" s="169">
        <f t="shared" ref="D116:P116" si="38">D117</f>
        <v>101694190133.42</v>
      </c>
      <c r="E116" s="169">
        <f t="shared" si="38"/>
        <v>6514614992.5799999</v>
      </c>
      <c r="F116" s="169">
        <f t="shared" si="38"/>
        <v>5392902466.9400005</v>
      </c>
      <c r="G116" s="169">
        <f t="shared" si="38"/>
        <v>27171240855.810001</v>
      </c>
      <c r="H116" s="169">
        <f t="shared" si="38"/>
        <v>4414171645.21</v>
      </c>
      <c r="I116" s="169">
        <f t="shared" si="38"/>
        <v>3703310546.21</v>
      </c>
      <c r="J116" s="169">
        <f t="shared" si="38"/>
        <v>7514339249.46</v>
      </c>
      <c r="K116" s="169">
        <f t="shared" si="38"/>
        <v>8053034919.8100004</v>
      </c>
      <c r="L116" s="169">
        <f t="shared" si="38"/>
        <v>2699338316.5299997</v>
      </c>
      <c r="M116" s="169">
        <f t="shared" si="38"/>
        <v>5101201083.7299995</v>
      </c>
      <c r="N116" s="169">
        <f t="shared" si="38"/>
        <v>9603018006.4700012</v>
      </c>
      <c r="O116" s="169">
        <f t="shared" si="38"/>
        <v>3027141960.5899997</v>
      </c>
      <c r="P116" s="169">
        <f t="shared" si="38"/>
        <v>11554624119.830002</v>
      </c>
      <c r="Q116" s="169">
        <f t="shared" si="36"/>
        <v>94748938163.169998</v>
      </c>
      <c r="R116" s="37"/>
      <c r="S116" s="148"/>
      <c r="T116" s="37"/>
      <c r="U116" s="142"/>
      <c r="V116" s="142"/>
      <c r="W116" s="142"/>
      <c r="X116" s="142"/>
      <c r="Y116" s="142"/>
      <c r="Z116" s="142"/>
      <c r="AA116" s="142"/>
      <c r="AB116" s="37"/>
      <c r="AC116" s="37"/>
      <c r="AD116" s="37"/>
      <c r="AE116" s="37"/>
    </row>
    <row r="117" spans="2:31" x14ac:dyDescent="0.25">
      <c r="B117" s="193" t="s">
        <v>155</v>
      </c>
      <c r="C117" s="179">
        <v>148443216094</v>
      </c>
      <c r="D117" s="179">
        <f>D118+D121+D124</f>
        <v>101694190133.42</v>
      </c>
      <c r="E117" s="218">
        <f>E118+E121+E124</f>
        <v>6514614992.5799999</v>
      </c>
      <c r="F117" s="218">
        <f t="shared" ref="F117:P117" si="39">F118+F121+F124</f>
        <v>5392902466.9400005</v>
      </c>
      <c r="G117" s="218">
        <f t="shared" si="39"/>
        <v>27171240855.810001</v>
      </c>
      <c r="H117" s="218">
        <f t="shared" si="39"/>
        <v>4414171645.21</v>
      </c>
      <c r="I117" s="218">
        <f t="shared" si="39"/>
        <v>3703310546.21</v>
      </c>
      <c r="J117" s="218">
        <f t="shared" si="39"/>
        <v>7514339249.46</v>
      </c>
      <c r="K117" s="218">
        <f t="shared" si="39"/>
        <v>8053034919.8100004</v>
      </c>
      <c r="L117" s="218">
        <f t="shared" si="39"/>
        <v>2699338316.5299997</v>
      </c>
      <c r="M117" s="218">
        <f t="shared" si="39"/>
        <v>5101201083.7299995</v>
      </c>
      <c r="N117" s="218">
        <f t="shared" si="39"/>
        <v>9603018006.4700012</v>
      </c>
      <c r="O117" s="218">
        <f t="shared" si="39"/>
        <v>3027141960.5899997</v>
      </c>
      <c r="P117" s="218">
        <f t="shared" si="39"/>
        <v>11554624119.830002</v>
      </c>
      <c r="Q117" s="179">
        <f t="shared" si="36"/>
        <v>94748938163.169998</v>
      </c>
      <c r="R117" s="37"/>
      <c r="S117" s="148"/>
      <c r="T117" s="37"/>
      <c r="U117" s="142"/>
      <c r="V117" s="142"/>
      <c r="W117" s="142"/>
      <c r="X117" s="142"/>
      <c r="Y117" s="142"/>
      <c r="Z117" s="142"/>
      <c r="AA117" s="142"/>
      <c r="AB117" s="37"/>
      <c r="AC117" s="37"/>
      <c r="AD117" s="37"/>
      <c r="AE117" s="37"/>
    </row>
    <row r="118" spans="2:31" x14ac:dyDescent="0.25">
      <c r="B118" s="239" t="s">
        <v>133</v>
      </c>
      <c r="C118" s="169">
        <v>19042071011</v>
      </c>
      <c r="D118" s="169">
        <f t="shared" ref="D118" si="40">SUM(D119:D120)</f>
        <v>10171445323.639999</v>
      </c>
      <c r="E118" s="169">
        <f t="shared" ref="E118:P118" si="41">SUM(E119:E120)</f>
        <v>70225044.540000007</v>
      </c>
      <c r="F118" s="169">
        <f t="shared" si="41"/>
        <v>367756793.35000002</v>
      </c>
      <c r="G118" s="169">
        <f t="shared" si="41"/>
        <v>48693001.909999996</v>
      </c>
      <c r="H118" s="169">
        <f t="shared" si="41"/>
        <v>48363169.009999998</v>
      </c>
      <c r="I118" s="169">
        <f t="shared" si="41"/>
        <v>174854053.33000001</v>
      </c>
      <c r="J118" s="169">
        <f t="shared" si="41"/>
        <v>121824634</v>
      </c>
      <c r="K118" s="169">
        <f t="shared" si="41"/>
        <v>116796511.87</v>
      </c>
      <c r="L118" s="169">
        <f t="shared" si="41"/>
        <v>426461954</v>
      </c>
      <c r="M118" s="169">
        <f t="shared" si="41"/>
        <v>570447510.79000008</v>
      </c>
      <c r="N118" s="169">
        <f t="shared" si="41"/>
        <v>212149598.70000002</v>
      </c>
      <c r="O118" s="169">
        <f t="shared" si="41"/>
        <v>63131603.120000005</v>
      </c>
      <c r="P118" s="169">
        <f t="shared" si="41"/>
        <v>2178658900.6300001</v>
      </c>
      <c r="Q118" s="169">
        <f t="shared" si="36"/>
        <v>4399362775.25</v>
      </c>
      <c r="R118" s="37"/>
      <c r="S118" s="148"/>
      <c r="T118" s="37"/>
      <c r="U118" s="142"/>
      <c r="V118" s="142"/>
      <c r="W118" s="142"/>
      <c r="X118" s="142"/>
      <c r="Y118" s="142"/>
      <c r="Z118" s="142"/>
      <c r="AA118" s="142"/>
      <c r="AB118" s="37"/>
      <c r="AC118" s="37"/>
      <c r="AD118" s="37"/>
      <c r="AE118" s="37"/>
    </row>
    <row r="119" spans="2:31" s="11" customFormat="1" x14ac:dyDescent="0.25">
      <c r="B119" s="137" t="s">
        <v>156</v>
      </c>
      <c r="C119" s="172">
        <v>10477208328</v>
      </c>
      <c r="D119" s="172">
        <v>4606582640.6400003</v>
      </c>
      <c r="E119" s="172">
        <v>0</v>
      </c>
      <c r="F119" s="172">
        <v>273119125.67000002</v>
      </c>
      <c r="G119" s="172">
        <v>7872000</v>
      </c>
      <c r="H119" s="172">
        <v>3180265.1</v>
      </c>
      <c r="I119" s="172">
        <v>0</v>
      </c>
      <c r="J119" s="172">
        <v>42391762.979999997</v>
      </c>
      <c r="K119" s="172">
        <v>108132445.89</v>
      </c>
      <c r="L119" s="172">
        <v>383532102.38</v>
      </c>
      <c r="M119" s="172">
        <v>553311547.57000005</v>
      </c>
      <c r="N119" s="172">
        <v>51521588.93</v>
      </c>
      <c r="O119" s="172">
        <v>38492915.609999999</v>
      </c>
      <c r="P119" s="172">
        <v>408319064.40999997</v>
      </c>
      <c r="Q119" s="179">
        <f t="shared" si="36"/>
        <v>1869872818.54</v>
      </c>
      <c r="R119" s="37"/>
      <c r="S119" s="148"/>
      <c r="T119" s="37"/>
      <c r="U119" s="142"/>
      <c r="V119" s="142"/>
      <c r="W119" s="142"/>
      <c r="X119" s="142"/>
      <c r="Y119" s="142"/>
      <c r="Z119" s="142"/>
      <c r="AA119" s="142"/>
      <c r="AB119" s="37"/>
      <c r="AC119" s="37"/>
      <c r="AD119" s="37"/>
      <c r="AE119" s="37"/>
    </row>
    <row r="120" spans="2:31" x14ac:dyDescent="0.25">
      <c r="B120" s="137" t="s">
        <v>157</v>
      </c>
      <c r="C120" s="180">
        <v>8564862683</v>
      </c>
      <c r="D120" s="180">
        <v>5564862683</v>
      </c>
      <c r="E120" s="180">
        <v>70225044.540000007</v>
      </c>
      <c r="F120" s="180">
        <v>94637667.680000007</v>
      </c>
      <c r="G120" s="180">
        <v>40821001.909999996</v>
      </c>
      <c r="H120" s="180">
        <v>45182903.909999996</v>
      </c>
      <c r="I120" s="180">
        <v>174854053.33000001</v>
      </c>
      <c r="J120" s="180">
        <v>79432871.019999996</v>
      </c>
      <c r="K120" s="180">
        <v>8664065.9800000004</v>
      </c>
      <c r="L120" s="180">
        <v>42929851.619999997</v>
      </c>
      <c r="M120" s="180">
        <v>17135963.219999999</v>
      </c>
      <c r="N120" s="180">
        <v>160628009.77000001</v>
      </c>
      <c r="O120" s="180">
        <v>24638687.510000002</v>
      </c>
      <c r="P120" s="180">
        <v>1770339836.22</v>
      </c>
      <c r="Q120" s="179">
        <f t="shared" si="36"/>
        <v>2529489956.71</v>
      </c>
      <c r="S120" s="148"/>
      <c r="T120" s="37"/>
      <c r="U120" s="142"/>
      <c r="V120" s="142"/>
      <c r="W120" s="142"/>
      <c r="X120" s="142"/>
      <c r="Y120" s="142"/>
      <c r="Z120" s="142"/>
      <c r="AA120" s="142"/>
      <c r="AB120" s="37"/>
      <c r="AC120" s="37"/>
      <c r="AD120" s="37"/>
      <c r="AE120" s="37"/>
    </row>
    <row r="121" spans="2:31" ht="30" x14ac:dyDescent="0.25">
      <c r="B121" s="239" t="s">
        <v>134</v>
      </c>
      <c r="C121" s="169">
        <v>80798759950</v>
      </c>
      <c r="D121" s="169">
        <f t="shared" ref="D121:P121" si="42">SUM(D122:D123)</f>
        <v>43352292702</v>
      </c>
      <c r="E121" s="169">
        <f t="shared" si="42"/>
        <v>3089400000</v>
      </c>
      <c r="F121" s="169">
        <f t="shared" si="42"/>
        <v>2779000000.1300001</v>
      </c>
      <c r="G121" s="169">
        <f t="shared" si="42"/>
        <v>23899080057</v>
      </c>
      <c r="H121" s="169">
        <f t="shared" si="42"/>
        <v>0</v>
      </c>
      <c r="I121" s="169">
        <f t="shared" si="42"/>
        <v>0</v>
      </c>
      <c r="J121" s="169">
        <f t="shared" si="42"/>
        <v>5647497894.5</v>
      </c>
      <c r="K121" s="169">
        <f t="shared" si="42"/>
        <v>0</v>
      </c>
      <c r="L121" s="169">
        <f t="shared" si="42"/>
        <v>0</v>
      </c>
      <c r="M121" s="169">
        <f t="shared" si="42"/>
        <v>84508</v>
      </c>
      <c r="N121" s="169">
        <f t="shared" si="42"/>
        <v>0</v>
      </c>
      <c r="O121" s="169">
        <f t="shared" si="42"/>
        <v>0</v>
      </c>
      <c r="P121" s="169">
        <f t="shared" si="42"/>
        <v>7924379811</v>
      </c>
      <c r="Q121" s="169">
        <f t="shared" si="36"/>
        <v>43339442270.630005</v>
      </c>
      <c r="R121" s="37"/>
      <c r="S121" s="148"/>
      <c r="U121" s="142"/>
      <c r="V121" s="142"/>
      <c r="W121" s="142"/>
      <c r="X121" s="142"/>
      <c r="Y121" s="142"/>
      <c r="Z121" s="142"/>
      <c r="AA121" s="142"/>
      <c r="AB121" s="37"/>
      <c r="AC121" s="37"/>
      <c r="AD121" s="37"/>
      <c r="AE121" s="37"/>
    </row>
    <row r="122" spans="2:31" ht="30" x14ac:dyDescent="0.25">
      <c r="B122" s="137" t="s">
        <v>135</v>
      </c>
      <c r="C122" s="181">
        <v>40080848250</v>
      </c>
      <c r="D122" s="181">
        <v>39879212644</v>
      </c>
      <c r="E122" s="181">
        <v>3089400000</v>
      </c>
      <c r="F122" s="181">
        <v>0</v>
      </c>
      <c r="G122" s="181">
        <v>23205000000</v>
      </c>
      <c r="H122" s="181">
        <v>0</v>
      </c>
      <c r="I122" s="181"/>
      <c r="J122" s="181">
        <v>5647497894.5</v>
      </c>
      <c r="K122" s="181">
        <v>0</v>
      </c>
      <c r="L122" s="181">
        <v>0</v>
      </c>
      <c r="M122" s="181">
        <v>84508</v>
      </c>
      <c r="N122" s="181"/>
      <c r="O122" s="181"/>
      <c r="P122" s="181">
        <v>7924379811</v>
      </c>
      <c r="Q122" s="179">
        <f t="shared" si="36"/>
        <v>39866362213.5</v>
      </c>
      <c r="S122" s="148"/>
      <c r="T122" s="37"/>
      <c r="U122" s="142"/>
      <c r="V122" s="142"/>
      <c r="W122" s="142"/>
      <c r="X122" s="142"/>
      <c r="Y122" s="142"/>
      <c r="Z122" s="142"/>
      <c r="AA122" s="142"/>
      <c r="AB122" s="37"/>
      <c r="AC122" s="37"/>
      <c r="AD122" s="37"/>
      <c r="AE122" s="37"/>
    </row>
    <row r="123" spans="2:31" ht="30" x14ac:dyDescent="0.25">
      <c r="B123" s="137" t="s">
        <v>136</v>
      </c>
      <c r="C123" s="181">
        <v>40717911700</v>
      </c>
      <c r="D123" s="181">
        <v>3473080058</v>
      </c>
      <c r="E123" s="181">
        <v>0</v>
      </c>
      <c r="F123" s="181">
        <v>2779000000.1300001</v>
      </c>
      <c r="G123" s="181">
        <v>694080057</v>
      </c>
      <c r="H123" s="181">
        <v>0</v>
      </c>
      <c r="I123" s="181"/>
      <c r="J123" s="181">
        <v>0</v>
      </c>
      <c r="K123" s="181">
        <v>0</v>
      </c>
      <c r="L123" s="181"/>
      <c r="M123" s="181"/>
      <c r="N123" s="181">
        <v>0</v>
      </c>
      <c r="O123" s="181">
        <v>0</v>
      </c>
      <c r="P123" s="181">
        <v>0</v>
      </c>
      <c r="Q123" s="179">
        <f t="shared" si="36"/>
        <v>3473080057.1300001</v>
      </c>
      <c r="R123" s="11"/>
      <c r="S123" s="148"/>
      <c r="U123" s="142"/>
      <c r="V123" s="142"/>
      <c r="W123" s="142"/>
      <c r="X123" s="142"/>
      <c r="Y123" s="142"/>
      <c r="Z123" s="142"/>
      <c r="AA123" s="142"/>
      <c r="AB123" s="37"/>
      <c r="AC123" s="37"/>
      <c r="AD123" s="37"/>
      <c r="AE123" s="37"/>
    </row>
    <row r="124" spans="2:31" s="11" customFormat="1" ht="30" x14ac:dyDescent="0.25">
      <c r="B124" s="239" t="s">
        <v>137</v>
      </c>
      <c r="C124" s="169">
        <v>48602385133</v>
      </c>
      <c r="D124" s="169">
        <f t="shared" ref="D124:P124" si="43">SUM(D125:D126)</f>
        <v>48170452107.779999</v>
      </c>
      <c r="E124" s="169">
        <f t="shared" si="43"/>
        <v>3354989948.04</v>
      </c>
      <c r="F124" s="169">
        <f t="shared" si="43"/>
        <v>2246145673.46</v>
      </c>
      <c r="G124" s="169">
        <f t="shared" si="43"/>
        <v>3223467796.9000001</v>
      </c>
      <c r="H124" s="169">
        <f t="shared" si="43"/>
        <v>4365808476.1999998</v>
      </c>
      <c r="I124" s="169">
        <f t="shared" si="43"/>
        <v>3528456492.8800001</v>
      </c>
      <c r="J124" s="169">
        <f t="shared" si="43"/>
        <v>1745016720.96</v>
      </c>
      <c r="K124" s="169">
        <f t="shared" si="43"/>
        <v>7936238407.9400005</v>
      </c>
      <c r="L124" s="169">
        <f t="shared" si="43"/>
        <v>2272876362.5299997</v>
      </c>
      <c r="M124" s="169">
        <f t="shared" si="43"/>
        <v>4530669064.9399996</v>
      </c>
      <c r="N124" s="169">
        <f t="shared" si="43"/>
        <v>9390868407.7700005</v>
      </c>
      <c r="O124" s="169">
        <f t="shared" si="43"/>
        <v>2964010357.4699998</v>
      </c>
      <c r="P124" s="169">
        <f t="shared" si="43"/>
        <v>1451585408.1999998</v>
      </c>
      <c r="Q124" s="169">
        <f t="shared" si="36"/>
        <v>47010133117.289993</v>
      </c>
      <c r="R124"/>
      <c r="S124" s="148"/>
      <c r="U124" s="156"/>
      <c r="V124" s="156"/>
      <c r="W124" s="156"/>
      <c r="X124" s="156"/>
      <c r="Y124" s="156"/>
      <c r="Z124" s="156"/>
      <c r="AA124" s="156"/>
      <c r="AB124" s="165"/>
      <c r="AC124" s="165"/>
      <c r="AD124" s="165"/>
      <c r="AE124" s="165"/>
    </row>
    <row r="125" spans="2:31" ht="30" x14ac:dyDescent="0.25">
      <c r="B125" s="137" t="s">
        <v>138</v>
      </c>
      <c r="C125" s="172">
        <v>8534606032</v>
      </c>
      <c r="D125" s="172">
        <v>8862299718</v>
      </c>
      <c r="E125" s="172">
        <v>745394309.26999998</v>
      </c>
      <c r="F125" s="172">
        <v>678378794.52999997</v>
      </c>
      <c r="G125" s="172">
        <v>667321802.10000002</v>
      </c>
      <c r="H125" s="172">
        <v>667153937.88</v>
      </c>
      <c r="I125" s="172">
        <v>912547624.38</v>
      </c>
      <c r="J125" s="172">
        <v>667100303.42999995</v>
      </c>
      <c r="K125" s="172">
        <v>679054987.50999999</v>
      </c>
      <c r="L125" s="172">
        <v>688937627.76999998</v>
      </c>
      <c r="M125" s="172">
        <v>689890555.29999995</v>
      </c>
      <c r="N125" s="172">
        <v>690083194.77999997</v>
      </c>
      <c r="O125" s="172">
        <v>690453417.05999994</v>
      </c>
      <c r="P125" s="172">
        <v>639139103.40999997</v>
      </c>
      <c r="Q125" s="179">
        <f t="shared" si="36"/>
        <v>8415455657.4200001</v>
      </c>
      <c r="R125" s="11"/>
      <c r="S125" s="148"/>
      <c r="U125" s="142"/>
      <c r="V125" s="142"/>
      <c r="W125" s="142"/>
      <c r="X125" s="142"/>
      <c r="Y125" s="142"/>
      <c r="Z125" s="142"/>
      <c r="AA125" s="142"/>
      <c r="AB125" s="37"/>
      <c r="AC125" s="37"/>
      <c r="AD125" s="37"/>
      <c r="AE125" s="37"/>
    </row>
    <row r="126" spans="2:31" s="11" customFormat="1" ht="30" x14ac:dyDescent="0.25">
      <c r="B126" s="137" t="s">
        <v>139</v>
      </c>
      <c r="C126" s="172">
        <v>40067779101</v>
      </c>
      <c r="D126" s="172">
        <v>39308152389.779999</v>
      </c>
      <c r="E126" s="172">
        <v>2609595638.77</v>
      </c>
      <c r="F126" s="172">
        <v>1567766878.9300001</v>
      </c>
      <c r="G126" s="172">
        <v>2556145994.8000002</v>
      </c>
      <c r="H126" s="172">
        <v>3698654538.3200002</v>
      </c>
      <c r="I126" s="172">
        <v>2615908868.5</v>
      </c>
      <c r="J126" s="172">
        <v>1077916417.53</v>
      </c>
      <c r="K126" s="172">
        <v>7257183420.4300003</v>
      </c>
      <c r="L126" s="172">
        <v>1583938734.76</v>
      </c>
      <c r="M126" s="172">
        <v>3840778509.6399999</v>
      </c>
      <c r="N126" s="172">
        <v>8700785212.9899998</v>
      </c>
      <c r="O126" s="172">
        <v>2273556940.4099998</v>
      </c>
      <c r="P126" s="172">
        <v>812446304.78999996</v>
      </c>
      <c r="Q126" s="179">
        <f t="shared" si="36"/>
        <v>38594677459.870003</v>
      </c>
      <c r="S126" s="148"/>
      <c r="T126" s="37"/>
      <c r="U126" s="142"/>
      <c r="V126" s="142"/>
      <c r="W126" s="142"/>
      <c r="X126" s="142"/>
      <c r="Y126" s="142"/>
      <c r="Z126" s="142"/>
      <c r="AA126" s="142"/>
      <c r="AB126" s="37"/>
      <c r="AC126" s="37"/>
      <c r="AD126" s="37"/>
      <c r="AE126" s="37"/>
    </row>
    <row r="127" spans="2:31" s="11" customFormat="1" x14ac:dyDescent="0.25">
      <c r="B127" s="196" t="s">
        <v>274</v>
      </c>
      <c r="C127" s="169">
        <v>0</v>
      </c>
      <c r="D127" s="169">
        <f>D128</f>
        <v>2643234982.3599997</v>
      </c>
      <c r="E127" s="169">
        <f>E128</f>
        <v>0</v>
      </c>
      <c r="F127" s="169">
        <f t="shared" ref="D127:P129" si="44">F128</f>
        <v>1538450294.4200001</v>
      </c>
      <c r="G127" s="169">
        <f t="shared" si="44"/>
        <v>0</v>
      </c>
      <c r="H127" s="169">
        <f t="shared" si="44"/>
        <v>0</v>
      </c>
      <c r="I127" s="169">
        <f t="shared" si="44"/>
        <v>0</v>
      </c>
      <c r="J127" s="169">
        <f t="shared" si="44"/>
        <v>0</v>
      </c>
      <c r="K127" s="169">
        <f t="shared" si="44"/>
        <v>0</v>
      </c>
      <c r="L127" s="169">
        <f t="shared" si="44"/>
        <v>0</v>
      </c>
      <c r="M127" s="169">
        <f t="shared" si="44"/>
        <v>1103021353.24</v>
      </c>
      <c r="N127" s="169">
        <f t="shared" si="44"/>
        <v>0</v>
      </c>
      <c r="O127" s="169">
        <f t="shared" si="44"/>
        <v>0</v>
      </c>
      <c r="P127" s="169">
        <f t="shared" si="44"/>
        <v>0</v>
      </c>
      <c r="Q127" s="179">
        <f t="shared" si="36"/>
        <v>2641471647.6599998</v>
      </c>
      <c r="S127" s="148"/>
      <c r="T127" s="37"/>
      <c r="U127" s="142"/>
      <c r="V127" s="142"/>
      <c r="W127" s="142"/>
      <c r="X127" s="142"/>
      <c r="Y127" s="142"/>
      <c r="Z127" s="142"/>
      <c r="AA127" s="142"/>
      <c r="AB127" s="37"/>
      <c r="AC127" s="37"/>
      <c r="AD127" s="37"/>
      <c r="AE127" s="37"/>
    </row>
    <row r="128" spans="2:31" s="11" customFormat="1" x14ac:dyDescent="0.25">
      <c r="B128" s="193" t="s">
        <v>275</v>
      </c>
      <c r="C128" s="179">
        <v>0</v>
      </c>
      <c r="D128" s="218">
        <f t="shared" si="44"/>
        <v>2643234982.3599997</v>
      </c>
      <c r="E128" s="218"/>
      <c r="F128" s="218">
        <f t="shared" si="44"/>
        <v>1538450294.4200001</v>
      </c>
      <c r="G128" s="218"/>
      <c r="H128" s="218">
        <v>0</v>
      </c>
      <c r="I128" s="218"/>
      <c r="J128" s="218"/>
      <c r="K128" s="218">
        <v>0</v>
      </c>
      <c r="L128" s="218">
        <v>0</v>
      </c>
      <c r="M128" s="218">
        <v>1103021353.24</v>
      </c>
      <c r="N128" s="218"/>
      <c r="O128" s="218"/>
      <c r="P128" s="218">
        <v>0</v>
      </c>
      <c r="Q128" s="179">
        <f t="shared" si="36"/>
        <v>2641471647.6599998</v>
      </c>
      <c r="S128" s="148"/>
      <c r="T128" s="37"/>
      <c r="U128" s="142"/>
      <c r="V128" s="142"/>
      <c r="W128" s="142"/>
      <c r="X128" s="142"/>
      <c r="Y128" s="142"/>
      <c r="Z128" s="142"/>
      <c r="AA128" s="142"/>
      <c r="AB128" s="37"/>
      <c r="AC128" s="37"/>
      <c r="AD128" s="37"/>
      <c r="AE128" s="37"/>
    </row>
    <row r="129" spans="1:31" s="11" customFormat="1" x14ac:dyDescent="0.25">
      <c r="B129" s="239" t="s">
        <v>278</v>
      </c>
      <c r="C129" s="169">
        <v>0</v>
      </c>
      <c r="D129" s="169">
        <f>D130</f>
        <v>2643234982.3599997</v>
      </c>
      <c r="E129" s="169">
        <f>E130</f>
        <v>0</v>
      </c>
      <c r="F129" s="169">
        <f t="shared" si="44"/>
        <v>1538450294.4200001</v>
      </c>
      <c r="G129" s="169">
        <f t="shared" si="44"/>
        <v>0</v>
      </c>
      <c r="H129" s="169">
        <f t="shared" si="44"/>
        <v>0</v>
      </c>
      <c r="I129" s="169">
        <f t="shared" si="44"/>
        <v>0</v>
      </c>
      <c r="J129" s="169">
        <f t="shared" si="44"/>
        <v>0</v>
      </c>
      <c r="K129" s="169">
        <f t="shared" si="44"/>
        <v>0</v>
      </c>
      <c r="L129" s="169">
        <f t="shared" si="44"/>
        <v>0</v>
      </c>
      <c r="M129" s="169">
        <f t="shared" si="44"/>
        <v>1103021353.24</v>
      </c>
      <c r="N129" s="169">
        <f t="shared" si="44"/>
        <v>0</v>
      </c>
      <c r="O129" s="169">
        <f t="shared" si="44"/>
        <v>0</v>
      </c>
      <c r="P129" s="169">
        <f t="shared" si="44"/>
        <v>0</v>
      </c>
      <c r="Q129" s="179">
        <f t="shared" si="36"/>
        <v>2641471647.6599998</v>
      </c>
      <c r="S129" s="148"/>
      <c r="T129" s="37"/>
      <c r="U129" s="142"/>
      <c r="V129" s="142"/>
      <c r="W129" s="142"/>
      <c r="X129" s="142"/>
      <c r="Y129" s="142"/>
      <c r="Z129" s="142"/>
      <c r="AA129" s="142"/>
      <c r="AB129" s="37"/>
      <c r="AC129" s="37"/>
      <c r="AD129" s="37"/>
      <c r="AE129" s="37"/>
    </row>
    <row r="130" spans="1:31" s="11" customFormat="1" ht="30" x14ac:dyDescent="0.25">
      <c r="B130" s="137" t="s">
        <v>279</v>
      </c>
      <c r="C130" s="172">
        <v>0</v>
      </c>
      <c r="D130" s="172">
        <v>2643234982.3599997</v>
      </c>
      <c r="E130" s="172"/>
      <c r="F130" s="172">
        <v>1538450294.4200001</v>
      </c>
      <c r="G130" s="172"/>
      <c r="H130" s="172">
        <v>0</v>
      </c>
      <c r="I130" s="172"/>
      <c r="J130" s="172"/>
      <c r="K130" s="172">
        <v>0</v>
      </c>
      <c r="L130" s="172">
        <v>0</v>
      </c>
      <c r="M130" s="172">
        <v>1103021353.24</v>
      </c>
      <c r="N130" s="172"/>
      <c r="O130" s="172"/>
      <c r="P130" s="172">
        <v>0</v>
      </c>
      <c r="Q130" s="179">
        <f t="shared" si="36"/>
        <v>2641471647.6599998</v>
      </c>
      <c r="R130"/>
      <c r="S130" s="148"/>
      <c r="T130" s="37"/>
      <c r="U130" s="142"/>
      <c r="V130" s="142"/>
      <c r="W130" s="142"/>
      <c r="X130" s="142"/>
      <c r="Y130" s="142"/>
      <c r="Z130" s="142"/>
      <c r="AA130" s="142"/>
      <c r="AB130" s="37"/>
      <c r="AC130" s="37"/>
      <c r="AD130" s="37"/>
      <c r="AE130" s="37"/>
    </row>
    <row r="131" spans="1:31" s="11" customFormat="1" x14ac:dyDescent="0.25">
      <c r="B131" s="196" t="s">
        <v>280</v>
      </c>
      <c r="C131" s="169">
        <f t="shared" ref="C131:P133" si="45">C132</f>
        <v>0</v>
      </c>
      <c r="D131" s="169">
        <f t="shared" si="45"/>
        <v>815841000</v>
      </c>
      <c r="E131" s="169">
        <f t="shared" si="45"/>
        <v>0</v>
      </c>
      <c r="F131" s="169">
        <f t="shared" si="45"/>
        <v>0</v>
      </c>
      <c r="G131" s="169">
        <f t="shared" si="45"/>
        <v>0</v>
      </c>
      <c r="H131" s="169">
        <f t="shared" si="45"/>
        <v>0</v>
      </c>
      <c r="I131" s="169">
        <f t="shared" si="45"/>
        <v>0</v>
      </c>
      <c r="J131" s="169">
        <f t="shared" si="45"/>
        <v>0</v>
      </c>
      <c r="K131" s="169">
        <f t="shared" si="45"/>
        <v>0</v>
      </c>
      <c r="L131" s="169">
        <f t="shared" si="45"/>
        <v>0</v>
      </c>
      <c r="M131" s="169">
        <f t="shared" si="45"/>
        <v>814538863.42999995</v>
      </c>
      <c r="N131" s="169">
        <f t="shared" si="45"/>
        <v>0</v>
      </c>
      <c r="O131" s="169">
        <f t="shared" si="45"/>
        <v>0</v>
      </c>
      <c r="P131" s="169">
        <f t="shared" si="45"/>
        <v>0</v>
      </c>
      <c r="Q131" s="179">
        <f t="shared" si="36"/>
        <v>814538863.42999995</v>
      </c>
      <c r="R131"/>
      <c r="S131" s="148"/>
      <c r="T131" s="37"/>
      <c r="U131" s="142"/>
      <c r="V131" s="142"/>
      <c r="W131" s="142"/>
      <c r="X131" s="142"/>
      <c r="Y131" s="142"/>
      <c r="Z131" s="142"/>
      <c r="AA131" s="142"/>
      <c r="AB131" s="37"/>
      <c r="AC131" s="37"/>
      <c r="AD131" s="37"/>
      <c r="AE131" s="37"/>
    </row>
    <row r="132" spans="1:31" s="11" customFormat="1" x14ac:dyDescent="0.25">
      <c r="B132" s="193" t="s">
        <v>281</v>
      </c>
      <c r="C132" s="218">
        <f t="shared" si="45"/>
        <v>0</v>
      </c>
      <c r="D132" s="218">
        <f t="shared" si="45"/>
        <v>815841000</v>
      </c>
      <c r="E132" s="218">
        <f t="shared" si="45"/>
        <v>0</v>
      </c>
      <c r="F132" s="218">
        <f t="shared" si="45"/>
        <v>0</v>
      </c>
      <c r="G132" s="218">
        <f t="shared" si="45"/>
        <v>0</v>
      </c>
      <c r="H132" s="218">
        <f t="shared" si="45"/>
        <v>0</v>
      </c>
      <c r="I132" s="218">
        <f t="shared" si="45"/>
        <v>0</v>
      </c>
      <c r="J132" s="218">
        <f t="shared" si="45"/>
        <v>0</v>
      </c>
      <c r="K132" s="218">
        <f t="shared" si="45"/>
        <v>0</v>
      </c>
      <c r="L132" s="218">
        <f t="shared" si="45"/>
        <v>0</v>
      </c>
      <c r="M132" s="218">
        <f t="shared" si="45"/>
        <v>814538863.42999995</v>
      </c>
      <c r="N132" s="218">
        <f t="shared" si="45"/>
        <v>0</v>
      </c>
      <c r="O132" s="218">
        <f t="shared" si="45"/>
        <v>0</v>
      </c>
      <c r="P132" s="218">
        <f t="shared" si="45"/>
        <v>0</v>
      </c>
      <c r="Q132" s="179">
        <f t="shared" si="36"/>
        <v>814538863.42999995</v>
      </c>
      <c r="R132"/>
      <c r="S132" s="148"/>
      <c r="T132" s="37"/>
      <c r="U132" s="142"/>
      <c r="V132" s="142"/>
      <c r="W132" s="142"/>
      <c r="X132" s="142"/>
      <c r="Y132" s="142"/>
      <c r="Z132" s="142"/>
      <c r="AA132" s="142"/>
      <c r="AB132" s="37"/>
      <c r="AC132" s="37"/>
      <c r="AD132" s="37"/>
      <c r="AE132" s="37"/>
    </row>
    <row r="133" spans="1:31" s="11" customFormat="1" x14ac:dyDescent="0.25">
      <c r="B133" s="239" t="s">
        <v>282</v>
      </c>
      <c r="C133" s="169">
        <f t="shared" si="45"/>
        <v>0</v>
      </c>
      <c r="D133" s="169">
        <f t="shared" si="45"/>
        <v>815841000</v>
      </c>
      <c r="E133" s="169">
        <f t="shared" si="45"/>
        <v>0</v>
      </c>
      <c r="F133" s="169">
        <f t="shared" si="45"/>
        <v>0</v>
      </c>
      <c r="G133" s="169">
        <f t="shared" si="45"/>
        <v>0</v>
      </c>
      <c r="H133" s="169">
        <f t="shared" si="45"/>
        <v>0</v>
      </c>
      <c r="I133" s="169">
        <f t="shared" si="45"/>
        <v>0</v>
      </c>
      <c r="J133" s="169">
        <f t="shared" si="45"/>
        <v>0</v>
      </c>
      <c r="K133" s="169">
        <f t="shared" si="45"/>
        <v>0</v>
      </c>
      <c r="L133" s="169">
        <f t="shared" si="45"/>
        <v>0</v>
      </c>
      <c r="M133" s="169">
        <f t="shared" si="45"/>
        <v>814538863.42999995</v>
      </c>
      <c r="N133" s="169">
        <f t="shared" si="45"/>
        <v>0</v>
      </c>
      <c r="O133" s="169">
        <f t="shared" si="45"/>
        <v>0</v>
      </c>
      <c r="P133" s="169">
        <f t="shared" si="45"/>
        <v>0</v>
      </c>
      <c r="Q133" s="179">
        <f t="shared" si="36"/>
        <v>814538863.42999995</v>
      </c>
      <c r="R133"/>
      <c r="S133" s="148"/>
      <c r="T133" s="37"/>
      <c r="U133" s="142"/>
      <c r="V133" s="142"/>
      <c r="W133" s="142"/>
      <c r="X133" s="142"/>
      <c r="Y133" s="142"/>
      <c r="Z133" s="142"/>
      <c r="AA133" s="142"/>
      <c r="AB133" s="37"/>
      <c r="AC133" s="37"/>
      <c r="AD133" s="37"/>
      <c r="AE133" s="37"/>
    </row>
    <row r="134" spans="1:31" s="11" customFormat="1" x14ac:dyDescent="0.25">
      <c r="B134" s="137" t="s">
        <v>294</v>
      </c>
      <c r="C134" s="172"/>
      <c r="D134" s="172">
        <v>815841000</v>
      </c>
      <c r="E134" s="172"/>
      <c r="F134" s="172"/>
      <c r="G134" s="172"/>
      <c r="H134" s="172"/>
      <c r="I134" s="172"/>
      <c r="J134" s="172"/>
      <c r="K134" s="172"/>
      <c r="L134" s="172"/>
      <c r="M134" s="172">
        <v>814538863.42999995</v>
      </c>
      <c r="N134" s="172"/>
      <c r="O134" s="172"/>
      <c r="P134" s="172">
        <v>0</v>
      </c>
      <c r="Q134" s="179">
        <f t="shared" si="36"/>
        <v>814538863.42999995</v>
      </c>
      <c r="R134"/>
      <c r="S134" s="148"/>
      <c r="T134" s="37"/>
      <c r="U134" s="142"/>
      <c r="V134" s="142"/>
      <c r="W134" s="142"/>
      <c r="X134" s="142"/>
      <c r="Y134" s="142"/>
      <c r="Z134" s="142"/>
      <c r="AA134" s="142"/>
      <c r="AB134" s="37"/>
      <c r="AC134" s="37"/>
      <c r="AD134" s="37"/>
      <c r="AE134" s="37"/>
    </row>
    <row r="135" spans="1:31" s="11" customFormat="1" x14ac:dyDescent="0.25">
      <c r="B135" s="211" t="s">
        <v>57</v>
      </c>
      <c r="C135" s="177">
        <f>C109</f>
        <v>155685242330</v>
      </c>
      <c r="D135" s="177">
        <f t="shared" ref="D135:P135" si="46">D109</f>
        <v>111230344755.78</v>
      </c>
      <c r="E135" s="184">
        <f t="shared" si="46"/>
        <v>6764614992.5799999</v>
      </c>
      <c r="F135" s="184">
        <f t="shared" si="46"/>
        <v>7181352761.3600006</v>
      </c>
      <c r="G135" s="184">
        <f t="shared" si="46"/>
        <v>28671240855.810001</v>
      </c>
      <c r="H135" s="184">
        <f t="shared" si="46"/>
        <v>4414171645.21</v>
      </c>
      <c r="I135" s="184">
        <f t="shared" si="46"/>
        <v>3912261498.71</v>
      </c>
      <c r="J135" s="184">
        <f t="shared" si="46"/>
        <v>7514339249.46</v>
      </c>
      <c r="K135" s="184">
        <f t="shared" si="46"/>
        <v>8053034919.8100004</v>
      </c>
      <c r="L135" s="184">
        <f t="shared" si="46"/>
        <v>3199338316.5299997</v>
      </c>
      <c r="M135" s="184">
        <f t="shared" si="46"/>
        <v>9750162399.8199997</v>
      </c>
      <c r="N135" s="184">
        <f t="shared" si="46"/>
        <v>9671264526.4700012</v>
      </c>
      <c r="O135" s="184">
        <f t="shared" si="46"/>
        <v>3527141960.5899997</v>
      </c>
      <c r="P135" s="184">
        <f t="shared" si="46"/>
        <v>11554624119.830002</v>
      </c>
      <c r="Q135" s="184">
        <f t="shared" si="36"/>
        <v>104213547246.18001</v>
      </c>
      <c r="R135" s="37"/>
      <c r="S135" s="148"/>
      <c r="T135" s="37"/>
      <c r="U135" s="142"/>
      <c r="V135" s="142"/>
      <c r="W135" s="142"/>
      <c r="X135" s="142"/>
      <c r="Y135" s="142"/>
      <c r="Z135" s="142"/>
      <c r="AA135" s="142"/>
      <c r="AB135" s="37"/>
      <c r="AC135" s="37"/>
      <c r="AD135" s="37"/>
      <c r="AE135" s="37"/>
    </row>
    <row r="136" spans="1:31" s="11" customFormat="1" x14ac:dyDescent="0.25">
      <c r="A136"/>
      <c r="B136" s="27"/>
      <c r="C136" s="25"/>
      <c r="D136" s="25"/>
      <c r="E136" s="183"/>
      <c r="F136" s="183"/>
      <c r="G136" s="183"/>
      <c r="H136" s="183"/>
      <c r="I136" s="183"/>
      <c r="J136" s="183"/>
      <c r="K136" s="183"/>
      <c r="L136" s="183"/>
      <c r="M136" s="183"/>
      <c r="N136" s="183"/>
      <c r="O136" s="183"/>
      <c r="P136" s="183"/>
      <c r="Q136" s="183"/>
      <c r="R136" s="37"/>
      <c r="S136" s="148"/>
      <c r="T136" s="37"/>
      <c r="U136" s="142"/>
      <c r="V136" s="142"/>
      <c r="W136" s="142"/>
      <c r="X136" s="142"/>
      <c r="Y136" s="142"/>
      <c r="Z136" s="142"/>
      <c r="AA136" s="142"/>
      <c r="AB136" s="37"/>
      <c r="AC136" s="37"/>
      <c r="AD136" s="37"/>
      <c r="AE136" s="37"/>
    </row>
    <row r="137" spans="1:31" x14ac:dyDescent="0.25">
      <c r="B137" s="211" t="s">
        <v>58</v>
      </c>
      <c r="C137" s="177">
        <f t="shared" ref="C137:P137" si="47">C106+C135</f>
        <v>1403263338155</v>
      </c>
      <c r="D137" s="177">
        <f t="shared" si="47"/>
        <v>1439235757235.2502</v>
      </c>
      <c r="E137" s="184">
        <f t="shared" si="47"/>
        <v>106167326937.46999</v>
      </c>
      <c r="F137" s="184">
        <f t="shared" si="47"/>
        <v>117252627604.07001</v>
      </c>
      <c r="G137" s="184">
        <f t="shared" si="47"/>
        <v>122029528461.65999</v>
      </c>
      <c r="H137" s="184">
        <f t="shared" si="47"/>
        <v>77217608307.599976</v>
      </c>
      <c r="I137" s="184">
        <f t="shared" si="47"/>
        <v>107278872367.64998</v>
      </c>
      <c r="J137" s="184">
        <f t="shared" si="47"/>
        <v>111666449155.60001</v>
      </c>
      <c r="K137" s="184">
        <f t="shared" si="47"/>
        <v>116004104035.53995</v>
      </c>
      <c r="L137" s="184">
        <f t="shared" si="47"/>
        <v>93750522788.979965</v>
      </c>
      <c r="M137" s="184">
        <f t="shared" si="47"/>
        <v>102889380767.10999</v>
      </c>
      <c r="N137" s="184">
        <f t="shared" si="47"/>
        <v>118500452192.88002</v>
      </c>
      <c r="O137" s="184">
        <f t="shared" si="47"/>
        <v>129387228184.17</v>
      </c>
      <c r="P137" s="184">
        <f t="shared" si="47"/>
        <v>181306650562.20001</v>
      </c>
      <c r="Q137" s="184">
        <f>Q106+Q135</f>
        <v>1383450751364.9297</v>
      </c>
      <c r="S137" s="148"/>
      <c r="T137" s="37"/>
      <c r="U137" s="142"/>
      <c r="V137" s="142"/>
      <c r="W137" s="142"/>
      <c r="X137" s="142"/>
      <c r="Y137" s="142"/>
      <c r="Z137" s="142"/>
      <c r="AA137" s="142"/>
      <c r="AB137" s="37"/>
      <c r="AC137" s="37"/>
      <c r="AD137" s="37"/>
      <c r="AE137" s="37"/>
    </row>
    <row r="138" spans="1:31" ht="15.75" customHeight="1" x14ac:dyDescent="0.25">
      <c r="B138" s="166" t="s">
        <v>284</v>
      </c>
      <c r="C138" s="24"/>
      <c r="D138" s="24"/>
      <c r="E138" s="237"/>
      <c r="F138" s="237"/>
      <c r="G138" s="237"/>
      <c r="H138" s="237"/>
      <c r="I138" s="17"/>
      <c r="J138" s="17"/>
      <c r="K138" s="17"/>
      <c r="L138" s="17"/>
      <c r="M138" s="17"/>
      <c r="N138" s="17"/>
      <c r="O138" s="17"/>
      <c r="P138" s="17"/>
      <c r="Q138" s="142"/>
      <c r="S138" s="148"/>
      <c r="T138" s="142"/>
      <c r="U138" s="142"/>
      <c r="V138" s="142"/>
      <c r="W138" s="142"/>
      <c r="X138" s="142"/>
      <c r="Y138" s="142"/>
      <c r="Z138" s="142"/>
    </row>
    <row r="139" spans="1:31" x14ac:dyDescent="0.25">
      <c r="B139" s="13" t="s">
        <v>301</v>
      </c>
      <c r="C139" s="12"/>
      <c r="D139" s="12"/>
      <c r="E139" s="162"/>
      <c r="F139" s="162"/>
      <c r="G139" s="162"/>
      <c r="H139" s="162"/>
      <c r="I139" s="162"/>
      <c r="J139" s="162"/>
      <c r="K139" s="162"/>
      <c r="L139" s="162"/>
      <c r="M139" s="142"/>
      <c r="O139" s="148"/>
      <c r="P139" s="142"/>
      <c r="Q139" s="142"/>
      <c r="R139" s="142"/>
      <c r="S139" s="142"/>
      <c r="T139" s="142"/>
      <c r="U139" s="142"/>
      <c r="V139" s="142"/>
    </row>
    <row r="140" spans="1:31" x14ac:dyDescent="0.25">
      <c r="B140" s="13" t="s">
        <v>172</v>
      </c>
      <c r="C140" s="12"/>
      <c r="D140" s="12"/>
      <c r="E140" s="7"/>
      <c r="F140" s="157"/>
      <c r="G140" s="7"/>
      <c r="H140" s="6"/>
      <c r="I140" s="6"/>
      <c r="J140" s="6"/>
      <c r="K140" s="6"/>
      <c r="L140" s="6"/>
      <c r="M140" s="142"/>
      <c r="O140" s="148"/>
      <c r="P140" s="37"/>
      <c r="Q140" s="142"/>
      <c r="S140" s="142"/>
      <c r="T140" s="142"/>
      <c r="U140" s="142"/>
      <c r="V140" s="142"/>
      <c r="W140" s="142"/>
    </row>
    <row r="141" spans="1:31" ht="14.25" customHeight="1" x14ac:dyDescent="0.25">
      <c r="B141" s="6"/>
      <c r="M141" s="142"/>
      <c r="Q141"/>
      <c r="R141" s="163"/>
      <c r="S141" s="142"/>
      <c r="T141" s="142"/>
      <c r="U141" s="142"/>
      <c r="V141" s="142"/>
      <c r="W141" s="142"/>
      <c r="X141" s="142"/>
      <c r="Y141" s="142"/>
    </row>
    <row r="142" spans="1:31" ht="14.25" customHeight="1" x14ac:dyDescent="0.25">
      <c r="E142" s="161"/>
      <c r="F142" s="161"/>
      <c r="G142" s="161"/>
      <c r="H142" s="161"/>
      <c r="I142" s="161"/>
      <c r="J142" s="161"/>
      <c r="K142" s="161"/>
      <c r="L142" s="161"/>
      <c r="M142" s="161"/>
      <c r="O142" s="163"/>
      <c r="P142" s="163"/>
      <c r="Q142" s="163"/>
      <c r="S142" s="163"/>
      <c r="T142" s="142"/>
      <c r="U142" s="142"/>
      <c r="V142" s="142"/>
      <c r="W142" s="142"/>
      <c r="X142" s="142"/>
      <c r="Y142" s="142"/>
    </row>
    <row r="143" spans="1:31" x14ac:dyDescent="0.25">
      <c r="G143" s="37"/>
      <c r="X143" s="142"/>
      <c r="Y143" s="142"/>
      <c r="Z143" s="142"/>
      <c r="AA143" s="142"/>
      <c r="AB143" s="142"/>
      <c r="AC143" s="142"/>
    </row>
    <row r="144" spans="1:31" x14ac:dyDescent="0.25">
      <c r="C144" s="37"/>
      <c r="D144" s="37"/>
      <c r="E144" s="37"/>
      <c r="F144" s="37"/>
      <c r="H144" s="37"/>
      <c r="I144" s="37"/>
      <c r="J144" s="37"/>
      <c r="K144" s="37"/>
      <c r="L144" s="37"/>
      <c r="M144" s="37"/>
      <c r="N144" s="37"/>
      <c r="O144" s="37"/>
      <c r="P144" s="37"/>
      <c r="X144" s="142"/>
      <c r="Y144" s="142"/>
      <c r="Z144" s="142"/>
      <c r="AA144" s="142"/>
      <c r="AB144" s="142"/>
      <c r="AC144" s="142"/>
    </row>
    <row r="145" spans="1:35" x14ac:dyDescent="0.25">
      <c r="B145" s="37"/>
      <c r="E145" s="236"/>
      <c r="F145" s="236"/>
      <c r="G145" s="236"/>
      <c r="H145" s="236"/>
    </row>
    <row r="146" spans="1:35" x14ac:dyDescent="0.25">
      <c r="E146" s="236"/>
      <c r="F146" s="236"/>
      <c r="G146" s="236"/>
      <c r="H146" s="236"/>
    </row>
    <row r="151" spans="1:35" x14ac:dyDescent="0.25">
      <c r="E151" s="236"/>
      <c r="F151" s="236"/>
      <c r="G151" s="236"/>
      <c r="H151" s="236"/>
    </row>
    <row r="152" spans="1:35" x14ac:dyDescent="0.25">
      <c r="E152" s="236"/>
      <c r="F152" s="236"/>
      <c r="G152" s="236"/>
      <c r="H152" s="236"/>
    </row>
    <row r="157" spans="1:35" s="3" customFormat="1" x14ac:dyDescent="0.25">
      <c r="A157"/>
      <c r="B157"/>
      <c r="E157"/>
      <c r="F157"/>
      <c r="G157"/>
      <c r="H157"/>
      <c r="I157"/>
      <c r="J157"/>
      <c r="K157"/>
      <c r="L157"/>
      <c r="M157"/>
      <c r="N157"/>
      <c r="O157"/>
      <c r="P157"/>
      <c r="R157"/>
      <c r="S157"/>
      <c r="T157"/>
      <c r="U157"/>
      <c r="V157"/>
      <c r="W157"/>
      <c r="X157"/>
      <c r="Y157"/>
      <c r="Z157"/>
      <c r="AA157"/>
      <c r="AB157"/>
      <c r="AC157"/>
      <c r="AD157"/>
      <c r="AE157"/>
      <c r="AF157"/>
      <c r="AG157"/>
      <c r="AH157"/>
      <c r="AI157"/>
    </row>
    <row r="161" spans="1:35" s="3" customFormat="1" x14ac:dyDescent="0.25">
      <c r="A161"/>
      <c r="B161"/>
      <c r="E161"/>
      <c r="F161"/>
      <c r="G161"/>
      <c r="H161"/>
      <c r="I161"/>
      <c r="J161"/>
      <c r="K161"/>
      <c r="L161"/>
      <c r="M161"/>
      <c r="N161"/>
      <c r="O161"/>
      <c r="P161"/>
      <c r="R161"/>
      <c r="S161"/>
      <c r="T161"/>
      <c r="U161"/>
      <c r="V161"/>
      <c r="W161"/>
      <c r="X161"/>
      <c r="Y161"/>
      <c r="Z161"/>
      <c r="AA161"/>
      <c r="AB161"/>
      <c r="AC161"/>
      <c r="AD161"/>
      <c r="AE161"/>
      <c r="AF161"/>
      <c r="AG161"/>
      <c r="AH161"/>
      <c r="AI161"/>
    </row>
    <row r="162" spans="1:35" s="3" customFormat="1" x14ac:dyDescent="0.25">
      <c r="A162"/>
      <c r="B162"/>
      <c r="R162"/>
      <c r="S162"/>
      <c r="T162"/>
      <c r="U162"/>
      <c r="V162"/>
      <c r="W162"/>
      <c r="X162"/>
      <c r="Y162"/>
      <c r="Z162"/>
      <c r="AA162"/>
      <c r="AB162"/>
      <c r="AC162"/>
      <c r="AD162"/>
      <c r="AE162"/>
      <c r="AF162"/>
      <c r="AG162"/>
      <c r="AH162"/>
      <c r="AI162"/>
    </row>
    <row r="163" spans="1:35" s="3" customFormat="1" x14ac:dyDescent="0.25">
      <c r="A163"/>
      <c r="B163"/>
      <c r="R163"/>
      <c r="S163"/>
      <c r="T163"/>
      <c r="U163"/>
      <c r="V163"/>
      <c r="W163"/>
      <c r="X163"/>
      <c r="Y163"/>
      <c r="Z163"/>
      <c r="AA163"/>
      <c r="AB163"/>
      <c r="AC163"/>
      <c r="AD163"/>
      <c r="AE163"/>
      <c r="AF163"/>
      <c r="AG163"/>
      <c r="AH163"/>
      <c r="AI163"/>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40D2D-8ADF-4F5F-BBCA-8AB2C62A9B52}">
  <dimension ref="A2:AX176"/>
  <sheetViews>
    <sheetView showGridLines="0" zoomScale="80" zoomScaleNormal="80" workbookViewId="0">
      <selection activeCell="B8" sqref="B8:B9"/>
    </sheetView>
  </sheetViews>
  <sheetFormatPr defaultColWidth="11.42578125" defaultRowHeight="15" x14ac:dyDescent="0.25"/>
  <cols>
    <col min="1" max="1" width="7.7109375" customWidth="1"/>
    <col min="2" max="2" width="90.5703125" bestFit="1" customWidth="1"/>
    <col min="3" max="4" width="22" style="3" customWidth="1"/>
    <col min="5" max="5" width="17.28515625" bestFit="1" customWidth="1"/>
    <col min="6" max="7" width="17.28515625" customWidth="1"/>
    <col min="8" max="8" width="16.28515625" customWidth="1"/>
    <col min="9" max="9" width="16.85546875" customWidth="1"/>
    <col min="10" max="10" width="16.28515625" customWidth="1"/>
    <col min="11" max="11" width="14.42578125" customWidth="1"/>
    <col min="12" max="12" width="15.28515625" customWidth="1"/>
    <col min="13" max="13" width="16.7109375" customWidth="1"/>
    <col min="14" max="14" width="14.42578125" customWidth="1"/>
    <col min="15" max="15" width="17.42578125" customWidth="1"/>
    <col min="16" max="16" width="18" customWidth="1"/>
    <col min="17" max="17" width="17.42578125" style="3" customWidth="1"/>
    <col min="18" max="18" width="26.140625" customWidth="1"/>
    <col min="19" max="19" width="25.7109375" customWidth="1"/>
    <col min="20" max="20" width="33.42578125" customWidth="1"/>
    <col min="21" max="23" width="20" customWidth="1"/>
    <col min="24" max="24" width="103.7109375" bestFit="1" customWidth="1"/>
    <col min="25" max="25" width="32.85546875" bestFit="1" customWidth="1"/>
    <col min="26" max="26" width="17.28515625" bestFit="1" customWidth="1"/>
    <col min="27" max="27" width="16" bestFit="1" customWidth="1"/>
    <col min="28" max="28" width="14.5703125" bestFit="1" customWidth="1"/>
    <col min="29" max="29" width="15.5703125" bestFit="1" customWidth="1"/>
    <col min="30" max="30" width="15" bestFit="1" customWidth="1"/>
    <col min="31" max="31" width="14.42578125" bestFit="1" customWidth="1"/>
    <col min="32" max="32" width="16.5703125" bestFit="1" customWidth="1"/>
    <col min="33" max="33" width="20.85546875" bestFit="1" customWidth="1"/>
    <col min="34" max="34" width="17.42578125" bestFit="1" customWidth="1"/>
    <col min="35" max="35" width="20.5703125" bestFit="1" customWidth="1"/>
    <col min="36" max="36" width="19.85546875" bestFit="1" customWidth="1"/>
    <col min="37" max="37" width="11.5703125" bestFit="1" customWidth="1"/>
  </cols>
  <sheetData>
    <row r="2" spans="1:37" ht="28.5" x14ac:dyDescent="0.25">
      <c r="B2" s="364" t="s">
        <v>0</v>
      </c>
      <c r="C2" s="365"/>
      <c r="D2" s="365"/>
      <c r="E2" s="365"/>
      <c r="F2" s="365"/>
      <c r="G2" s="365"/>
      <c r="H2" s="365"/>
      <c r="I2" s="365"/>
      <c r="J2" s="365"/>
      <c r="K2" s="365"/>
      <c r="L2" s="365"/>
      <c r="M2" s="365"/>
      <c r="N2" s="365"/>
      <c r="O2" s="365"/>
      <c r="P2" s="365"/>
      <c r="Q2" s="365"/>
    </row>
    <row r="3" spans="1:37" ht="21" x14ac:dyDescent="0.25">
      <c r="A3" s="1"/>
      <c r="B3" s="366" t="s">
        <v>1</v>
      </c>
      <c r="C3" s="367"/>
      <c r="D3" s="367"/>
      <c r="E3" s="367"/>
      <c r="F3" s="367"/>
      <c r="G3" s="367"/>
      <c r="H3" s="367"/>
      <c r="I3" s="367"/>
      <c r="J3" s="367"/>
      <c r="K3" s="367"/>
      <c r="L3" s="367"/>
      <c r="M3" s="367"/>
      <c r="N3" s="367"/>
      <c r="O3" s="367"/>
      <c r="P3" s="367"/>
      <c r="Q3" s="367"/>
    </row>
    <row r="4" spans="1:37" ht="21" customHeight="1" x14ac:dyDescent="0.25">
      <c r="A4" s="191"/>
      <c r="B4" s="368" t="s">
        <v>2</v>
      </c>
      <c r="C4" s="369"/>
      <c r="D4" s="369"/>
      <c r="E4" s="369"/>
      <c r="F4" s="369"/>
      <c r="G4" s="369"/>
      <c r="H4" s="369"/>
      <c r="I4" s="369"/>
      <c r="J4" s="369"/>
      <c r="K4" s="369"/>
      <c r="L4" s="369"/>
      <c r="M4" s="369"/>
      <c r="N4" s="369"/>
      <c r="O4" s="369"/>
      <c r="P4" s="369"/>
      <c r="Q4" s="369"/>
    </row>
    <row r="5" spans="1:37" ht="15.75" x14ac:dyDescent="0.25">
      <c r="A5" s="1"/>
      <c r="B5" s="370" t="s">
        <v>3</v>
      </c>
      <c r="C5" s="371"/>
      <c r="D5" s="371"/>
      <c r="E5" s="371"/>
      <c r="F5" s="371"/>
      <c r="G5" s="371"/>
      <c r="H5" s="371"/>
      <c r="I5" s="371"/>
      <c r="J5" s="371"/>
      <c r="K5" s="371"/>
      <c r="L5" s="371"/>
      <c r="M5" s="371"/>
      <c r="N5" s="371"/>
      <c r="O5" s="371"/>
      <c r="P5" s="371"/>
      <c r="Q5" s="371"/>
    </row>
    <row r="6" spans="1:37" x14ac:dyDescent="0.25">
      <c r="A6" s="1"/>
      <c r="B6" s="372"/>
      <c r="C6" s="373"/>
      <c r="D6" s="373"/>
      <c r="E6" s="373"/>
      <c r="F6" s="373"/>
      <c r="G6" s="373"/>
      <c r="H6" s="373"/>
      <c r="I6" s="373"/>
      <c r="J6" s="373"/>
      <c r="K6" s="373"/>
      <c r="L6" s="373"/>
      <c r="M6" s="373"/>
      <c r="N6" s="373"/>
      <c r="O6" s="373"/>
      <c r="P6" s="373"/>
      <c r="Q6" s="373"/>
    </row>
    <row r="7" spans="1:37" x14ac:dyDescent="0.25">
      <c r="A7" s="1"/>
      <c r="B7" s="2" t="s">
        <v>302</v>
      </c>
      <c r="C7" s="5"/>
      <c r="D7" s="5"/>
      <c r="F7" s="96"/>
      <c r="Q7" s="32" t="s">
        <v>5</v>
      </c>
    </row>
    <row r="8" spans="1:37" s="8" customFormat="1" ht="21.75" customHeight="1" x14ac:dyDescent="0.25">
      <c r="B8" s="360" t="s">
        <v>6</v>
      </c>
      <c r="C8" s="361" t="s">
        <v>303</v>
      </c>
      <c r="D8" s="312" t="s">
        <v>304</v>
      </c>
      <c r="E8" s="410"/>
      <c r="F8" s="410"/>
      <c r="G8" s="410"/>
      <c r="H8" s="410"/>
      <c r="I8" s="410"/>
      <c r="J8" s="410"/>
      <c r="K8" s="410"/>
      <c r="L8" s="410"/>
      <c r="M8" s="410"/>
      <c r="N8" s="410"/>
      <c r="O8" s="410"/>
      <c r="P8" s="410"/>
      <c r="Q8" s="410"/>
      <c r="S8" s="310"/>
      <c r="T8" s="310"/>
      <c r="U8" s="310"/>
      <c r="V8" s="310"/>
      <c r="W8" s="310"/>
      <c r="X8"/>
      <c r="Y8"/>
      <c r="Z8"/>
      <c r="AA8"/>
      <c r="AB8"/>
      <c r="AC8"/>
      <c r="AD8"/>
      <c r="AE8"/>
      <c r="AF8"/>
      <c r="AG8"/>
      <c r="AH8"/>
      <c r="AI8"/>
      <c r="AJ8"/>
      <c r="AK8"/>
    </row>
    <row r="9" spans="1:37" s="8" customFormat="1" ht="21" customHeight="1" x14ac:dyDescent="0.25">
      <c r="B9" s="360"/>
      <c r="C9" s="362"/>
      <c r="D9" s="320" t="s">
        <v>305</v>
      </c>
      <c r="E9" s="197" t="s">
        <v>10</v>
      </c>
      <c r="F9" s="197" t="s">
        <v>11</v>
      </c>
      <c r="G9" s="197" t="s">
        <v>12</v>
      </c>
      <c r="H9" s="197" t="s">
        <v>13</v>
      </c>
      <c r="I9" s="197" t="s">
        <v>14</v>
      </c>
      <c r="J9" s="197" t="s">
        <v>15</v>
      </c>
      <c r="K9" s="197" t="s">
        <v>16</v>
      </c>
      <c r="L9" s="197" t="s">
        <v>17</v>
      </c>
      <c r="M9" s="197" t="s">
        <v>18</v>
      </c>
      <c r="N9" s="197" t="s">
        <v>19</v>
      </c>
      <c r="O9" s="197" t="s">
        <v>20</v>
      </c>
      <c r="P9" s="197" t="s">
        <v>21</v>
      </c>
      <c r="Q9" s="197" t="s">
        <v>22</v>
      </c>
      <c r="S9" s="310"/>
      <c r="T9" s="310"/>
      <c r="U9" s="310"/>
      <c r="V9" s="310"/>
      <c r="W9" s="310"/>
      <c r="X9"/>
      <c r="Y9"/>
      <c r="Z9"/>
      <c r="AA9"/>
      <c r="AB9"/>
      <c r="AC9"/>
      <c r="AD9"/>
      <c r="AE9"/>
      <c r="AF9"/>
      <c r="AG9"/>
      <c r="AH9"/>
      <c r="AI9"/>
      <c r="AJ9"/>
      <c r="AK9"/>
    </row>
    <row r="10" spans="1:37" x14ac:dyDescent="0.25">
      <c r="B10" s="321" t="s">
        <v>89</v>
      </c>
      <c r="C10" s="307">
        <v>1217765874318</v>
      </c>
      <c r="D10" s="307">
        <v>1269282075910.8901</v>
      </c>
      <c r="E10" s="307">
        <v>115436603370.88</v>
      </c>
      <c r="F10" s="307">
        <v>91772968485.520004</v>
      </c>
      <c r="G10" s="307">
        <v>87786230448.440002</v>
      </c>
      <c r="H10" s="307">
        <v>88909129250.030014</v>
      </c>
      <c r="I10" s="307">
        <v>103218388453.54004</v>
      </c>
      <c r="J10" s="307">
        <v>110245585308.97</v>
      </c>
      <c r="K10" s="307">
        <v>109045212217.40999</v>
      </c>
      <c r="L10" s="307">
        <v>92381588409.990021</v>
      </c>
      <c r="M10" s="307">
        <v>93416682444.290024</v>
      </c>
      <c r="N10" s="307">
        <v>88777340727.699982</v>
      </c>
      <c r="O10" s="307">
        <v>135240936506.51004</v>
      </c>
      <c r="P10" s="307">
        <v>143597956997.07001</v>
      </c>
      <c r="Q10" s="307">
        <f>+E10+F10+G10+H10+I10+J10+K10+L10+M10+N10+O10+P10</f>
        <v>1259828622620.3503</v>
      </c>
      <c r="R10" s="3"/>
      <c r="S10" s="310"/>
      <c r="T10" s="310"/>
      <c r="U10" s="310"/>
      <c r="V10" s="310"/>
      <c r="W10" s="310"/>
    </row>
    <row r="11" spans="1:37" x14ac:dyDescent="0.25">
      <c r="B11" s="61" t="s">
        <v>90</v>
      </c>
      <c r="C11" s="240">
        <v>486795809749</v>
      </c>
      <c r="D11" s="240">
        <v>491655228474.8999</v>
      </c>
      <c r="E11" s="240">
        <v>28561445217.300014</v>
      </c>
      <c r="F11" s="240">
        <v>35197257862.32</v>
      </c>
      <c r="G11" s="240">
        <v>35070172339.610001</v>
      </c>
      <c r="H11" s="240">
        <v>40073464568.230011</v>
      </c>
      <c r="I11" s="240">
        <v>38251407552.450043</v>
      </c>
      <c r="J11" s="240">
        <v>38785405100.929993</v>
      </c>
      <c r="K11" s="240">
        <v>36827309366.279991</v>
      </c>
      <c r="L11" s="240">
        <v>40321241909.120018</v>
      </c>
      <c r="M11" s="240">
        <v>36494452153.13002</v>
      </c>
      <c r="N11" s="240">
        <v>44322156651.689995</v>
      </c>
      <c r="O11" s="240">
        <v>46060654084.800018</v>
      </c>
      <c r="P11" s="240">
        <v>63405657221.510025</v>
      </c>
      <c r="Q11" s="240">
        <f t="shared" ref="Q11:Q74" si="0">+E11+F11+G11+H11+I11+J11+K11+L11+M11+N11+O11+P11</f>
        <v>483370624027.37012</v>
      </c>
      <c r="R11" s="3"/>
      <c r="T11" s="310"/>
      <c r="U11" s="310"/>
      <c r="V11" s="310"/>
      <c r="W11" s="310"/>
    </row>
    <row r="12" spans="1:37" x14ac:dyDescent="0.25">
      <c r="B12" s="59" t="s">
        <v>91</v>
      </c>
      <c r="C12" s="308">
        <v>336016904289</v>
      </c>
      <c r="D12" s="308">
        <v>339305698764.28009</v>
      </c>
      <c r="E12" s="308">
        <v>23684318239.590019</v>
      </c>
      <c r="F12" s="308">
        <v>24500583038.420002</v>
      </c>
      <c r="G12" s="308">
        <v>24574558063.170006</v>
      </c>
      <c r="H12" s="308">
        <v>27611405627.130013</v>
      </c>
      <c r="I12" s="308">
        <v>27667489418.720028</v>
      </c>
      <c r="J12" s="308">
        <v>25283051114.730007</v>
      </c>
      <c r="K12" s="308">
        <v>25258193501.040001</v>
      </c>
      <c r="L12" s="308">
        <v>25736483653.47002</v>
      </c>
      <c r="M12" s="308">
        <v>25856408463.470024</v>
      </c>
      <c r="N12" s="308">
        <v>30226152454.539989</v>
      </c>
      <c r="O12" s="308">
        <v>32189573695.360016</v>
      </c>
      <c r="P12" s="308">
        <v>45717700568.240028</v>
      </c>
      <c r="Q12" s="308">
        <f t="shared" si="0"/>
        <v>338305917837.88019</v>
      </c>
      <c r="R12" s="3"/>
      <c r="T12" s="310"/>
      <c r="U12" s="310"/>
      <c r="V12" s="310"/>
      <c r="W12" s="310"/>
    </row>
    <row r="13" spans="1:37" x14ac:dyDescent="0.25">
      <c r="B13" s="118" t="s">
        <v>220</v>
      </c>
      <c r="C13" s="308">
        <v>302347294596</v>
      </c>
      <c r="D13" s="308">
        <v>303257889788.9101</v>
      </c>
      <c r="E13" s="308">
        <v>20866222166.54002</v>
      </c>
      <c r="F13" s="308">
        <v>21648721925.310001</v>
      </c>
      <c r="G13" s="308">
        <v>21719359546.410007</v>
      </c>
      <c r="H13" s="308">
        <v>24734730557.610012</v>
      </c>
      <c r="I13" s="308">
        <v>24693686262.140026</v>
      </c>
      <c r="J13" s="308">
        <v>22264110848.110008</v>
      </c>
      <c r="K13" s="308">
        <v>22256328047.410004</v>
      </c>
      <c r="L13" s="308">
        <v>22712588426.180019</v>
      </c>
      <c r="M13" s="308">
        <v>22831598518.660023</v>
      </c>
      <c r="N13" s="308">
        <v>27184318484.23999</v>
      </c>
      <c r="O13" s="308">
        <v>29123211971.030014</v>
      </c>
      <c r="P13" s="308">
        <v>42434258890.810028</v>
      </c>
      <c r="Q13" s="308">
        <f t="shared" si="0"/>
        <v>302469135644.4502</v>
      </c>
      <c r="R13" s="3"/>
      <c r="T13" s="310"/>
      <c r="U13" s="310"/>
      <c r="V13" s="310"/>
      <c r="W13" s="310"/>
    </row>
    <row r="14" spans="1:37" x14ac:dyDescent="0.25">
      <c r="B14" s="118" t="s">
        <v>221</v>
      </c>
      <c r="C14" s="308">
        <v>33669609693</v>
      </c>
      <c r="D14" s="308">
        <v>36047808975.370003</v>
      </c>
      <c r="E14" s="308">
        <v>2818096073.0499992</v>
      </c>
      <c r="F14" s="308">
        <v>2851861113.1099992</v>
      </c>
      <c r="G14" s="308">
        <v>2855198516.7599998</v>
      </c>
      <c r="H14" s="308">
        <v>2876675069.5200014</v>
      </c>
      <c r="I14" s="308">
        <v>2973803156.5800004</v>
      </c>
      <c r="J14" s="308">
        <v>3018940266.6200004</v>
      </c>
      <c r="K14" s="308">
        <v>3001865453.6299977</v>
      </c>
      <c r="L14" s="308">
        <v>3023895227.2900023</v>
      </c>
      <c r="M14" s="308">
        <v>3024809944.8099995</v>
      </c>
      <c r="N14" s="308">
        <v>3041833970.2999992</v>
      </c>
      <c r="O14" s="308">
        <v>3066361724.3299999</v>
      </c>
      <c r="P14" s="308">
        <v>3283441677.4300008</v>
      </c>
      <c r="Q14" s="308">
        <f t="shared" si="0"/>
        <v>35836782193.429993</v>
      </c>
      <c r="R14" s="3"/>
      <c r="T14" s="310"/>
      <c r="U14" s="310"/>
      <c r="V14" s="310"/>
      <c r="W14" s="310"/>
    </row>
    <row r="15" spans="1:37" x14ac:dyDescent="0.25">
      <c r="B15" s="59" t="s">
        <v>92</v>
      </c>
      <c r="C15" s="308">
        <v>146733697959</v>
      </c>
      <c r="D15" s="308">
        <v>151516932901.40982</v>
      </c>
      <c r="E15" s="308">
        <v>4860531279.8399982</v>
      </c>
      <c r="F15" s="308">
        <v>10655854033.450005</v>
      </c>
      <c r="G15" s="308">
        <v>10479757086.019999</v>
      </c>
      <c r="H15" s="308">
        <v>12436830841.010004</v>
      </c>
      <c r="I15" s="308">
        <v>10533671042.350012</v>
      </c>
      <c r="J15" s="308">
        <v>13477342000.609991</v>
      </c>
      <c r="K15" s="308">
        <v>11555425561.719992</v>
      </c>
      <c r="L15" s="308">
        <v>14547402258.239994</v>
      </c>
      <c r="M15" s="308">
        <v>10620576904.619997</v>
      </c>
      <c r="N15" s="308">
        <v>14053880252.470003</v>
      </c>
      <c r="O15" s="308">
        <v>13849528197.260004</v>
      </c>
      <c r="P15" s="308">
        <v>17575443632.589993</v>
      </c>
      <c r="Q15" s="308">
        <f t="shared" si="0"/>
        <v>144646243090.17999</v>
      </c>
      <c r="R15" s="3"/>
      <c r="T15" s="310"/>
      <c r="U15" s="310"/>
      <c r="V15" s="310"/>
      <c r="W15" s="310"/>
    </row>
    <row r="16" spans="1:37" x14ac:dyDescent="0.25">
      <c r="B16" s="118" t="s">
        <v>222</v>
      </c>
      <c r="C16" s="308">
        <v>146733697959</v>
      </c>
      <c r="D16" s="308">
        <v>151516396876.40982</v>
      </c>
      <c r="E16" s="308">
        <v>4860510410.4199982</v>
      </c>
      <c r="F16" s="308">
        <v>10655752230.430004</v>
      </c>
      <c r="G16" s="308">
        <v>10479747851.389999</v>
      </c>
      <c r="H16" s="308">
        <v>12436830841.010004</v>
      </c>
      <c r="I16" s="308">
        <v>10533670896.940012</v>
      </c>
      <c r="J16" s="308">
        <v>13477342000.609991</v>
      </c>
      <c r="K16" s="308">
        <v>11555425561.719992</v>
      </c>
      <c r="L16" s="308">
        <v>14547402258.239994</v>
      </c>
      <c r="M16" s="308">
        <v>10620528852.519997</v>
      </c>
      <c r="N16" s="308">
        <v>14053850372.720003</v>
      </c>
      <c r="O16" s="308">
        <v>13849528197.260004</v>
      </c>
      <c r="P16" s="308">
        <v>17575126682.769993</v>
      </c>
      <c r="Q16" s="308">
        <f t="shared" si="0"/>
        <v>144645716156.03</v>
      </c>
      <c r="R16" s="3"/>
      <c r="T16" s="310"/>
      <c r="U16" s="310"/>
      <c r="V16" s="310"/>
      <c r="W16" s="310"/>
    </row>
    <row r="17" spans="2:23" x14ac:dyDescent="0.25">
      <c r="B17" s="118" t="s">
        <v>289</v>
      </c>
      <c r="C17" s="308">
        <v>0</v>
      </c>
      <c r="D17" s="308">
        <v>536025</v>
      </c>
      <c r="E17" s="308">
        <v>20869.419999999998</v>
      </c>
      <c r="F17" s="308">
        <v>101803.02</v>
      </c>
      <c r="G17" s="308">
        <v>9234.6299999999992</v>
      </c>
      <c r="H17" s="308">
        <v>0</v>
      </c>
      <c r="I17" s="308">
        <v>145.41</v>
      </c>
      <c r="J17" s="308">
        <v>0</v>
      </c>
      <c r="K17" s="330">
        <v>0</v>
      </c>
      <c r="L17" s="330">
        <v>0</v>
      </c>
      <c r="M17" s="308">
        <v>48052.1</v>
      </c>
      <c r="N17" s="308">
        <v>29879.75</v>
      </c>
      <c r="O17" s="308">
        <v>0</v>
      </c>
      <c r="P17" s="308">
        <v>316949.82</v>
      </c>
      <c r="Q17" s="308">
        <f t="shared" si="0"/>
        <v>526934.15</v>
      </c>
      <c r="R17" s="3"/>
      <c r="T17" s="310"/>
      <c r="U17" s="310"/>
      <c r="V17" s="310"/>
      <c r="W17" s="310"/>
    </row>
    <row r="18" spans="2:23" ht="12" customHeight="1" x14ac:dyDescent="0.25">
      <c r="B18" s="59" t="s">
        <v>93</v>
      </c>
      <c r="C18" s="308">
        <v>247246365</v>
      </c>
      <c r="D18" s="308">
        <v>416244658.79999995</v>
      </c>
      <c r="E18" s="308">
        <v>16595697.869999999</v>
      </c>
      <c r="F18" s="308">
        <v>40820790.450000003</v>
      </c>
      <c r="G18" s="308">
        <v>15857190.42</v>
      </c>
      <c r="H18" s="308">
        <v>25228100.09</v>
      </c>
      <c r="I18" s="308">
        <v>50247091.380000003</v>
      </c>
      <c r="J18" s="308">
        <v>25011985.590000004</v>
      </c>
      <c r="K18" s="308">
        <v>13690303.52</v>
      </c>
      <c r="L18" s="308">
        <v>37355997.410000004</v>
      </c>
      <c r="M18" s="308">
        <v>17466785.039999999</v>
      </c>
      <c r="N18" s="308">
        <v>42123944.68</v>
      </c>
      <c r="O18" s="308">
        <v>21552192.179999996</v>
      </c>
      <c r="P18" s="308">
        <v>112513020.68000004</v>
      </c>
      <c r="Q18" s="308">
        <f t="shared" si="0"/>
        <v>418463099.31000006</v>
      </c>
      <c r="R18" s="3"/>
      <c r="T18" s="310"/>
      <c r="U18" s="310"/>
      <c r="V18" s="310"/>
      <c r="W18" s="310"/>
    </row>
    <row r="19" spans="2:23" x14ac:dyDescent="0.25">
      <c r="B19" s="59" t="s">
        <v>94</v>
      </c>
      <c r="C19" s="308">
        <v>3381609790</v>
      </c>
      <c r="D19" s="308">
        <v>804.40999936312437</v>
      </c>
      <c r="E19" s="308">
        <v>0</v>
      </c>
      <c r="F19" s="308">
        <v>0</v>
      </c>
      <c r="G19" s="308">
        <v>0</v>
      </c>
      <c r="H19" s="308">
        <v>0</v>
      </c>
      <c r="I19" s="308">
        <v>0</v>
      </c>
      <c r="J19" s="308">
        <v>0</v>
      </c>
      <c r="K19" s="308">
        <v>0</v>
      </c>
      <c r="L19" s="308">
        <v>0</v>
      </c>
      <c r="M19" s="308">
        <v>0</v>
      </c>
      <c r="N19" s="308">
        <v>0</v>
      </c>
      <c r="O19" s="308">
        <v>0</v>
      </c>
      <c r="P19" s="308">
        <v>0</v>
      </c>
      <c r="Q19" s="308">
        <f t="shared" si="0"/>
        <v>0</v>
      </c>
      <c r="R19" s="3"/>
      <c r="T19" s="310"/>
      <c r="U19" s="310"/>
      <c r="V19" s="310"/>
      <c r="W19" s="310"/>
    </row>
    <row r="20" spans="2:23" x14ac:dyDescent="0.25">
      <c r="B20" s="59" t="s">
        <v>95</v>
      </c>
      <c r="C20" s="308">
        <v>416351346</v>
      </c>
      <c r="D20" s="308">
        <v>416351346</v>
      </c>
      <c r="E20" s="308">
        <v>0</v>
      </c>
      <c r="F20" s="330">
        <v>0</v>
      </c>
      <c r="G20" s="330">
        <v>0</v>
      </c>
      <c r="H20" s="330">
        <v>0</v>
      </c>
      <c r="I20" s="330">
        <v>0</v>
      </c>
      <c r="J20" s="330">
        <v>0</v>
      </c>
      <c r="K20" s="330">
        <v>0</v>
      </c>
      <c r="L20" s="330">
        <v>0</v>
      </c>
      <c r="M20" s="330">
        <v>0</v>
      </c>
      <c r="N20" s="330">
        <v>0</v>
      </c>
      <c r="O20" s="308">
        <v>0</v>
      </c>
      <c r="P20" s="308">
        <v>0</v>
      </c>
      <c r="Q20" s="308">
        <f t="shared" si="0"/>
        <v>0</v>
      </c>
      <c r="R20" s="3"/>
      <c r="T20" s="310"/>
      <c r="U20" s="310"/>
      <c r="V20" s="310"/>
      <c r="W20" s="310"/>
    </row>
    <row r="21" spans="2:23" x14ac:dyDescent="0.25">
      <c r="B21" s="61" t="s">
        <v>223</v>
      </c>
      <c r="C21" s="240">
        <v>73535970561</v>
      </c>
      <c r="D21" s="240">
        <v>78753763145.320007</v>
      </c>
      <c r="E21" s="240">
        <v>5686245247.1399994</v>
      </c>
      <c r="F21" s="240">
        <v>5767440248.0699997</v>
      </c>
      <c r="G21" s="240">
        <v>5837446246.3000011</v>
      </c>
      <c r="H21" s="240">
        <v>5952314293.2600002</v>
      </c>
      <c r="I21" s="240">
        <v>5924566760.5</v>
      </c>
      <c r="J21" s="240">
        <v>5983183918.6600008</v>
      </c>
      <c r="K21" s="240">
        <v>6001014635.7600002</v>
      </c>
      <c r="L21" s="240">
        <v>6052914624.8099995</v>
      </c>
      <c r="M21" s="240">
        <v>6190689391.46</v>
      </c>
      <c r="N21" s="240">
        <v>6242605773.0599995</v>
      </c>
      <c r="O21" s="240">
        <v>8566270326.0200005</v>
      </c>
      <c r="P21" s="240">
        <v>10487848426.09</v>
      </c>
      <c r="Q21" s="240">
        <f t="shared" si="0"/>
        <v>78692539891.130005</v>
      </c>
      <c r="R21" s="3"/>
      <c r="T21" s="310"/>
      <c r="U21" s="310"/>
      <c r="V21" s="310"/>
      <c r="W21" s="310"/>
    </row>
    <row r="22" spans="2:23" x14ac:dyDescent="0.25">
      <c r="B22" s="313" t="s">
        <v>306</v>
      </c>
      <c r="C22" s="314">
        <v>73535970561</v>
      </c>
      <c r="D22" s="314">
        <v>78753763145.320007</v>
      </c>
      <c r="E22" s="240">
        <v>5686245247.1399994</v>
      </c>
      <c r="F22" s="240">
        <v>5767440248.0699997</v>
      </c>
      <c r="G22" s="240">
        <v>5837446246.3000011</v>
      </c>
      <c r="H22" s="308">
        <v>5952314293.2600002</v>
      </c>
      <c r="I22" s="308">
        <v>5924566760.5</v>
      </c>
      <c r="J22" s="308">
        <v>5983183918.6600008</v>
      </c>
      <c r="K22" s="308">
        <v>6001014635.7600002</v>
      </c>
      <c r="L22" s="308">
        <v>6052914624.8099995</v>
      </c>
      <c r="M22" s="308">
        <v>6190689391.46</v>
      </c>
      <c r="N22" s="308">
        <v>6242605773.0599995</v>
      </c>
      <c r="O22" s="308">
        <v>8566270326.0200005</v>
      </c>
      <c r="P22" s="308">
        <v>10487848426.09</v>
      </c>
      <c r="Q22" s="308">
        <f t="shared" si="0"/>
        <v>78692539891.130005</v>
      </c>
      <c r="R22" s="3"/>
      <c r="T22" s="310"/>
      <c r="U22" s="310"/>
      <c r="V22" s="310"/>
      <c r="W22" s="310"/>
    </row>
    <row r="23" spans="2:23" x14ac:dyDescent="0.25">
      <c r="B23" s="315" t="s">
        <v>180</v>
      </c>
      <c r="C23" s="316">
        <v>263816794305</v>
      </c>
      <c r="D23" s="316">
        <v>258925774489.44</v>
      </c>
      <c r="E23" s="240">
        <v>54777407298.670006</v>
      </c>
      <c r="F23" s="240">
        <v>14606425496.93</v>
      </c>
      <c r="G23" s="240">
        <v>11886028043.539999</v>
      </c>
      <c r="H23" s="240">
        <v>6968449168.3699999</v>
      </c>
      <c r="I23" s="240">
        <v>21840406308.66</v>
      </c>
      <c r="J23" s="240">
        <v>36865610937.18</v>
      </c>
      <c r="K23" s="240">
        <v>31522205210.23</v>
      </c>
      <c r="L23" s="240">
        <v>14563483152.189999</v>
      </c>
      <c r="M23" s="240">
        <v>12176815925.950001</v>
      </c>
      <c r="N23" s="240">
        <v>8655928179.9099998</v>
      </c>
      <c r="O23" s="240">
        <v>33369853566.579998</v>
      </c>
      <c r="P23" s="240">
        <v>11628883862.690001</v>
      </c>
      <c r="Q23" s="240">
        <f t="shared" si="0"/>
        <v>258861497150.90002</v>
      </c>
      <c r="R23" s="3"/>
      <c r="T23" s="310"/>
      <c r="U23" s="310"/>
      <c r="V23" s="310"/>
      <c r="W23" s="310"/>
    </row>
    <row r="24" spans="2:23" x14ac:dyDescent="0.25">
      <c r="B24" s="313" t="s">
        <v>98</v>
      </c>
      <c r="C24" s="314">
        <v>263816794305</v>
      </c>
      <c r="D24" s="314">
        <v>258925774489.44</v>
      </c>
      <c r="E24" s="308">
        <v>54777407298.670006</v>
      </c>
      <c r="F24" s="308">
        <v>14606425496.93</v>
      </c>
      <c r="G24" s="308">
        <v>11886028043.539999</v>
      </c>
      <c r="H24" s="308">
        <v>6968449168.3699999</v>
      </c>
      <c r="I24" s="308">
        <v>21840406308.66</v>
      </c>
      <c r="J24" s="308">
        <v>36865610937.18</v>
      </c>
      <c r="K24" s="308">
        <v>31522205210.23</v>
      </c>
      <c r="L24" s="308">
        <v>14563483152.189999</v>
      </c>
      <c r="M24" s="308">
        <v>12176815925.950001</v>
      </c>
      <c r="N24" s="308">
        <v>8655928179.9099998</v>
      </c>
      <c r="O24" s="308">
        <v>33369853566.579998</v>
      </c>
      <c r="P24" s="308">
        <v>11628883862.690001</v>
      </c>
      <c r="Q24" s="308">
        <f t="shared" si="0"/>
        <v>258861497150.90002</v>
      </c>
      <c r="R24" s="3"/>
      <c r="T24" s="322"/>
      <c r="U24" s="322"/>
      <c r="V24" s="322"/>
      <c r="W24" s="322"/>
    </row>
    <row r="25" spans="2:23" x14ac:dyDescent="0.25">
      <c r="B25" s="317" t="s">
        <v>193</v>
      </c>
      <c r="C25" s="314">
        <v>101900204127</v>
      </c>
      <c r="D25" s="314">
        <v>101572539345.28</v>
      </c>
      <c r="E25" s="308">
        <v>13566695878.450001</v>
      </c>
      <c r="F25" s="308">
        <v>7584504525.1499996</v>
      </c>
      <c r="G25" s="308">
        <v>789319308.82000005</v>
      </c>
      <c r="H25" s="308">
        <v>2868397982.96</v>
      </c>
      <c r="I25" s="308">
        <v>15433652894.360001</v>
      </c>
      <c r="J25" s="308">
        <v>9514741215.3700008</v>
      </c>
      <c r="K25" s="308">
        <v>14629514278.9</v>
      </c>
      <c r="L25" s="308">
        <v>7634386385.3099995</v>
      </c>
      <c r="M25" s="308">
        <v>774452935.68999994</v>
      </c>
      <c r="N25" s="308">
        <v>4141346354.0300002</v>
      </c>
      <c r="O25" s="308">
        <v>16846991960.969999</v>
      </c>
      <c r="P25" s="308">
        <v>7788525165.8100004</v>
      </c>
      <c r="Q25" s="308">
        <f t="shared" si="0"/>
        <v>101572528885.82001</v>
      </c>
      <c r="R25" s="3"/>
      <c r="T25" s="322"/>
      <c r="U25" s="322"/>
      <c r="V25" s="322"/>
      <c r="W25" s="322"/>
    </row>
    <row r="26" spans="2:23" x14ac:dyDescent="0.25">
      <c r="B26" s="317" t="s">
        <v>194</v>
      </c>
      <c r="C26" s="314">
        <v>160209320073</v>
      </c>
      <c r="D26" s="314">
        <v>156020894458.16</v>
      </c>
      <c r="E26" s="308">
        <v>41109270301.790001</v>
      </c>
      <c r="F26" s="308">
        <v>6926011457.8900003</v>
      </c>
      <c r="G26" s="308">
        <v>11013003173.17</v>
      </c>
      <c r="H26" s="308">
        <v>4003018718.8600001</v>
      </c>
      <c r="I26" s="308">
        <v>6284369330.0699997</v>
      </c>
      <c r="J26" s="308">
        <v>27299528239.57</v>
      </c>
      <c r="K26" s="308">
        <v>16661037893.1</v>
      </c>
      <c r="L26" s="308">
        <v>6906044484.1999998</v>
      </c>
      <c r="M26" s="308">
        <v>11340036874</v>
      </c>
      <c r="N26" s="308">
        <v>4304144812.4700003</v>
      </c>
      <c r="O26" s="308">
        <v>16448378534.559999</v>
      </c>
      <c r="P26" s="308">
        <v>3665532457.5300002</v>
      </c>
      <c r="Q26" s="308">
        <f t="shared" si="0"/>
        <v>155960376277.21002</v>
      </c>
      <c r="R26" s="3"/>
      <c r="T26" s="322"/>
      <c r="U26" s="322"/>
      <c r="V26" s="322"/>
      <c r="W26" s="322"/>
    </row>
    <row r="27" spans="2:23" x14ac:dyDescent="0.25">
      <c r="B27" s="317" t="s">
        <v>195</v>
      </c>
      <c r="C27" s="314">
        <v>1707270105</v>
      </c>
      <c r="D27" s="314">
        <v>1332340686</v>
      </c>
      <c r="E27" s="308">
        <v>101441118.43000001</v>
      </c>
      <c r="F27" s="308">
        <v>95909513.890000001</v>
      </c>
      <c r="G27" s="308">
        <v>83705561.549999997</v>
      </c>
      <c r="H27" s="308">
        <v>97032466.549999997</v>
      </c>
      <c r="I27" s="308">
        <v>122384084.23</v>
      </c>
      <c r="J27" s="308">
        <v>51341482.240000002</v>
      </c>
      <c r="K27" s="308">
        <v>231653038.22999999</v>
      </c>
      <c r="L27" s="308">
        <v>23052282.68</v>
      </c>
      <c r="M27" s="308">
        <v>62326116.259999998</v>
      </c>
      <c r="N27" s="308">
        <v>210437013.41000003</v>
      </c>
      <c r="O27" s="308">
        <v>74483071.049999997</v>
      </c>
      <c r="P27" s="308">
        <v>174826239.35000002</v>
      </c>
      <c r="Q27" s="308">
        <f t="shared" si="0"/>
        <v>1328591987.8699999</v>
      </c>
      <c r="R27" s="3"/>
      <c r="T27" s="322"/>
      <c r="U27" s="322"/>
      <c r="V27" s="322"/>
      <c r="W27" s="322"/>
    </row>
    <row r="28" spans="2:23" x14ac:dyDescent="0.25">
      <c r="B28" s="323" t="s">
        <v>99</v>
      </c>
      <c r="C28" s="314">
        <v>14201850000</v>
      </c>
      <c r="D28" s="314">
        <v>20845193828.860001</v>
      </c>
      <c r="E28" s="314">
        <v>300000000</v>
      </c>
      <c r="F28" s="308">
        <v>990127860.82000005</v>
      </c>
      <c r="G28" s="308">
        <v>2662838862.73</v>
      </c>
      <c r="H28" s="308">
        <v>3926109209.7600002</v>
      </c>
      <c r="I28" s="308">
        <v>2869600345.9099998</v>
      </c>
      <c r="J28" s="308">
        <v>1580344970.76</v>
      </c>
      <c r="K28" s="308">
        <v>1830740011.1700001</v>
      </c>
      <c r="L28" s="308">
        <v>2449075761.3200002</v>
      </c>
      <c r="M28" s="308">
        <v>1597326689.8299999</v>
      </c>
      <c r="N28" s="308">
        <v>497189746.33999997</v>
      </c>
      <c r="O28" s="308">
        <v>1242076992.1900001</v>
      </c>
      <c r="P28" s="308">
        <v>896208336.04999995</v>
      </c>
      <c r="Q28" s="308">
        <f t="shared" si="0"/>
        <v>20841638786.880001</v>
      </c>
      <c r="R28" s="3"/>
      <c r="T28" s="322"/>
      <c r="U28" s="322"/>
      <c r="V28" s="322"/>
      <c r="W28" s="322"/>
    </row>
    <row r="29" spans="2:23" x14ac:dyDescent="0.25">
      <c r="B29" s="313" t="s">
        <v>100</v>
      </c>
      <c r="C29" s="314">
        <v>14201850000</v>
      </c>
      <c r="D29" s="314">
        <v>20845193828.860001</v>
      </c>
      <c r="E29" s="314">
        <v>300000000</v>
      </c>
      <c r="F29" s="308">
        <v>990127860.82000005</v>
      </c>
      <c r="G29" s="308">
        <v>2662838862.73</v>
      </c>
      <c r="H29" s="308">
        <v>3926109209.7600002</v>
      </c>
      <c r="I29" s="308">
        <v>2869600345.9099998</v>
      </c>
      <c r="J29" s="308">
        <v>1580344970.76</v>
      </c>
      <c r="K29" s="308">
        <v>1830740011.1700001</v>
      </c>
      <c r="L29" s="308">
        <v>2449075761.3200002</v>
      </c>
      <c r="M29" s="308">
        <v>1597326689.8299999</v>
      </c>
      <c r="N29" s="308">
        <v>497189746.33999997</v>
      </c>
      <c r="O29" s="308">
        <v>1242076992.1900001</v>
      </c>
      <c r="P29" s="308">
        <v>896208336.04999995</v>
      </c>
      <c r="Q29" s="308">
        <f t="shared" si="0"/>
        <v>20841638786.880001</v>
      </c>
      <c r="R29" s="3"/>
      <c r="T29" s="310"/>
      <c r="U29" s="310"/>
      <c r="V29" s="310"/>
      <c r="W29" s="310"/>
    </row>
    <row r="30" spans="2:23" x14ac:dyDescent="0.25">
      <c r="B30" s="315" t="s">
        <v>101</v>
      </c>
      <c r="C30" s="316">
        <v>379413090403</v>
      </c>
      <c r="D30" s="316">
        <v>418774452204.91998</v>
      </c>
      <c r="E30" s="316">
        <v>26094478449.73</v>
      </c>
      <c r="F30" s="240">
        <v>35211467017.379997</v>
      </c>
      <c r="G30" s="240">
        <v>32319525982.340004</v>
      </c>
      <c r="H30" s="240">
        <v>31987644910.410004</v>
      </c>
      <c r="I30" s="240">
        <v>34316205734.129997</v>
      </c>
      <c r="J30" s="240">
        <v>27024315873.330002</v>
      </c>
      <c r="K30" s="240">
        <v>32859248060.409996</v>
      </c>
      <c r="L30" s="240">
        <v>28993217822.549999</v>
      </c>
      <c r="M30" s="240">
        <v>36953177233.650002</v>
      </c>
      <c r="N30" s="240">
        <v>29047955121.300003</v>
      </c>
      <c r="O30" s="240">
        <v>45976427923.199997</v>
      </c>
      <c r="P30" s="240">
        <v>57012259699.790009</v>
      </c>
      <c r="Q30" s="240">
        <f t="shared" si="0"/>
        <v>417795923828.21997</v>
      </c>
      <c r="R30" s="3"/>
      <c r="T30" s="310"/>
      <c r="U30" s="310"/>
      <c r="V30" s="310"/>
      <c r="W30" s="310"/>
    </row>
    <row r="31" spans="2:23" x14ac:dyDescent="0.25">
      <c r="B31" s="313" t="s">
        <v>102</v>
      </c>
      <c r="C31" s="314">
        <v>68334307493</v>
      </c>
      <c r="D31" s="314">
        <v>73241833691.490005</v>
      </c>
      <c r="E31" s="314">
        <v>6785922520.1999989</v>
      </c>
      <c r="F31" s="308">
        <v>6149546340.9800005</v>
      </c>
      <c r="G31" s="308">
        <v>4839720196.3099995</v>
      </c>
      <c r="H31" s="308">
        <v>7460289591.6400003</v>
      </c>
      <c r="I31" s="308">
        <v>6745881985.4500008</v>
      </c>
      <c r="J31" s="308">
        <v>4934104812.3800001</v>
      </c>
      <c r="K31" s="308">
        <v>4975651196.3099995</v>
      </c>
      <c r="L31" s="308">
        <v>5852947436.1100016</v>
      </c>
      <c r="M31" s="308">
        <v>4713104493.1700001</v>
      </c>
      <c r="N31" s="308">
        <v>5645631403.5900002</v>
      </c>
      <c r="O31" s="308">
        <v>8727163673.8400002</v>
      </c>
      <c r="P31" s="308">
        <v>6227216869.0700006</v>
      </c>
      <c r="Q31" s="308">
        <f t="shared" si="0"/>
        <v>73057180519.050003</v>
      </c>
      <c r="R31" s="3"/>
      <c r="T31" s="310"/>
      <c r="U31" s="310"/>
      <c r="V31" s="310"/>
      <c r="W31" s="310"/>
    </row>
    <row r="32" spans="2:23" x14ac:dyDescent="0.25">
      <c r="B32" s="317" t="s">
        <v>226</v>
      </c>
      <c r="C32" s="314">
        <v>54279895167</v>
      </c>
      <c r="D32" s="314">
        <v>54519997787.980003</v>
      </c>
      <c r="E32" s="314">
        <v>5037778949.079999</v>
      </c>
      <c r="F32" s="308">
        <v>3988023104.6900001</v>
      </c>
      <c r="G32" s="308">
        <v>3725934305.8299999</v>
      </c>
      <c r="H32" s="308">
        <v>3957040814.9000001</v>
      </c>
      <c r="I32" s="308">
        <v>5469833123.2400007</v>
      </c>
      <c r="J32" s="308">
        <v>3928605314.2000003</v>
      </c>
      <c r="K32" s="308">
        <v>3989740513.5599999</v>
      </c>
      <c r="L32" s="308">
        <v>4712557219.4500008</v>
      </c>
      <c r="M32" s="308">
        <v>3972796803.48</v>
      </c>
      <c r="N32" s="308">
        <v>3997960918.8700008</v>
      </c>
      <c r="O32" s="308">
        <v>7442822908.9900007</v>
      </c>
      <c r="P32" s="308">
        <v>4178296449.3299999</v>
      </c>
      <c r="Q32" s="308">
        <f t="shared" si="0"/>
        <v>54401390425.620003</v>
      </c>
      <c r="R32" s="3"/>
      <c r="T32" s="310"/>
      <c r="U32" s="310"/>
      <c r="V32" s="310"/>
      <c r="W32" s="310"/>
    </row>
    <row r="33" spans="1:23" x14ac:dyDescent="0.25">
      <c r="B33" s="317" t="s">
        <v>227</v>
      </c>
      <c r="C33" s="314">
        <v>8544810033</v>
      </c>
      <c r="D33" s="314">
        <v>11404862888.030001</v>
      </c>
      <c r="E33" s="314">
        <v>1460968788.5699999</v>
      </c>
      <c r="F33" s="308">
        <v>1648452417.02</v>
      </c>
      <c r="G33" s="308">
        <v>530626490.57999992</v>
      </c>
      <c r="H33" s="308">
        <v>2958287037.4000001</v>
      </c>
      <c r="I33" s="308">
        <v>521166492.96999997</v>
      </c>
      <c r="J33" s="308">
        <v>508634355.64999998</v>
      </c>
      <c r="K33" s="308">
        <v>494681837.00999999</v>
      </c>
      <c r="L33" s="308">
        <v>565982768.31000006</v>
      </c>
      <c r="M33" s="308">
        <v>403227696.06999993</v>
      </c>
      <c r="N33" s="308">
        <v>546574825.96000004</v>
      </c>
      <c r="O33" s="308">
        <v>531195415.85000008</v>
      </c>
      <c r="P33" s="308">
        <v>1193975349.6799998</v>
      </c>
      <c r="Q33" s="308">
        <f t="shared" si="0"/>
        <v>11363773475.070002</v>
      </c>
      <c r="R33" s="3"/>
      <c r="T33" s="310"/>
      <c r="U33" s="310"/>
      <c r="V33" s="310"/>
      <c r="W33" s="310"/>
    </row>
    <row r="34" spans="1:23" x14ac:dyDescent="0.25">
      <c r="A34" s="199"/>
      <c r="B34" s="317" t="s">
        <v>228</v>
      </c>
      <c r="C34" s="314">
        <v>314803081</v>
      </c>
      <c r="D34" s="314">
        <v>1162744863.46</v>
      </c>
      <c r="E34" s="314">
        <v>75102728</v>
      </c>
      <c r="F34" s="308">
        <v>86691577.760000005</v>
      </c>
      <c r="G34" s="308">
        <v>32742568.150000002</v>
      </c>
      <c r="H34" s="308">
        <v>75242560.170000002</v>
      </c>
      <c r="I34" s="308">
        <v>152091988</v>
      </c>
      <c r="J34" s="308">
        <v>76396724.409999996</v>
      </c>
      <c r="K34" s="308">
        <v>75102728</v>
      </c>
      <c r="L34" s="308">
        <v>75171128</v>
      </c>
      <c r="M34" s="308">
        <v>164887659.13</v>
      </c>
      <c r="N34" s="308">
        <v>176810590.53</v>
      </c>
      <c r="O34" s="308">
        <v>75238590</v>
      </c>
      <c r="P34" s="308">
        <v>95295366.960000008</v>
      </c>
      <c r="Q34" s="308">
        <f t="shared" si="0"/>
        <v>1160774209.1099999</v>
      </c>
      <c r="R34" s="3"/>
      <c r="T34" s="310"/>
      <c r="U34" s="310"/>
      <c r="V34" s="310"/>
      <c r="W34" s="310"/>
    </row>
    <row r="35" spans="1:23" x14ac:dyDescent="0.25">
      <c r="B35" s="317" t="s">
        <v>229</v>
      </c>
      <c r="C35" s="314">
        <v>5194799212</v>
      </c>
      <c r="D35" s="314">
        <v>6154228152.0200005</v>
      </c>
      <c r="E35" s="314">
        <v>212072054.55000004</v>
      </c>
      <c r="F35" s="308">
        <v>426379241.51000005</v>
      </c>
      <c r="G35" s="308">
        <v>550416831.75</v>
      </c>
      <c r="H35" s="308">
        <v>469719179.17000002</v>
      </c>
      <c r="I35" s="308">
        <v>602790381.24000001</v>
      </c>
      <c r="J35" s="308">
        <v>420468418.12</v>
      </c>
      <c r="K35" s="308">
        <v>416126117.73999989</v>
      </c>
      <c r="L35" s="308">
        <v>499236320.35000002</v>
      </c>
      <c r="M35" s="308">
        <v>172192334.49000001</v>
      </c>
      <c r="N35" s="308">
        <v>924285068.23000002</v>
      </c>
      <c r="O35" s="308">
        <v>677906759</v>
      </c>
      <c r="P35" s="308">
        <v>759649703.10000014</v>
      </c>
      <c r="Q35" s="308">
        <f t="shared" si="0"/>
        <v>6131242409.25</v>
      </c>
      <c r="R35" s="3"/>
      <c r="T35" s="310"/>
      <c r="U35" s="310"/>
      <c r="V35" s="310"/>
      <c r="W35" s="310"/>
    </row>
    <row r="36" spans="1:23" x14ac:dyDescent="0.25">
      <c r="B36" s="313" t="s">
        <v>103</v>
      </c>
      <c r="C36" s="314">
        <v>293233994218</v>
      </c>
      <c r="D36" s="314">
        <v>325812766182.79004</v>
      </c>
      <c r="E36" s="314">
        <v>18942094300.170002</v>
      </c>
      <c r="F36" s="308">
        <v>28143877595.740002</v>
      </c>
      <c r="G36" s="308">
        <v>25225187642.5</v>
      </c>
      <c r="H36" s="308">
        <v>22528035048.029999</v>
      </c>
      <c r="I36" s="308">
        <v>26345900607.350002</v>
      </c>
      <c r="J36" s="308">
        <v>20884648047.199997</v>
      </c>
      <c r="K36" s="308">
        <v>26067610270.68</v>
      </c>
      <c r="L36" s="308">
        <v>21819823179.66</v>
      </c>
      <c r="M36" s="308">
        <v>31666399399.650002</v>
      </c>
      <c r="N36" s="308">
        <v>22371229049.949997</v>
      </c>
      <c r="O36" s="308">
        <v>34671196285.5</v>
      </c>
      <c r="P36" s="308">
        <v>46427311243.639999</v>
      </c>
      <c r="Q36" s="308">
        <f t="shared" si="0"/>
        <v>325093312670.07001</v>
      </c>
      <c r="R36" s="3"/>
      <c r="T36" s="310"/>
      <c r="U36" s="310"/>
      <c r="V36" s="310"/>
      <c r="W36" s="310"/>
    </row>
    <row r="37" spans="1:23" x14ac:dyDescent="0.25">
      <c r="B37" s="317" t="s">
        <v>230</v>
      </c>
      <c r="C37" s="314">
        <v>162288212495</v>
      </c>
      <c r="D37" s="314">
        <v>172845521875.10001</v>
      </c>
      <c r="E37" s="314">
        <v>10949094502.860001</v>
      </c>
      <c r="F37" s="308">
        <v>13629866901.93</v>
      </c>
      <c r="G37" s="308">
        <v>11862557752.719999</v>
      </c>
      <c r="H37" s="308">
        <v>14189187834.469999</v>
      </c>
      <c r="I37" s="308">
        <v>13033473139.969999</v>
      </c>
      <c r="J37" s="308">
        <v>12482269363.219999</v>
      </c>
      <c r="K37" s="308">
        <v>12915159414.1</v>
      </c>
      <c r="L37" s="308">
        <v>13488995009.299999</v>
      </c>
      <c r="M37" s="308">
        <v>13856870321.710001</v>
      </c>
      <c r="N37" s="308">
        <v>13986926611.09</v>
      </c>
      <c r="O37" s="308">
        <v>20004919721.289997</v>
      </c>
      <c r="P37" s="308">
        <v>21739069606.810001</v>
      </c>
      <c r="Q37" s="308">
        <f t="shared" si="0"/>
        <v>172138390179.47</v>
      </c>
      <c r="R37" s="3"/>
      <c r="T37" s="310"/>
      <c r="U37" s="310"/>
      <c r="V37" s="310"/>
      <c r="W37" s="310"/>
    </row>
    <row r="38" spans="1:23" x14ac:dyDescent="0.25">
      <c r="B38" s="317" t="s">
        <v>234</v>
      </c>
      <c r="C38" s="314">
        <v>99011634500</v>
      </c>
      <c r="D38" s="314">
        <v>121360793930.69</v>
      </c>
      <c r="E38" s="314">
        <v>7934384596.9699993</v>
      </c>
      <c r="F38" s="308">
        <v>9455395493.4699993</v>
      </c>
      <c r="G38" s="308">
        <v>8323248209.1999998</v>
      </c>
      <c r="H38" s="308">
        <v>8261001079.6099997</v>
      </c>
      <c r="I38" s="308">
        <v>8253816889.5699997</v>
      </c>
      <c r="J38" s="308">
        <v>8343764561.1300001</v>
      </c>
      <c r="K38" s="308">
        <v>8093838953.2399998</v>
      </c>
      <c r="L38" s="308">
        <v>8272216812.2399998</v>
      </c>
      <c r="M38" s="308">
        <v>12750917719.83</v>
      </c>
      <c r="N38" s="308">
        <v>8325699132.2199993</v>
      </c>
      <c r="O38" s="308">
        <v>8785139422.0699997</v>
      </c>
      <c r="P38" s="308">
        <v>24549049331.970001</v>
      </c>
      <c r="Q38" s="308">
        <f t="shared" si="0"/>
        <v>121348472201.51999</v>
      </c>
      <c r="R38" s="3"/>
      <c r="T38" s="310"/>
      <c r="U38" s="310"/>
      <c r="V38" s="310"/>
      <c r="W38" s="310"/>
    </row>
    <row r="39" spans="1:23" x14ac:dyDescent="0.25">
      <c r="B39" s="317" t="s">
        <v>235</v>
      </c>
      <c r="C39" s="314">
        <v>31934147223</v>
      </c>
      <c r="D39" s="314">
        <v>31606450377</v>
      </c>
      <c r="E39" s="314">
        <v>58615200.340000004</v>
      </c>
      <c r="F39" s="308">
        <v>5058615200.3400002</v>
      </c>
      <c r="G39" s="308">
        <v>5039381680.5799999</v>
      </c>
      <c r="H39" s="308">
        <v>77846133.950000003</v>
      </c>
      <c r="I39" s="308">
        <v>5058610577.8100004</v>
      </c>
      <c r="J39" s="308">
        <v>58614122.850000001</v>
      </c>
      <c r="K39" s="308">
        <v>5058611903.3400002</v>
      </c>
      <c r="L39" s="308">
        <v>58611358.120000005</v>
      </c>
      <c r="M39" s="308">
        <v>5058611358.1099997</v>
      </c>
      <c r="N39" s="308">
        <v>58603306.640000001</v>
      </c>
      <c r="O39" s="308">
        <v>5881137142.1400003</v>
      </c>
      <c r="P39" s="308">
        <v>139192304.86000001</v>
      </c>
      <c r="Q39" s="308">
        <f t="shared" si="0"/>
        <v>31606450289.079998</v>
      </c>
      <c r="R39" s="3"/>
      <c r="T39" s="310"/>
      <c r="U39" s="310"/>
      <c r="V39" s="310"/>
      <c r="W39" s="310"/>
    </row>
    <row r="40" spans="1:23" x14ac:dyDescent="0.25">
      <c r="B40" s="313" t="s">
        <v>104</v>
      </c>
      <c r="C40" s="314">
        <v>953779141</v>
      </c>
      <c r="D40" s="314">
        <v>1233748666.79</v>
      </c>
      <c r="E40" s="314">
        <v>14541322.18</v>
      </c>
      <c r="F40" s="308">
        <v>151499291.67000002</v>
      </c>
      <c r="G40" s="308">
        <v>41808723.540000007</v>
      </c>
      <c r="H40" s="308">
        <v>111386009.25</v>
      </c>
      <c r="I40" s="308">
        <v>18935672.209999997</v>
      </c>
      <c r="J40" s="308">
        <v>141114253.75</v>
      </c>
      <c r="K40" s="308">
        <v>63763076.139999993</v>
      </c>
      <c r="L40" s="308">
        <v>160756509.84</v>
      </c>
      <c r="M40" s="308">
        <v>16468307.08</v>
      </c>
      <c r="N40" s="308">
        <v>45146441.200000003</v>
      </c>
      <c r="O40" s="308">
        <v>203183351.32999998</v>
      </c>
      <c r="P40" s="308">
        <v>215914679.21000001</v>
      </c>
      <c r="Q40" s="308">
        <f t="shared" si="0"/>
        <v>1184517637.4000001</v>
      </c>
      <c r="R40" s="3"/>
      <c r="T40" s="310"/>
      <c r="U40" s="310"/>
      <c r="V40" s="310"/>
      <c r="W40" s="310"/>
    </row>
    <row r="41" spans="1:23" x14ac:dyDescent="0.25">
      <c r="B41" s="317" t="s">
        <v>299</v>
      </c>
      <c r="C41" s="314"/>
      <c r="D41" s="314">
        <v>90304000</v>
      </c>
      <c r="E41" s="331">
        <v>0</v>
      </c>
      <c r="F41" s="308">
        <v>297164.69</v>
      </c>
      <c r="G41" s="308">
        <v>592902.19999999995</v>
      </c>
      <c r="H41" s="330">
        <v>0</v>
      </c>
      <c r="I41" s="330">
        <v>0</v>
      </c>
      <c r="J41" s="330">
        <v>0</v>
      </c>
      <c r="K41" s="308">
        <v>595858.82999999996</v>
      </c>
      <c r="L41" s="308">
        <v>601527.64</v>
      </c>
      <c r="M41" s="330">
        <v>0</v>
      </c>
      <c r="N41" s="330">
        <v>0</v>
      </c>
      <c r="O41" s="308">
        <v>90385350</v>
      </c>
      <c r="P41" s="308">
        <v>0</v>
      </c>
      <c r="Q41" s="308">
        <f t="shared" si="0"/>
        <v>92472803.359999999</v>
      </c>
      <c r="R41" s="3"/>
      <c r="T41" s="310"/>
      <c r="U41" s="310"/>
      <c r="V41" s="310"/>
      <c r="W41" s="310"/>
    </row>
    <row r="42" spans="1:23" x14ac:dyDescent="0.25">
      <c r="B42" s="317" t="s">
        <v>238</v>
      </c>
      <c r="C42" s="314">
        <v>953779141</v>
      </c>
      <c r="D42" s="314">
        <v>1130797790.79</v>
      </c>
      <c r="E42" s="314">
        <v>14541322.18</v>
      </c>
      <c r="F42" s="308">
        <v>151202126.98000002</v>
      </c>
      <c r="G42" s="308">
        <v>41215821.340000004</v>
      </c>
      <c r="H42" s="308">
        <v>111386009.25</v>
      </c>
      <c r="I42" s="308">
        <v>18935672.209999997</v>
      </c>
      <c r="J42" s="308">
        <v>141114253.75</v>
      </c>
      <c r="K42" s="308">
        <v>63167217.309999995</v>
      </c>
      <c r="L42" s="308">
        <v>160154982.20000002</v>
      </c>
      <c r="M42" s="308">
        <v>16468307.08</v>
      </c>
      <c r="N42" s="308">
        <v>45146441.200000003</v>
      </c>
      <c r="O42" s="308">
        <v>102652110.83</v>
      </c>
      <c r="P42" s="308">
        <v>215914679.21000001</v>
      </c>
      <c r="Q42" s="308">
        <f t="shared" si="0"/>
        <v>1081898943.5400002</v>
      </c>
      <c r="R42" s="3"/>
      <c r="T42" s="310"/>
      <c r="U42" s="310"/>
      <c r="V42" s="310"/>
      <c r="W42" s="310"/>
    </row>
    <row r="43" spans="1:23" x14ac:dyDescent="0.25">
      <c r="B43" s="317" t="s">
        <v>239</v>
      </c>
      <c r="C43" s="314">
        <v>0</v>
      </c>
      <c r="D43" s="314">
        <v>12646876</v>
      </c>
      <c r="E43" s="314">
        <v>0</v>
      </c>
      <c r="F43" s="330">
        <v>0</v>
      </c>
      <c r="G43" s="330">
        <v>0</v>
      </c>
      <c r="H43" s="330">
        <v>0</v>
      </c>
      <c r="I43" s="330">
        <v>0</v>
      </c>
      <c r="J43" s="330">
        <v>0</v>
      </c>
      <c r="K43" s="330">
        <v>0</v>
      </c>
      <c r="L43" s="330">
        <v>0</v>
      </c>
      <c r="M43" s="308">
        <v>0</v>
      </c>
      <c r="N43" s="308">
        <v>0</v>
      </c>
      <c r="O43" s="308">
        <v>10145890.5</v>
      </c>
      <c r="P43" s="308">
        <v>0</v>
      </c>
      <c r="Q43" s="308">
        <f t="shared" si="0"/>
        <v>10145890.5</v>
      </c>
      <c r="R43" s="3"/>
      <c r="T43" s="310"/>
      <c r="U43" s="310"/>
      <c r="V43" s="310"/>
      <c r="W43" s="310"/>
    </row>
    <row r="44" spans="1:23" x14ac:dyDescent="0.25">
      <c r="B44" s="313" t="s">
        <v>105</v>
      </c>
      <c r="C44" s="314">
        <v>16891009551</v>
      </c>
      <c r="D44" s="314">
        <v>18486103663.849998</v>
      </c>
      <c r="E44" s="314">
        <v>351920307.18000001</v>
      </c>
      <c r="F44" s="308">
        <v>766543788.99000001</v>
      </c>
      <c r="G44" s="308">
        <v>2212809419.9899998</v>
      </c>
      <c r="H44" s="308">
        <v>1887934261.4900002</v>
      </c>
      <c r="I44" s="308">
        <v>1205487469.1200004</v>
      </c>
      <c r="J44" s="308">
        <v>1064448760.0000001</v>
      </c>
      <c r="K44" s="308">
        <v>1752223517.2799997</v>
      </c>
      <c r="L44" s="308">
        <v>1159690696.9400001</v>
      </c>
      <c r="M44" s="308">
        <v>557205033.74999988</v>
      </c>
      <c r="N44" s="308">
        <v>985948226.55999994</v>
      </c>
      <c r="O44" s="308">
        <v>2374884612.5299993</v>
      </c>
      <c r="P44" s="308">
        <v>4141816907.8699999</v>
      </c>
      <c r="Q44" s="308">
        <f t="shared" si="0"/>
        <v>18460913001.699997</v>
      </c>
      <c r="R44" s="3"/>
      <c r="T44" s="310"/>
      <c r="U44" s="310"/>
      <c r="V44" s="310"/>
      <c r="W44" s="310"/>
    </row>
    <row r="45" spans="1:23" ht="17.25" customHeight="1" x14ac:dyDescent="0.25">
      <c r="B45" s="315" t="s">
        <v>106</v>
      </c>
      <c r="C45" s="316">
        <v>2359300</v>
      </c>
      <c r="D45" s="316">
        <v>327663767.44999999</v>
      </c>
      <c r="E45" s="316">
        <v>17027158.039999999</v>
      </c>
      <c r="F45" s="240">
        <v>250000</v>
      </c>
      <c r="G45" s="240">
        <v>10218973.92</v>
      </c>
      <c r="H45" s="240">
        <v>1147100</v>
      </c>
      <c r="I45" s="240">
        <v>16201751.890000001</v>
      </c>
      <c r="J45" s="240">
        <v>6724508.1100000003</v>
      </c>
      <c r="K45" s="240">
        <v>4694933.5600000005</v>
      </c>
      <c r="L45" s="240">
        <v>1655140</v>
      </c>
      <c r="M45" s="240">
        <v>4221050.2700000005</v>
      </c>
      <c r="N45" s="240">
        <v>11505255.399999999</v>
      </c>
      <c r="O45" s="240">
        <v>25653613.719999999</v>
      </c>
      <c r="P45" s="240">
        <v>167099450.94</v>
      </c>
      <c r="Q45" s="240">
        <f t="shared" si="0"/>
        <v>266398935.84999999</v>
      </c>
      <c r="R45" s="3"/>
      <c r="T45" s="310"/>
      <c r="U45" s="310"/>
      <c r="V45" s="310"/>
      <c r="W45" s="310"/>
    </row>
    <row r="46" spans="1:23" x14ac:dyDescent="0.25">
      <c r="B46" s="313" t="s">
        <v>307</v>
      </c>
      <c r="C46" s="314">
        <v>2359300</v>
      </c>
      <c r="D46" s="314">
        <v>327663767.44999999</v>
      </c>
      <c r="E46" s="314">
        <v>17027158.039999999</v>
      </c>
      <c r="F46" s="308">
        <v>250000</v>
      </c>
      <c r="G46" s="308">
        <v>10218973.92</v>
      </c>
      <c r="H46" s="308">
        <v>1147100</v>
      </c>
      <c r="I46" s="308">
        <v>16201751.890000001</v>
      </c>
      <c r="J46" s="308">
        <v>6724508.1100000003</v>
      </c>
      <c r="K46" s="308">
        <v>4694933.5600000005</v>
      </c>
      <c r="L46" s="308">
        <v>1655140</v>
      </c>
      <c r="M46" s="308">
        <v>4221050.2700000005</v>
      </c>
      <c r="N46" s="308">
        <v>11505255.399999999</v>
      </c>
      <c r="O46" s="308">
        <v>25653613.719999999</v>
      </c>
      <c r="P46" s="308">
        <v>167099450.94</v>
      </c>
      <c r="Q46" s="308">
        <f t="shared" si="0"/>
        <v>266398935.84999999</v>
      </c>
      <c r="R46" s="3"/>
      <c r="T46" s="310"/>
      <c r="U46" s="310"/>
      <c r="V46" s="310"/>
      <c r="W46" s="310"/>
    </row>
    <row r="47" spans="1:23" x14ac:dyDescent="0.25">
      <c r="B47" s="318" t="s">
        <v>107</v>
      </c>
      <c r="C47" s="319">
        <v>200920640632</v>
      </c>
      <c r="D47" s="319">
        <v>193048667889.87</v>
      </c>
      <c r="E47" s="319">
        <v>6845541268.0200005</v>
      </c>
      <c r="F47" s="307">
        <v>10479460436.960003</v>
      </c>
      <c r="G47" s="307">
        <v>19524835456.860001</v>
      </c>
      <c r="H47" s="307">
        <v>16063190312.569998</v>
      </c>
      <c r="I47" s="307">
        <v>9274137993.0800018</v>
      </c>
      <c r="J47" s="307">
        <v>14465312924.879997</v>
      </c>
      <c r="K47" s="307">
        <v>10396328920.139999</v>
      </c>
      <c r="L47" s="307">
        <v>12577405229.739996</v>
      </c>
      <c r="M47" s="307">
        <v>12034402681</v>
      </c>
      <c r="N47" s="307">
        <v>21799146792.32</v>
      </c>
      <c r="O47" s="307">
        <v>11334360159.84</v>
      </c>
      <c r="P47" s="307">
        <v>41867449885.620003</v>
      </c>
      <c r="Q47" s="307">
        <f t="shared" si="0"/>
        <v>186661572061.02997</v>
      </c>
      <c r="R47" s="3"/>
      <c r="T47" s="310"/>
      <c r="U47" s="310"/>
      <c r="V47" s="310"/>
      <c r="W47" s="310"/>
    </row>
    <row r="48" spans="1:23" x14ac:dyDescent="0.25">
      <c r="B48" s="315" t="s">
        <v>108</v>
      </c>
      <c r="C48" s="316">
        <v>75124304565</v>
      </c>
      <c r="D48" s="316">
        <v>57184628245.040009</v>
      </c>
      <c r="E48" s="316">
        <v>2873143382.3600001</v>
      </c>
      <c r="F48" s="240">
        <v>4419290205.8900003</v>
      </c>
      <c r="G48" s="240">
        <v>3878364279.440001</v>
      </c>
      <c r="H48" s="240">
        <v>5158811968.499999</v>
      </c>
      <c r="I48" s="240">
        <v>2100791329.7400005</v>
      </c>
      <c r="J48" s="240">
        <v>3803716424.1999998</v>
      </c>
      <c r="K48" s="240">
        <v>3915639753.1100001</v>
      </c>
      <c r="L48" s="240">
        <v>5498165149.3899994</v>
      </c>
      <c r="M48" s="240">
        <v>4305810742.5499992</v>
      </c>
      <c r="N48" s="240">
        <v>5711829755.9399986</v>
      </c>
      <c r="O48" s="240">
        <v>3903714952.3100004</v>
      </c>
      <c r="P48" s="240">
        <v>10131019759.57</v>
      </c>
      <c r="Q48" s="240">
        <f t="shared" si="0"/>
        <v>55700297702.999992</v>
      </c>
      <c r="R48" s="3"/>
      <c r="T48" s="310"/>
      <c r="U48" s="310"/>
      <c r="V48" s="310"/>
      <c r="W48" s="310"/>
    </row>
    <row r="49" spans="2:23" x14ac:dyDescent="0.25">
      <c r="B49" s="313" t="s">
        <v>109</v>
      </c>
      <c r="C49" s="314">
        <v>65356745142</v>
      </c>
      <c r="D49" s="314">
        <v>49196165293.930008</v>
      </c>
      <c r="E49" s="314">
        <v>2827168160.8499999</v>
      </c>
      <c r="F49" s="308">
        <v>3807805363.8000002</v>
      </c>
      <c r="G49" s="308">
        <v>3685780942.8300004</v>
      </c>
      <c r="H49" s="308">
        <v>4533060032.4399996</v>
      </c>
      <c r="I49" s="308">
        <v>1025605752.8900002</v>
      </c>
      <c r="J49" s="308">
        <v>3379798485.0699997</v>
      </c>
      <c r="K49" s="308">
        <v>3034401503.0799999</v>
      </c>
      <c r="L49" s="308">
        <v>4776575077.3199997</v>
      </c>
      <c r="M49" s="308">
        <v>4065814283.0599999</v>
      </c>
      <c r="N49" s="308">
        <v>5243768049.8499994</v>
      </c>
      <c r="O49" s="308">
        <v>3620037006.7700005</v>
      </c>
      <c r="P49" s="308">
        <v>8053567672.7700005</v>
      </c>
      <c r="Q49" s="308">
        <f t="shared" si="0"/>
        <v>48053382330.730011</v>
      </c>
      <c r="R49" s="3"/>
      <c r="T49" s="310"/>
      <c r="U49" s="310"/>
      <c r="V49" s="310"/>
      <c r="W49" s="310"/>
    </row>
    <row r="50" spans="2:23" x14ac:dyDescent="0.25">
      <c r="B50" s="313" t="s">
        <v>110</v>
      </c>
      <c r="C50" s="314">
        <v>9767559423</v>
      </c>
      <c r="D50" s="314">
        <v>7988462951.1099997</v>
      </c>
      <c r="E50" s="314">
        <v>45975221.510000005</v>
      </c>
      <c r="F50" s="308">
        <v>611484842.08999991</v>
      </c>
      <c r="G50" s="308">
        <v>192583336.61000004</v>
      </c>
      <c r="H50" s="308">
        <v>625751936.05999994</v>
      </c>
      <c r="I50" s="308">
        <v>1075185576.8500001</v>
      </c>
      <c r="J50" s="308">
        <v>423917939.13000005</v>
      </c>
      <c r="K50" s="308">
        <v>881238250.02999997</v>
      </c>
      <c r="L50" s="308">
        <v>721590072.06999981</v>
      </c>
      <c r="M50" s="308">
        <v>239996459.48999998</v>
      </c>
      <c r="N50" s="308">
        <v>468061706.08999997</v>
      </c>
      <c r="O50" s="308">
        <v>283677945.54000002</v>
      </c>
      <c r="P50" s="308">
        <v>2077452086.8000007</v>
      </c>
      <c r="Q50" s="308">
        <f t="shared" si="0"/>
        <v>7646915372.2700005</v>
      </c>
      <c r="R50" s="3"/>
      <c r="T50" s="310"/>
      <c r="U50" s="310"/>
      <c r="V50" s="310"/>
      <c r="W50" s="310"/>
    </row>
    <row r="51" spans="2:23" x14ac:dyDescent="0.25">
      <c r="B51" s="317" t="s">
        <v>240</v>
      </c>
      <c r="C51" s="314">
        <v>620811218</v>
      </c>
      <c r="D51" s="314">
        <v>855304616.57999992</v>
      </c>
      <c r="E51" s="314">
        <v>35981026.030000001</v>
      </c>
      <c r="F51" s="308">
        <v>69591970.679999992</v>
      </c>
      <c r="G51" s="308">
        <v>64796335.409999996</v>
      </c>
      <c r="H51" s="308">
        <v>69864513.489999995</v>
      </c>
      <c r="I51" s="308">
        <v>66660968.18</v>
      </c>
      <c r="J51" s="308">
        <v>75090141.659999996</v>
      </c>
      <c r="K51" s="308">
        <v>53188561</v>
      </c>
      <c r="L51" s="308">
        <v>63298836.289999999</v>
      </c>
      <c r="M51" s="308">
        <v>65387292.299999997</v>
      </c>
      <c r="N51" s="308">
        <v>66593922.899999999</v>
      </c>
      <c r="O51" s="308">
        <v>65261775.090000004</v>
      </c>
      <c r="P51" s="308">
        <v>112203900.17</v>
      </c>
      <c r="Q51" s="308">
        <f t="shared" si="0"/>
        <v>807919243.20000005</v>
      </c>
      <c r="R51" s="3"/>
      <c r="T51" s="310"/>
      <c r="U51" s="310"/>
      <c r="V51" s="310"/>
      <c r="W51" s="310"/>
    </row>
    <row r="52" spans="2:23" x14ac:dyDescent="0.25">
      <c r="B52" s="317" t="s">
        <v>243</v>
      </c>
      <c r="C52" s="314">
        <v>9103928775</v>
      </c>
      <c r="D52" s="314">
        <v>7065666037.3800001</v>
      </c>
      <c r="E52" s="314">
        <v>9994195.4800000004</v>
      </c>
      <c r="F52" s="308">
        <v>539658564.78999996</v>
      </c>
      <c r="G52" s="308">
        <v>127526977.61000003</v>
      </c>
      <c r="H52" s="308">
        <v>537112875.64999998</v>
      </c>
      <c r="I52" s="308">
        <v>1007837707.47</v>
      </c>
      <c r="J52" s="308">
        <v>345035514.29000008</v>
      </c>
      <c r="K52" s="308">
        <v>823234217.22000003</v>
      </c>
      <c r="L52" s="308">
        <v>648383365.64999986</v>
      </c>
      <c r="M52" s="308">
        <v>170122903.96000001</v>
      </c>
      <c r="N52" s="308">
        <v>400545058.02999997</v>
      </c>
      <c r="O52" s="308">
        <v>217546504.26000005</v>
      </c>
      <c r="P52" s="308">
        <v>1945273617.1500006</v>
      </c>
      <c r="Q52" s="308">
        <f t="shared" si="0"/>
        <v>6772271501.5600004</v>
      </c>
      <c r="R52" s="3"/>
      <c r="T52" s="310"/>
      <c r="U52" s="310"/>
      <c r="V52" s="310"/>
      <c r="W52" s="310"/>
    </row>
    <row r="53" spans="2:23" x14ac:dyDescent="0.25">
      <c r="B53" s="317" t="s">
        <v>244</v>
      </c>
      <c r="C53" s="314">
        <v>42819430</v>
      </c>
      <c r="D53" s="314">
        <v>67492297.149999991</v>
      </c>
      <c r="E53" s="314">
        <v>0</v>
      </c>
      <c r="F53" s="308">
        <v>2234306.62</v>
      </c>
      <c r="G53" s="308">
        <v>260023.59</v>
      </c>
      <c r="H53" s="308">
        <v>18774546.920000002</v>
      </c>
      <c r="I53" s="308">
        <v>686901.2</v>
      </c>
      <c r="J53" s="308">
        <v>3792283.1799999997</v>
      </c>
      <c r="K53" s="308">
        <v>4815471.8100000005</v>
      </c>
      <c r="L53" s="308">
        <v>9907870.1300000008</v>
      </c>
      <c r="M53" s="308">
        <v>4486263.2299999995</v>
      </c>
      <c r="N53" s="308">
        <v>922725.15999999992</v>
      </c>
      <c r="O53" s="308">
        <v>869666.19</v>
      </c>
      <c r="P53" s="308">
        <v>19974569.479999997</v>
      </c>
      <c r="Q53" s="308">
        <f t="shared" si="0"/>
        <v>66724627.50999999</v>
      </c>
      <c r="R53" s="3"/>
      <c r="T53" s="310"/>
      <c r="U53" s="310"/>
      <c r="V53" s="310"/>
      <c r="W53" s="310"/>
    </row>
    <row r="54" spans="2:23" x14ac:dyDescent="0.25">
      <c r="B54" s="315" t="s">
        <v>111</v>
      </c>
      <c r="C54" s="316">
        <v>57840512900</v>
      </c>
      <c r="D54" s="316">
        <v>56653986261.369987</v>
      </c>
      <c r="E54" s="316">
        <v>999956733.13000011</v>
      </c>
      <c r="F54" s="240">
        <v>2203362418.5899997</v>
      </c>
      <c r="G54" s="240">
        <v>1738820601.5600002</v>
      </c>
      <c r="H54" s="240">
        <v>5073537062.6199999</v>
      </c>
      <c r="I54" s="240">
        <v>4536014004.0100002</v>
      </c>
      <c r="J54" s="240">
        <v>4882973016.0800018</v>
      </c>
      <c r="K54" s="240">
        <v>2793795851.2800012</v>
      </c>
      <c r="L54" s="240">
        <v>5475522784.3900003</v>
      </c>
      <c r="M54" s="240">
        <v>4194710460.6699991</v>
      </c>
      <c r="N54" s="240">
        <v>5279028132.3699999</v>
      </c>
      <c r="O54" s="240">
        <v>4914091543.4099998</v>
      </c>
      <c r="P54" s="240">
        <v>10768846988.49</v>
      </c>
      <c r="Q54" s="240">
        <f t="shared" si="0"/>
        <v>52860659596.599998</v>
      </c>
      <c r="R54" s="3"/>
      <c r="T54" s="310"/>
      <c r="U54" s="310"/>
      <c r="V54" s="310"/>
      <c r="W54" s="310"/>
    </row>
    <row r="55" spans="2:23" x14ac:dyDescent="0.25">
      <c r="B55" s="313" t="s">
        <v>112</v>
      </c>
      <c r="C55" s="314">
        <v>24182613265</v>
      </c>
      <c r="D55" s="314">
        <v>28135475746.07999</v>
      </c>
      <c r="E55" s="314">
        <v>807101493.63999999</v>
      </c>
      <c r="F55" s="308">
        <v>1303464676.2099998</v>
      </c>
      <c r="G55" s="308">
        <v>1057959416.65</v>
      </c>
      <c r="H55" s="308">
        <v>2149111083.3899999</v>
      </c>
      <c r="I55" s="308">
        <v>2812377903.4000001</v>
      </c>
      <c r="J55" s="308">
        <v>2823643582.5600004</v>
      </c>
      <c r="K55" s="308">
        <v>1841547794.6600003</v>
      </c>
      <c r="L55" s="308">
        <v>2639667567.9200001</v>
      </c>
      <c r="M55" s="308">
        <v>2637875158.6500001</v>
      </c>
      <c r="N55" s="308">
        <v>2392294880.6800003</v>
      </c>
      <c r="O55" s="308">
        <v>2163816560.3699999</v>
      </c>
      <c r="P55" s="308">
        <v>4271074521.4700003</v>
      </c>
      <c r="Q55" s="308">
        <f t="shared" si="0"/>
        <v>26899934639.599998</v>
      </c>
      <c r="R55" s="3"/>
      <c r="T55" s="310"/>
      <c r="U55" s="310"/>
      <c r="V55" s="310"/>
      <c r="W55" s="310"/>
    </row>
    <row r="56" spans="2:23" x14ac:dyDescent="0.25">
      <c r="B56" s="317" t="s">
        <v>245</v>
      </c>
      <c r="C56" s="314">
        <v>2891123579</v>
      </c>
      <c r="D56" s="314">
        <v>1999588798.7699997</v>
      </c>
      <c r="E56" s="314">
        <v>23450415.920000002</v>
      </c>
      <c r="F56" s="308">
        <v>108022622.11</v>
      </c>
      <c r="G56" s="308">
        <v>79695945.469999999</v>
      </c>
      <c r="H56" s="308">
        <v>244937176.79000002</v>
      </c>
      <c r="I56" s="308">
        <v>123586884.28</v>
      </c>
      <c r="J56" s="308">
        <v>56975894.060000002</v>
      </c>
      <c r="K56" s="308">
        <v>123293767.48999999</v>
      </c>
      <c r="L56" s="308">
        <v>214913237.19</v>
      </c>
      <c r="M56" s="308">
        <v>194056432.41999999</v>
      </c>
      <c r="N56" s="308">
        <v>109137971.65000001</v>
      </c>
      <c r="O56" s="308">
        <v>155513395.72</v>
      </c>
      <c r="P56" s="308">
        <v>351904057.06</v>
      </c>
      <c r="Q56" s="308">
        <f t="shared" si="0"/>
        <v>1785487800.1600003</v>
      </c>
      <c r="R56" s="3"/>
      <c r="T56" s="310"/>
      <c r="U56" s="310"/>
      <c r="V56" s="310"/>
      <c r="W56" s="310"/>
    </row>
    <row r="57" spans="2:23" x14ac:dyDescent="0.25">
      <c r="B57" s="317" t="s">
        <v>246</v>
      </c>
      <c r="C57" s="314">
        <v>19536743850</v>
      </c>
      <c r="D57" s="314">
        <v>25589672946.049988</v>
      </c>
      <c r="E57" s="314">
        <v>775761376.20000005</v>
      </c>
      <c r="F57" s="308">
        <v>1183705556.1799998</v>
      </c>
      <c r="G57" s="308">
        <v>976045934.00999999</v>
      </c>
      <c r="H57" s="308">
        <v>1853768968.8899999</v>
      </c>
      <c r="I57" s="308">
        <v>2682931325.4299998</v>
      </c>
      <c r="J57" s="308">
        <v>2761785158.6400003</v>
      </c>
      <c r="K57" s="308">
        <v>1671129043.2200003</v>
      </c>
      <c r="L57" s="308">
        <v>2177599816.0100002</v>
      </c>
      <c r="M57" s="308">
        <v>2438248352.98</v>
      </c>
      <c r="N57" s="308">
        <v>2264061156.6900001</v>
      </c>
      <c r="O57" s="308">
        <v>1993042090.4500003</v>
      </c>
      <c r="P57" s="308">
        <v>3855376575.2000003</v>
      </c>
      <c r="Q57" s="308">
        <f t="shared" si="0"/>
        <v>24633455353.900002</v>
      </c>
      <c r="R57" s="3"/>
      <c r="T57" s="310"/>
      <c r="U57" s="310"/>
      <c r="V57" s="310"/>
      <c r="W57" s="310"/>
    </row>
    <row r="58" spans="2:23" x14ac:dyDescent="0.25">
      <c r="B58" s="317" t="s">
        <v>247</v>
      </c>
      <c r="C58" s="314">
        <v>1648416869</v>
      </c>
      <c r="D58" s="314">
        <v>378638399.83000004</v>
      </c>
      <c r="E58" s="314">
        <v>7889701.5199999996</v>
      </c>
      <c r="F58" s="308">
        <v>9871662.9199999999</v>
      </c>
      <c r="G58" s="308">
        <v>639614.14</v>
      </c>
      <c r="H58" s="308">
        <v>46177068.829999998</v>
      </c>
      <c r="I58" s="308">
        <v>0</v>
      </c>
      <c r="J58" s="308">
        <v>2623358.33</v>
      </c>
      <c r="K58" s="308">
        <v>31899549.009999998</v>
      </c>
      <c r="L58" s="308">
        <v>243251689.72999999</v>
      </c>
      <c r="M58" s="308">
        <v>0</v>
      </c>
      <c r="N58" s="308">
        <v>0</v>
      </c>
      <c r="O58" s="308">
        <v>6637943.3499999996</v>
      </c>
      <c r="P58" s="308">
        <v>22364234.640000001</v>
      </c>
      <c r="Q58" s="308">
        <f t="shared" si="0"/>
        <v>371354822.47000003</v>
      </c>
      <c r="R58" s="3"/>
      <c r="T58" s="310"/>
      <c r="U58" s="310"/>
      <c r="V58" s="310"/>
      <c r="W58" s="310"/>
    </row>
    <row r="59" spans="2:23" x14ac:dyDescent="0.25">
      <c r="B59" s="317" t="s">
        <v>248</v>
      </c>
      <c r="C59" s="314">
        <v>10114325</v>
      </c>
      <c r="D59" s="314">
        <v>0</v>
      </c>
      <c r="E59" s="314">
        <v>0</v>
      </c>
      <c r="F59" s="308">
        <v>0</v>
      </c>
      <c r="G59" s="330">
        <v>0</v>
      </c>
      <c r="H59" s="330">
        <v>0</v>
      </c>
      <c r="I59" s="330">
        <v>0</v>
      </c>
      <c r="J59" s="330">
        <v>0</v>
      </c>
      <c r="K59" s="308">
        <v>0</v>
      </c>
      <c r="L59" s="330">
        <v>0</v>
      </c>
      <c r="M59" s="330">
        <v>0</v>
      </c>
      <c r="N59" s="308">
        <v>0</v>
      </c>
      <c r="O59" s="308">
        <v>0</v>
      </c>
      <c r="P59" s="308">
        <v>0</v>
      </c>
      <c r="Q59" s="308">
        <f t="shared" si="0"/>
        <v>0</v>
      </c>
      <c r="R59" s="3"/>
      <c r="T59" s="310"/>
      <c r="U59" s="310"/>
      <c r="V59" s="310"/>
      <c r="W59" s="310"/>
    </row>
    <row r="60" spans="2:23" x14ac:dyDescent="0.25">
      <c r="B60" s="317" t="s">
        <v>249</v>
      </c>
      <c r="C60" s="314">
        <v>96214642</v>
      </c>
      <c r="D60" s="314">
        <v>167575601.42999998</v>
      </c>
      <c r="E60" s="314">
        <v>0</v>
      </c>
      <c r="F60" s="308">
        <v>1864835</v>
      </c>
      <c r="G60" s="308">
        <v>1577923.03</v>
      </c>
      <c r="H60" s="308">
        <v>4227868.88</v>
      </c>
      <c r="I60" s="308">
        <v>5859693.6900000004</v>
      </c>
      <c r="J60" s="308">
        <v>2259171.5299999998</v>
      </c>
      <c r="K60" s="308">
        <v>15225434.939999999</v>
      </c>
      <c r="L60" s="308">
        <v>3902824.99</v>
      </c>
      <c r="M60" s="308">
        <v>5570373.25</v>
      </c>
      <c r="N60" s="308">
        <v>19095752.340000004</v>
      </c>
      <c r="O60" s="308">
        <v>8623130.8499999996</v>
      </c>
      <c r="P60" s="308">
        <v>41429654.57</v>
      </c>
      <c r="Q60" s="308">
        <f t="shared" si="0"/>
        <v>109636663.06999999</v>
      </c>
      <c r="R60" s="3"/>
      <c r="T60" s="310"/>
      <c r="U60" s="310"/>
      <c r="V60" s="310"/>
      <c r="W60" s="310"/>
    </row>
    <row r="61" spans="2:23" x14ac:dyDescent="0.25">
      <c r="B61" s="313" t="s">
        <v>113</v>
      </c>
      <c r="C61" s="314">
        <v>31176509292</v>
      </c>
      <c r="D61" s="314">
        <v>23907304824.070004</v>
      </c>
      <c r="E61" s="314">
        <v>141928978.16999999</v>
      </c>
      <c r="F61" s="308">
        <v>821593394</v>
      </c>
      <c r="G61" s="308">
        <v>607328786.06000006</v>
      </c>
      <c r="H61" s="308">
        <v>2764717940.8299999</v>
      </c>
      <c r="I61" s="308">
        <v>1553448575.8500004</v>
      </c>
      <c r="J61" s="308">
        <v>1948870334.4900002</v>
      </c>
      <c r="K61" s="308">
        <v>905278222.34000027</v>
      </c>
      <c r="L61" s="308">
        <v>2439433799.6400003</v>
      </c>
      <c r="M61" s="308">
        <v>895170661.90999961</v>
      </c>
      <c r="N61" s="308">
        <v>2192019099.8299999</v>
      </c>
      <c r="O61" s="308">
        <v>2519230737.3600006</v>
      </c>
      <c r="P61" s="308">
        <v>4836816530.1499996</v>
      </c>
      <c r="Q61" s="308">
        <f t="shared" si="0"/>
        <v>21625837060.630001</v>
      </c>
      <c r="R61" s="3"/>
      <c r="T61" s="310"/>
      <c r="U61" s="310"/>
      <c r="V61" s="310"/>
      <c r="W61" s="310"/>
    </row>
    <row r="62" spans="2:23" x14ac:dyDescent="0.25">
      <c r="B62" s="317" t="s">
        <v>250</v>
      </c>
      <c r="C62" s="314">
        <v>7993143484</v>
      </c>
      <c r="D62" s="314">
        <v>11018443203.550001</v>
      </c>
      <c r="E62" s="314">
        <v>3862851.24</v>
      </c>
      <c r="F62" s="308">
        <v>130155419.27</v>
      </c>
      <c r="G62" s="308">
        <v>114780203.82000002</v>
      </c>
      <c r="H62" s="308">
        <v>1497705945.2999997</v>
      </c>
      <c r="I62" s="308">
        <v>275336111.33999997</v>
      </c>
      <c r="J62" s="308">
        <v>1056680456.4</v>
      </c>
      <c r="K62" s="308">
        <v>267246146.46000001</v>
      </c>
      <c r="L62" s="308">
        <v>1669632340.3400002</v>
      </c>
      <c r="M62" s="308">
        <v>159697304.11999997</v>
      </c>
      <c r="N62" s="308">
        <v>1326285755.8399999</v>
      </c>
      <c r="O62" s="308">
        <v>1841413530.4100001</v>
      </c>
      <c r="P62" s="308">
        <v>2339812626.0800004</v>
      </c>
      <c r="Q62" s="308">
        <f t="shared" si="0"/>
        <v>10682608690.620001</v>
      </c>
      <c r="R62" s="3"/>
      <c r="T62" s="310"/>
      <c r="U62" s="310"/>
      <c r="V62" s="310"/>
      <c r="W62" s="310"/>
    </row>
    <row r="63" spans="2:23" x14ac:dyDescent="0.25">
      <c r="B63" s="317" t="s">
        <v>251</v>
      </c>
      <c r="C63" s="314">
        <v>8006914977</v>
      </c>
      <c r="D63" s="314">
        <v>1942367194.0699997</v>
      </c>
      <c r="E63" s="314">
        <v>12848568.209999999</v>
      </c>
      <c r="F63" s="308">
        <v>132775817.77000001</v>
      </c>
      <c r="G63" s="308">
        <v>28771757.489999998</v>
      </c>
      <c r="H63" s="308">
        <v>265276932.0999999</v>
      </c>
      <c r="I63" s="308">
        <v>116369287.62000002</v>
      </c>
      <c r="J63" s="308">
        <v>246883770.14999998</v>
      </c>
      <c r="K63" s="308">
        <v>67705927.069999963</v>
      </c>
      <c r="L63" s="308">
        <v>96487185.48999998</v>
      </c>
      <c r="M63" s="308">
        <v>62654054.659999982</v>
      </c>
      <c r="N63" s="308">
        <v>83332752.689999983</v>
      </c>
      <c r="O63" s="308">
        <v>92078022.130000025</v>
      </c>
      <c r="P63" s="308">
        <v>455784026.66000009</v>
      </c>
      <c r="Q63" s="308">
        <f t="shared" si="0"/>
        <v>1660968102.04</v>
      </c>
      <c r="R63" s="3"/>
      <c r="T63" s="310"/>
      <c r="U63" s="310"/>
      <c r="V63" s="310"/>
      <c r="W63" s="310"/>
    </row>
    <row r="64" spans="2:23" x14ac:dyDescent="0.25">
      <c r="B64" s="317" t="s">
        <v>252</v>
      </c>
      <c r="C64" s="314">
        <v>15176450831</v>
      </c>
      <c r="D64" s="314">
        <v>10946494426.450003</v>
      </c>
      <c r="E64" s="314">
        <v>125217558.71999998</v>
      </c>
      <c r="F64" s="308">
        <v>558662156.96000004</v>
      </c>
      <c r="G64" s="308">
        <v>463776824.75</v>
      </c>
      <c r="H64" s="308">
        <v>1001735063.4300001</v>
      </c>
      <c r="I64" s="308">
        <v>1161743176.8900003</v>
      </c>
      <c r="J64" s="308">
        <v>645306107.94000018</v>
      </c>
      <c r="K64" s="308">
        <v>570326148.8100003</v>
      </c>
      <c r="L64" s="308">
        <v>673314273.8100003</v>
      </c>
      <c r="M64" s="308">
        <v>672819303.12999964</v>
      </c>
      <c r="N64" s="308">
        <v>782400591.29999995</v>
      </c>
      <c r="O64" s="308">
        <v>585739184.82000017</v>
      </c>
      <c r="P64" s="308">
        <v>2041219877.4099989</v>
      </c>
      <c r="Q64" s="308">
        <f t="shared" si="0"/>
        <v>9282260267.9700012</v>
      </c>
      <c r="R64" s="3"/>
      <c r="T64" s="310"/>
      <c r="U64" s="310"/>
      <c r="V64" s="310"/>
      <c r="W64" s="310"/>
    </row>
    <row r="65" spans="2:23" x14ac:dyDescent="0.25">
      <c r="B65" s="313" t="s">
        <v>114</v>
      </c>
      <c r="C65" s="314">
        <v>528898377</v>
      </c>
      <c r="D65" s="314">
        <v>1631050530.2100003</v>
      </c>
      <c r="E65" s="314">
        <v>1000000</v>
      </c>
      <c r="F65" s="308">
        <v>1107691.3999999999</v>
      </c>
      <c r="G65" s="308">
        <v>7995848.9100000001</v>
      </c>
      <c r="H65" s="308">
        <v>76879929.290000007</v>
      </c>
      <c r="I65" s="308">
        <v>109756653.80000001</v>
      </c>
      <c r="J65" s="308">
        <v>5705923.0099999998</v>
      </c>
      <c r="K65" s="308">
        <v>21007427.880000003</v>
      </c>
      <c r="L65" s="308">
        <v>249045952.90000004</v>
      </c>
      <c r="M65" s="308">
        <v>325787765.93000001</v>
      </c>
      <c r="N65" s="308">
        <v>5331545.2300000004</v>
      </c>
      <c r="O65" s="308">
        <v>7252096.7200000007</v>
      </c>
      <c r="P65" s="308">
        <v>714166072.46000016</v>
      </c>
      <c r="Q65" s="308">
        <f t="shared" si="0"/>
        <v>1525036907.5300002</v>
      </c>
      <c r="R65" s="3"/>
      <c r="T65" s="310"/>
      <c r="U65" s="310"/>
      <c r="V65" s="310"/>
      <c r="W65" s="310"/>
    </row>
    <row r="66" spans="2:23" x14ac:dyDescent="0.25">
      <c r="B66" s="313" t="s">
        <v>115</v>
      </c>
      <c r="C66" s="314">
        <v>1158504190</v>
      </c>
      <c r="D66" s="314">
        <v>725704479.09000003</v>
      </c>
      <c r="E66" s="314">
        <v>16705912.5</v>
      </c>
      <c r="F66" s="308">
        <v>33974320.200000003</v>
      </c>
      <c r="G66" s="308">
        <v>21628844.689999998</v>
      </c>
      <c r="H66" s="308">
        <v>32858983.800000001</v>
      </c>
      <c r="I66" s="308">
        <v>36369748</v>
      </c>
      <c r="J66" s="308">
        <v>41847180</v>
      </c>
      <c r="K66" s="308">
        <v>20097185</v>
      </c>
      <c r="L66" s="308">
        <v>40754365.880000003</v>
      </c>
      <c r="M66" s="308">
        <v>64532472</v>
      </c>
      <c r="N66" s="308">
        <v>105404465</v>
      </c>
      <c r="O66" s="308">
        <v>46119739</v>
      </c>
      <c r="P66" s="308">
        <v>242897106.40000001</v>
      </c>
      <c r="Q66" s="308">
        <f t="shared" si="0"/>
        <v>703190322.47000003</v>
      </c>
      <c r="R66" s="3"/>
      <c r="T66" s="310"/>
      <c r="U66" s="310"/>
      <c r="V66" s="310"/>
      <c r="W66" s="310"/>
    </row>
    <row r="67" spans="2:23" x14ac:dyDescent="0.25">
      <c r="B67" s="317" t="s">
        <v>253</v>
      </c>
      <c r="C67" s="314">
        <v>12213500</v>
      </c>
      <c r="D67" s="314">
        <v>29980843</v>
      </c>
      <c r="E67" s="314">
        <v>0</v>
      </c>
      <c r="F67" s="308">
        <v>0</v>
      </c>
      <c r="G67" s="308">
        <v>1905999.75</v>
      </c>
      <c r="H67" s="308">
        <v>0</v>
      </c>
      <c r="I67" s="308">
        <v>0</v>
      </c>
      <c r="J67" s="308">
        <v>1148140</v>
      </c>
      <c r="K67" s="308">
        <v>210000</v>
      </c>
      <c r="L67" s="308">
        <v>759200</v>
      </c>
      <c r="M67" s="308">
        <v>0</v>
      </c>
      <c r="N67" s="308">
        <v>480000</v>
      </c>
      <c r="O67" s="308">
        <v>3856805</v>
      </c>
      <c r="P67" s="308">
        <v>16115836.4</v>
      </c>
      <c r="Q67" s="308">
        <f t="shared" si="0"/>
        <v>24475981.149999999</v>
      </c>
      <c r="R67" s="3"/>
      <c r="T67" s="310"/>
      <c r="U67" s="310"/>
      <c r="V67" s="310"/>
      <c r="W67" s="310"/>
    </row>
    <row r="68" spans="2:23" x14ac:dyDescent="0.25">
      <c r="B68" s="317" t="s">
        <v>254</v>
      </c>
      <c r="C68" s="314">
        <v>1146290690</v>
      </c>
      <c r="D68" s="314">
        <v>695723636.09000003</v>
      </c>
      <c r="E68" s="314">
        <v>16705912.5</v>
      </c>
      <c r="F68" s="308">
        <v>33974320.200000003</v>
      </c>
      <c r="G68" s="308">
        <v>19722844.939999998</v>
      </c>
      <c r="H68" s="308">
        <v>32858983.800000001</v>
      </c>
      <c r="I68" s="308">
        <v>36369748</v>
      </c>
      <c r="J68" s="308">
        <v>40699040</v>
      </c>
      <c r="K68" s="308">
        <v>19887185</v>
      </c>
      <c r="L68" s="308">
        <v>39995165.880000003</v>
      </c>
      <c r="M68" s="308">
        <v>64532472</v>
      </c>
      <c r="N68" s="308">
        <v>104924465</v>
      </c>
      <c r="O68" s="308">
        <v>42262934</v>
      </c>
      <c r="P68" s="308">
        <v>226781270</v>
      </c>
      <c r="Q68" s="308">
        <f t="shared" si="0"/>
        <v>678714341.31999993</v>
      </c>
      <c r="R68" s="3"/>
      <c r="T68" s="310"/>
      <c r="U68" s="310"/>
      <c r="V68" s="310"/>
      <c r="W68" s="310"/>
    </row>
    <row r="69" spans="2:23" x14ac:dyDescent="0.25">
      <c r="B69" s="313" t="s">
        <v>116</v>
      </c>
      <c r="C69" s="314">
        <v>793987776</v>
      </c>
      <c r="D69" s="314">
        <v>2254450681.9199996</v>
      </c>
      <c r="E69" s="314">
        <v>33220348.82</v>
      </c>
      <c r="F69" s="308">
        <v>43222336.780000001</v>
      </c>
      <c r="G69" s="308">
        <v>43907705.25</v>
      </c>
      <c r="H69" s="308">
        <v>49969125.310000002</v>
      </c>
      <c r="I69" s="308">
        <v>24061122.959999997</v>
      </c>
      <c r="J69" s="308">
        <v>62905996.020000011</v>
      </c>
      <c r="K69" s="308">
        <v>5865221.3999999994</v>
      </c>
      <c r="L69" s="308">
        <v>106621098.05</v>
      </c>
      <c r="M69" s="308">
        <v>271344402.17999995</v>
      </c>
      <c r="N69" s="308">
        <v>583978141.63</v>
      </c>
      <c r="O69" s="308">
        <v>177672409.96000001</v>
      </c>
      <c r="P69" s="308">
        <v>703892758.00999987</v>
      </c>
      <c r="Q69" s="308">
        <f t="shared" si="0"/>
        <v>2106660666.3699999</v>
      </c>
      <c r="R69" s="3"/>
      <c r="T69" s="310"/>
      <c r="U69" s="310"/>
      <c r="V69" s="310"/>
      <c r="W69" s="310"/>
    </row>
    <row r="70" spans="2:23" x14ac:dyDescent="0.25">
      <c r="B70" s="317" t="s">
        <v>255</v>
      </c>
      <c r="C70" s="314">
        <v>25000</v>
      </c>
      <c r="D70" s="314">
        <v>336397.7</v>
      </c>
      <c r="E70" s="314">
        <v>0</v>
      </c>
      <c r="F70" s="308">
        <v>0</v>
      </c>
      <c r="G70" s="330">
        <v>0</v>
      </c>
      <c r="H70" s="330">
        <v>0</v>
      </c>
      <c r="I70" s="330">
        <v>0</v>
      </c>
      <c r="J70" s="330">
        <v>0</v>
      </c>
      <c r="K70" s="308">
        <v>0</v>
      </c>
      <c r="L70" s="330">
        <v>0</v>
      </c>
      <c r="M70" s="308">
        <v>0</v>
      </c>
      <c r="N70" s="308">
        <v>0</v>
      </c>
      <c r="O70" s="308">
        <v>0</v>
      </c>
      <c r="P70" s="308">
        <v>0</v>
      </c>
      <c r="Q70" s="308">
        <f t="shared" si="0"/>
        <v>0</v>
      </c>
      <c r="R70" s="3"/>
      <c r="T70" s="310"/>
      <c r="U70" s="310"/>
      <c r="V70" s="310"/>
      <c r="W70" s="310"/>
    </row>
    <row r="71" spans="2:23" x14ac:dyDescent="0.25">
      <c r="B71" s="317" t="s">
        <v>256</v>
      </c>
      <c r="C71" s="314">
        <v>1050000</v>
      </c>
      <c r="D71" s="314">
        <v>50000</v>
      </c>
      <c r="E71" s="314">
        <v>0</v>
      </c>
      <c r="F71" s="330">
        <v>0</v>
      </c>
      <c r="G71" s="330">
        <v>0</v>
      </c>
      <c r="H71" s="330">
        <v>0</v>
      </c>
      <c r="I71" s="330">
        <v>0</v>
      </c>
      <c r="J71" s="330">
        <v>0</v>
      </c>
      <c r="K71" s="330">
        <v>0</v>
      </c>
      <c r="L71" s="330">
        <v>0</v>
      </c>
      <c r="M71" s="330">
        <v>0</v>
      </c>
      <c r="N71" s="308">
        <v>0</v>
      </c>
      <c r="O71" s="308">
        <v>0</v>
      </c>
      <c r="P71" s="308">
        <v>0</v>
      </c>
      <c r="Q71" s="308">
        <f t="shared" si="0"/>
        <v>0</v>
      </c>
      <c r="R71" s="3"/>
      <c r="T71" s="310"/>
      <c r="U71" s="310"/>
      <c r="V71" s="310"/>
      <c r="W71" s="310"/>
    </row>
    <row r="72" spans="2:23" x14ac:dyDescent="0.25">
      <c r="B72" s="317" t="s">
        <v>257</v>
      </c>
      <c r="C72" s="314">
        <v>731648712</v>
      </c>
      <c r="D72" s="314">
        <v>2198275656.3599997</v>
      </c>
      <c r="E72" s="314">
        <v>33220348.82</v>
      </c>
      <c r="F72" s="308">
        <v>43006333.060000002</v>
      </c>
      <c r="G72" s="308">
        <v>43907705.25</v>
      </c>
      <c r="H72" s="308">
        <v>49969125.310000002</v>
      </c>
      <c r="I72" s="308">
        <v>24061122.959999997</v>
      </c>
      <c r="J72" s="308">
        <v>62031380.020000011</v>
      </c>
      <c r="K72" s="308">
        <v>5865221.3999999994</v>
      </c>
      <c r="L72" s="308">
        <v>106621098.05</v>
      </c>
      <c r="M72" s="308">
        <v>271344402.17999995</v>
      </c>
      <c r="N72" s="308">
        <v>583978141.63</v>
      </c>
      <c r="O72" s="308">
        <v>177672409.96000001</v>
      </c>
      <c r="P72" s="308">
        <v>703590983.96999991</v>
      </c>
      <c r="Q72" s="308">
        <f t="shared" si="0"/>
        <v>2105268272.6099997</v>
      </c>
      <c r="R72" s="3"/>
      <c r="T72" s="310"/>
      <c r="U72" s="310"/>
      <c r="V72" s="310"/>
      <c r="W72" s="310"/>
    </row>
    <row r="73" spans="2:23" x14ac:dyDescent="0.25">
      <c r="B73" s="317" t="s">
        <v>261</v>
      </c>
      <c r="C73" s="314">
        <v>61264064</v>
      </c>
      <c r="D73" s="314">
        <v>55788627.859999999</v>
      </c>
      <c r="E73" s="314">
        <v>0</v>
      </c>
      <c r="F73" s="308">
        <v>216003.72</v>
      </c>
      <c r="G73" s="308">
        <v>0</v>
      </c>
      <c r="H73" s="308">
        <v>0</v>
      </c>
      <c r="I73" s="308">
        <v>0</v>
      </c>
      <c r="J73" s="308">
        <v>874616</v>
      </c>
      <c r="K73" s="330">
        <v>0</v>
      </c>
      <c r="L73" s="330">
        <v>0</v>
      </c>
      <c r="M73" s="330">
        <v>0</v>
      </c>
      <c r="N73" s="330">
        <v>0</v>
      </c>
      <c r="O73" s="308">
        <v>0</v>
      </c>
      <c r="P73" s="308">
        <v>301774.03999999998</v>
      </c>
      <c r="Q73" s="308">
        <f t="shared" si="0"/>
        <v>1392393.76</v>
      </c>
      <c r="R73" s="3"/>
      <c r="T73" s="310"/>
      <c r="U73" s="310"/>
      <c r="V73" s="310"/>
      <c r="W73" s="310"/>
    </row>
    <row r="74" spans="2:23" x14ac:dyDescent="0.25">
      <c r="B74" s="315" t="s">
        <v>117</v>
      </c>
      <c r="C74" s="316">
        <v>9142603</v>
      </c>
      <c r="D74" s="316">
        <v>72835387.400000006</v>
      </c>
      <c r="E74" s="316">
        <v>0</v>
      </c>
      <c r="F74" s="240">
        <v>0</v>
      </c>
      <c r="G74" s="240">
        <v>1460562.7</v>
      </c>
      <c r="H74" s="240">
        <v>1523838.31</v>
      </c>
      <c r="I74" s="240">
        <v>2423744.0999999996</v>
      </c>
      <c r="J74" s="240">
        <v>8783259.1999999993</v>
      </c>
      <c r="K74" s="240">
        <v>307362.18</v>
      </c>
      <c r="L74" s="240">
        <v>2637677.6</v>
      </c>
      <c r="M74" s="240">
        <v>441320</v>
      </c>
      <c r="N74" s="240">
        <v>313880</v>
      </c>
      <c r="O74" s="240">
        <v>4292855.08</v>
      </c>
      <c r="P74" s="240">
        <v>46467790.039999999</v>
      </c>
      <c r="Q74" s="240">
        <f t="shared" si="0"/>
        <v>68652289.210000008</v>
      </c>
      <c r="R74" s="3"/>
      <c r="T74" s="310"/>
      <c r="U74" s="310"/>
      <c r="V74" s="310"/>
      <c r="W74" s="310"/>
    </row>
    <row r="75" spans="2:23" x14ac:dyDescent="0.25">
      <c r="B75" s="313" t="s">
        <v>118</v>
      </c>
      <c r="C75" s="314">
        <v>78000</v>
      </c>
      <c r="D75" s="314">
        <v>13751994.470000001</v>
      </c>
      <c r="E75" s="314">
        <v>0</v>
      </c>
      <c r="F75" s="308">
        <v>0</v>
      </c>
      <c r="G75" s="308">
        <v>1285492</v>
      </c>
      <c r="H75" s="308">
        <v>0</v>
      </c>
      <c r="I75" s="308">
        <v>921580</v>
      </c>
      <c r="J75" s="330">
        <v>0</v>
      </c>
      <c r="K75" s="308">
        <v>0</v>
      </c>
      <c r="L75" s="308">
        <v>354000</v>
      </c>
      <c r="M75" s="308">
        <v>0</v>
      </c>
      <c r="N75" s="308">
        <v>0</v>
      </c>
      <c r="O75" s="308">
        <v>1973399.88</v>
      </c>
      <c r="P75" s="308">
        <v>9111592.0299999993</v>
      </c>
      <c r="Q75" s="308">
        <f t="shared" ref="Q75:Q97" si="1">+E75+F75+G75+H75+I75+J75+K75+L75+M75+N75+O75+P75</f>
        <v>13646063.91</v>
      </c>
      <c r="R75" s="3"/>
      <c r="T75" s="310"/>
      <c r="U75" s="310"/>
      <c r="V75" s="310"/>
      <c r="W75" s="310"/>
    </row>
    <row r="76" spans="2:23" x14ac:dyDescent="0.25">
      <c r="B76" s="313" t="s">
        <v>119</v>
      </c>
      <c r="C76" s="314">
        <v>5448600</v>
      </c>
      <c r="D76" s="314">
        <v>3271028.2800000003</v>
      </c>
      <c r="E76" s="314">
        <v>0</v>
      </c>
      <c r="F76" s="308">
        <v>0</v>
      </c>
      <c r="G76" s="308">
        <v>0</v>
      </c>
      <c r="H76" s="308">
        <v>0</v>
      </c>
      <c r="I76" s="308">
        <v>218025.8</v>
      </c>
      <c r="J76" s="308">
        <v>0</v>
      </c>
      <c r="K76" s="308">
        <v>307362.18</v>
      </c>
      <c r="L76" s="308">
        <v>592843.80000000005</v>
      </c>
      <c r="M76" s="308">
        <v>441320</v>
      </c>
      <c r="N76" s="308">
        <v>0</v>
      </c>
      <c r="O76" s="308">
        <v>587640</v>
      </c>
      <c r="P76" s="308">
        <v>559081.18000000005</v>
      </c>
      <c r="Q76" s="308">
        <f t="shared" si="1"/>
        <v>2706272.9600000004</v>
      </c>
      <c r="R76" s="3"/>
      <c r="T76" s="310"/>
      <c r="U76" s="310"/>
      <c r="V76" s="310"/>
      <c r="W76" s="310"/>
    </row>
    <row r="77" spans="2:23" x14ac:dyDescent="0.25">
      <c r="B77" s="313" t="s">
        <v>120</v>
      </c>
      <c r="C77" s="314">
        <v>3616003</v>
      </c>
      <c r="D77" s="314">
        <v>55812364.649999999</v>
      </c>
      <c r="E77" s="314">
        <v>0</v>
      </c>
      <c r="F77" s="308">
        <v>0</v>
      </c>
      <c r="G77" s="308">
        <v>175070.7</v>
      </c>
      <c r="H77" s="308">
        <v>1523838.31</v>
      </c>
      <c r="I77" s="308">
        <v>1284138.2999999998</v>
      </c>
      <c r="J77" s="308">
        <v>8783259.1999999993</v>
      </c>
      <c r="K77" s="308">
        <v>0</v>
      </c>
      <c r="L77" s="308">
        <v>1690833.8</v>
      </c>
      <c r="M77" s="308">
        <v>0</v>
      </c>
      <c r="N77" s="308">
        <v>313880</v>
      </c>
      <c r="O77" s="308">
        <v>1731815.2</v>
      </c>
      <c r="P77" s="308">
        <v>36797116.829999998</v>
      </c>
      <c r="Q77" s="308">
        <f t="shared" si="1"/>
        <v>52299952.339999996</v>
      </c>
      <c r="R77" s="3"/>
      <c r="T77" s="310"/>
      <c r="U77" s="310"/>
      <c r="V77" s="310"/>
      <c r="W77" s="310"/>
    </row>
    <row r="78" spans="2:23" x14ac:dyDescent="0.25">
      <c r="B78" s="315" t="s">
        <v>121</v>
      </c>
      <c r="C78" s="316">
        <v>2087679447</v>
      </c>
      <c r="D78" s="316">
        <v>1975670172.2700002</v>
      </c>
      <c r="E78" s="316">
        <v>8333333</v>
      </c>
      <c r="F78" s="240">
        <v>61450290.439999998</v>
      </c>
      <c r="G78" s="240">
        <v>517923329.14999998</v>
      </c>
      <c r="H78" s="240">
        <v>268406632.55999997</v>
      </c>
      <c r="I78" s="240">
        <v>176076317.24000001</v>
      </c>
      <c r="J78" s="240">
        <v>29666278</v>
      </c>
      <c r="K78" s="240">
        <v>36247420.799999997</v>
      </c>
      <c r="L78" s="240">
        <v>28695965.039999999</v>
      </c>
      <c r="M78" s="240">
        <v>74755966.879999995</v>
      </c>
      <c r="N78" s="240">
        <v>140739700</v>
      </c>
      <c r="O78" s="240">
        <v>106034270.72999999</v>
      </c>
      <c r="P78" s="240">
        <v>357112126.18999994</v>
      </c>
      <c r="Q78" s="240">
        <f t="shared" si="1"/>
        <v>1805441630.0299997</v>
      </c>
      <c r="R78" s="3"/>
      <c r="T78" s="310"/>
      <c r="U78" s="310"/>
      <c r="V78" s="310"/>
      <c r="W78" s="310"/>
    </row>
    <row r="79" spans="2:23" ht="13.5" customHeight="1" x14ac:dyDescent="0.25">
      <c r="B79" s="313" t="s">
        <v>122</v>
      </c>
      <c r="C79" s="314">
        <v>2082299447</v>
      </c>
      <c r="D79" s="314">
        <v>1975670172.2700002</v>
      </c>
      <c r="E79" s="314">
        <v>8333333</v>
      </c>
      <c r="F79" s="308">
        <v>61450290.439999998</v>
      </c>
      <c r="G79" s="308">
        <v>517923329.14999998</v>
      </c>
      <c r="H79" s="308">
        <v>268406632.55999997</v>
      </c>
      <c r="I79" s="308">
        <v>176076317.24000001</v>
      </c>
      <c r="J79" s="308">
        <v>29666278</v>
      </c>
      <c r="K79" s="308">
        <v>36247420.799999997</v>
      </c>
      <c r="L79" s="308">
        <v>28695965.039999999</v>
      </c>
      <c r="M79" s="308">
        <v>74755966.879999995</v>
      </c>
      <c r="N79" s="308">
        <v>140739700</v>
      </c>
      <c r="O79" s="308">
        <v>106034270.72999999</v>
      </c>
      <c r="P79" s="308">
        <v>357112126.18999994</v>
      </c>
      <c r="Q79" s="308">
        <f t="shared" si="1"/>
        <v>1805441630.0299997</v>
      </c>
      <c r="R79" s="3"/>
      <c r="T79" s="310"/>
      <c r="U79" s="310"/>
      <c r="V79" s="310"/>
      <c r="W79" s="310"/>
    </row>
    <row r="80" spans="2:23" x14ac:dyDescent="0.25">
      <c r="B80" s="118" t="s">
        <v>262</v>
      </c>
      <c r="C80" s="308">
        <v>2082299447</v>
      </c>
      <c r="D80" s="308">
        <v>1975670172.2700002</v>
      </c>
      <c r="E80" s="308">
        <v>8333333</v>
      </c>
      <c r="F80" s="308">
        <v>61450290.439999998</v>
      </c>
      <c r="G80" s="308">
        <v>517923329.14999998</v>
      </c>
      <c r="H80" s="308">
        <v>268406632.55999997</v>
      </c>
      <c r="I80" s="308">
        <v>176076317.24000001</v>
      </c>
      <c r="J80" s="308">
        <v>29666278</v>
      </c>
      <c r="K80" s="308">
        <v>36247420.799999997</v>
      </c>
      <c r="L80" s="308">
        <v>28695965.039999999</v>
      </c>
      <c r="M80" s="308">
        <v>74755966.879999995</v>
      </c>
      <c r="N80" s="308">
        <v>140739700</v>
      </c>
      <c r="O80" s="308">
        <v>106034270.72999999</v>
      </c>
      <c r="P80" s="308">
        <v>357112126.18999994</v>
      </c>
      <c r="Q80" s="308">
        <f t="shared" si="1"/>
        <v>1805441630.0299997</v>
      </c>
      <c r="R80" s="3"/>
      <c r="T80" s="310"/>
      <c r="U80" s="310"/>
      <c r="V80" s="310"/>
      <c r="W80" s="310"/>
    </row>
    <row r="81" spans="2:23" x14ac:dyDescent="0.25">
      <c r="B81" s="59" t="s">
        <v>123</v>
      </c>
      <c r="C81" s="308">
        <v>5380000</v>
      </c>
      <c r="D81" s="308">
        <v>0</v>
      </c>
      <c r="E81" s="308">
        <v>0</v>
      </c>
      <c r="F81" s="330">
        <v>0</v>
      </c>
      <c r="G81" s="330">
        <v>0</v>
      </c>
      <c r="H81" s="330">
        <v>0</v>
      </c>
      <c r="I81" s="330">
        <v>0</v>
      </c>
      <c r="J81" s="330">
        <v>0</v>
      </c>
      <c r="K81" s="330">
        <v>0</v>
      </c>
      <c r="L81" s="330">
        <v>0</v>
      </c>
      <c r="M81" s="330">
        <v>0</v>
      </c>
      <c r="N81" s="330">
        <v>0</v>
      </c>
      <c r="O81" s="308">
        <v>0</v>
      </c>
      <c r="P81" s="308">
        <v>0</v>
      </c>
      <c r="Q81" s="308">
        <f t="shared" si="1"/>
        <v>0</v>
      </c>
      <c r="R81" s="3"/>
      <c r="T81" s="310"/>
      <c r="U81" s="310"/>
      <c r="V81" s="310"/>
      <c r="W81" s="310"/>
    </row>
    <row r="82" spans="2:23" x14ac:dyDescent="0.25">
      <c r="B82" s="118" t="s">
        <v>263</v>
      </c>
      <c r="C82" s="308">
        <v>110000</v>
      </c>
      <c r="D82" s="308">
        <v>0</v>
      </c>
      <c r="E82" s="308">
        <v>0</v>
      </c>
      <c r="F82" s="330">
        <v>0</v>
      </c>
      <c r="G82" s="330">
        <v>0</v>
      </c>
      <c r="H82" s="330">
        <v>0</v>
      </c>
      <c r="I82" s="330">
        <v>0</v>
      </c>
      <c r="J82" s="330">
        <v>0</v>
      </c>
      <c r="K82" s="330">
        <v>0</v>
      </c>
      <c r="L82" s="330">
        <v>0</v>
      </c>
      <c r="M82" s="330">
        <v>0</v>
      </c>
      <c r="N82" s="330">
        <v>0</v>
      </c>
      <c r="O82" s="308">
        <v>0</v>
      </c>
      <c r="P82" s="308">
        <v>0</v>
      </c>
      <c r="Q82" s="308">
        <f t="shared" si="1"/>
        <v>0</v>
      </c>
      <c r="R82" s="3"/>
      <c r="T82" s="310"/>
      <c r="U82" s="310"/>
      <c r="V82" s="310"/>
      <c r="W82" s="310"/>
    </row>
    <row r="83" spans="2:23" x14ac:dyDescent="0.25">
      <c r="B83" s="118" t="s">
        <v>264</v>
      </c>
      <c r="C83" s="308">
        <v>1000000</v>
      </c>
      <c r="D83" s="308">
        <v>0</v>
      </c>
      <c r="E83" s="308">
        <v>0</v>
      </c>
      <c r="F83" s="330">
        <v>0</v>
      </c>
      <c r="G83" s="330">
        <v>0</v>
      </c>
      <c r="H83" s="330">
        <v>0</v>
      </c>
      <c r="I83" s="330">
        <v>0</v>
      </c>
      <c r="J83" s="330">
        <v>0</v>
      </c>
      <c r="K83" s="330">
        <v>0</v>
      </c>
      <c r="L83" s="330">
        <v>0</v>
      </c>
      <c r="M83" s="330">
        <v>0</v>
      </c>
      <c r="N83" s="330">
        <v>0</v>
      </c>
      <c r="O83" s="308">
        <v>0</v>
      </c>
      <c r="P83" s="308">
        <v>0</v>
      </c>
      <c r="Q83" s="308">
        <f t="shared" si="1"/>
        <v>0</v>
      </c>
      <c r="R83" s="3"/>
      <c r="T83" s="310"/>
      <c r="U83" s="310"/>
      <c r="V83" s="310"/>
      <c r="W83" s="310"/>
    </row>
    <row r="84" spans="2:23" x14ac:dyDescent="0.25">
      <c r="B84" s="118" t="s">
        <v>265</v>
      </c>
      <c r="C84" s="308">
        <v>4270000</v>
      </c>
      <c r="D84" s="308">
        <v>0</v>
      </c>
      <c r="E84" s="308">
        <v>0</v>
      </c>
      <c r="F84" s="330">
        <v>0</v>
      </c>
      <c r="G84" s="330">
        <v>0</v>
      </c>
      <c r="H84" s="330">
        <v>0</v>
      </c>
      <c r="I84" s="330">
        <v>0</v>
      </c>
      <c r="J84" s="330">
        <v>0</v>
      </c>
      <c r="K84" s="330">
        <v>0</v>
      </c>
      <c r="L84" s="330">
        <v>0</v>
      </c>
      <c r="M84" s="330">
        <v>0</v>
      </c>
      <c r="N84" s="330">
        <v>0</v>
      </c>
      <c r="O84" s="308">
        <v>0</v>
      </c>
      <c r="P84" s="308">
        <v>0</v>
      </c>
      <c r="Q84" s="308">
        <f t="shared" si="1"/>
        <v>0</v>
      </c>
      <c r="R84" s="3"/>
      <c r="T84" s="310"/>
      <c r="U84" s="310"/>
      <c r="V84" s="310"/>
      <c r="W84" s="310"/>
    </row>
    <row r="85" spans="2:23" x14ac:dyDescent="0.25">
      <c r="B85" s="61" t="s">
        <v>124</v>
      </c>
      <c r="C85" s="240">
        <v>64412716842</v>
      </c>
      <c r="D85" s="240">
        <v>76983111532.789993</v>
      </c>
      <c r="E85" s="240">
        <v>2964107819.5299997</v>
      </c>
      <c r="F85" s="240">
        <v>3795357522.04</v>
      </c>
      <c r="G85" s="240">
        <v>13388266684.01</v>
      </c>
      <c r="H85" s="240">
        <v>5560910810.5799999</v>
      </c>
      <c r="I85" s="240">
        <v>2458832597.9900002</v>
      </c>
      <c r="J85" s="240">
        <v>5740173947.3999996</v>
      </c>
      <c r="K85" s="240">
        <v>3650338532.7700005</v>
      </c>
      <c r="L85" s="240">
        <v>1572383653.3200002</v>
      </c>
      <c r="M85" s="240">
        <v>3458684190.8999996</v>
      </c>
      <c r="N85" s="240">
        <v>10667235324.01</v>
      </c>
      <c r="O85" s="240">
        <v>2406226538.3099999</v>
      </c>
      <c r="P85" s="240">
        <v>20564003221.329998</v>
      </c>
      <c r="Q85" s="240">
        <f t="shared" si="1"/>
        <v>76226520842.190002</v>
      </c>
      <c r="R85" s="3"/>
      <c r="T85" s="310"/>
      <c r="U85" s="310"/>
      <c r="V85" s="310"/>
      <c r="W85" s="310"/>
    </row>
    <row r="86" spans="2:23" x14ac:dyDescent="0.25">
      <c r="B86" s="59" t="s">
        <v>125</v>
      </c>
      <c r="C86" s="308">
        <v>228378260</v>
      </c>
      <c r="D86" s="308">
        <v>1907470981.8999996</v>
      </c>
      <c r="E86" s="308">
        <v>0</v>
      </c>
      <c r="F86" s="308">
        <v>156013678.97</v>
      </c>
      <c r="G86" s="308">
        <v>225111523.65000001</v>
      </c>
      <c r="H86" s="308">
        <v>195759553.63999999</v>
      </c>
      <c r="I86" s="308">
        <v>81812116.930000007</v>
      </c>
      <c r="J86" s="308">
        <v>194634726.14999998</v>
      </c>
      <c r="K86" s="308">
        <v>129159235</v>
      </c>
      <c r="L86" s="308">
        <v>62992992.789999999</v>
      </c>
      <c r="M86" s="308">
        <v>131358004.09999999</v>
      </c>
      <c r="N86" s="308">
        <v>263321491.19999999</v>
      </c>
      <c r="O86" s="308">
        <v>39894368.280000001</v>
      </c>
      <c r="P86" s="308">
        <v>421662974.10000002</v>
      </c>
      <c r="Q86" s="308">
        <f t="shared" si="1"/>
        <v>1901720664.8099999</v>
      </c>
      <c r="R86" s="3"/>
      <c r="T86" s="310"/>
      <c r="U86" s="310"/>
      <c r="V86" s="310"/>
      <c r="W86" s="310"/>
    </row>
    <row r="87" spans="2:23" x14ac:dyDescent="0.25">
      <c r="B87" s="118" t="s">
        <v>266</v>
      </c>
      <c r="C87" s="308">
        <v>228378260</v>
      </c>
      <c r="D87" s="308">
        <v>1907470981.8999996</v>
      </c>
      <c r="E87" s="308">
        <v>0</v>
      </c>
      <c r="F87" s="308">
        <v>156013678.97</v>
      </c>
      <c r="G87" s="308">
        <v>225111523.65000001</v>
      </c>
      <c r="H87" s="308">
        <v>195759553.63999999</v>
      </c>
      <c r="I87" s="308">
        <v>81812116.930000007</v>
      </c>
      <c r="J87" s="308">
        <v>194634726.14999998</v>
      </c>
      <c r="K87" s="308">
        <v>129159235</v>
      </c>
      <c r="L87" s="308">
        <v>62992992.789999999</v>
      </c>
      <c r="M87" s="308">
        <v>131358004.09999999</v>
      </c>
      <c r="N87" s="308">
        <v>263321491.19999999</v>
      </c>
      <c r="O87" s="308">
        <v>39894368.280000001</v>
      </c>
      <c r="P87" s="308">
        <v>421662974.10000002</v>
      </c>
      <c r="Q87" s="308">
        <f t="shared" si="1"/>
        <v>1901720664.8099999</v>
      </c>
      <c r="R87" s="3"/>
      <c r="T87" s="310"/>
      <c r="U87" s="310"/>
      <c r="V87" s="310"/>
      <c r="W87" s="310"/>
    </row>
    <row r="88" spans="2:23" x14ac:dyDescent="0.25">
      <c r="B88" s="59" t="s">
        <v>126</v>
      </c>
      <c r="C88" s="308">
        <v>64136338582</v>
      </c>
      <c r="D88" s="308">
        <v>75015083695.779999</v>
      </c>
      <c r="E88" s="308">
        <v>2964107819.5299997</v>
      </c>
      <c r="F88" s="308">
        <v>3596343843.0700002</v>
      </c>
      <c r="G88" s="308">
        <v>13145724462.529999</v>
      </c>
      <c r="H88" s="308">
        <v>5365151256.9400005</v>
      </c>
      <c r="I88" s="308">
        <v>2377020481.0599999</v>
      </c>
      <c r="J88" s="308">
        <v>5545539221.25</v>
      </c>
      <c r="K88" s="308">
        <v>3521179297.7700005</v>
      </c>
      <c r="L88" s="308">
        <v>1509390660.5300002</v>
      </c>
      <c r="M88" s="308">
        <v>3327326186.8000002</v>
      </c>
      <c r="N88" s="308">
        <v>10403913832.809999</v>
      </c>
      <c r="O88" s="308">
        <v>2366332170.0299997</v>
      </c>
      <c r="P88" s="308">
        <v>20142340247.23</v>
      </c>
      <c r="Q88" s="308">
        <f t="shared" si="1"/>
        <v>74264369479.550003</v>
      </c>
      <c r="R88" s="3"/>
      <c r="T88" s="310"/>
      <c r="U88" s="310"/>
      <c r="V88" s="310"/>
      <c r="W88" s="310"/>
    </row>
    <row r="89" spans="2:23" x14ac:dyDescent="0.25">
      <c r="B89" s="118" t="s">
        <v>267</v>
      </c>
      <c r="C89" s="308">
        <v>19058669242</v>
      </c>
      <c r="D89" s="308">
        <v>23021100554.110004</v>
      </c>
      <c r="E89" s="308">
        <v>1407700783.79</v>
      </c>
      <c r="F89" s="308">
        <v>1959163783.1900001</v>
      </c>
      <c r="G89" s="308">
        <v>2496537358.21</v>
      </c>
      <c r="H89" s="308">
        <v>1625017293.7600002</v>
      </c>
      <c r="I89" s="308">
        <v>1632497385.6900001</v>
      </c>
      <c r="J89" s="308">
        <v>1860157535.6300001</v>
      </c>
      <c r="K89" s="308">
        <v>1643203847.6400001</v>
      </c>
      <c r="L89" s="308">
        <v>1321707980.9200001</v>
      </c>
      <c r="M89" s="308">
        <v>1074434551.53</v>
      </c>
      <c r="N89" s="308">
        <v>1154881433.98</v>
      </c>
      <c r="O89" s="308">
        <v>1126583405.6799998</v>
      </c>
      <c r="P89" s="308">
        <v>5182660512.6500006</v>
      </c>
      <c r="Q89" s="308">
        <f t="shared" si="1"/>
        <v>22484545872.670002</v>
      </c>
      <c r="R89" s="3"/>
      <c r="T89" s="310"/>
      <c r="U89" s="310"/>
      <c r="V89" s="310"/>
      <c r="W89" s="310"/>
    </row>
    <row r="90" spans="2:23" x14ac:dyDescent="0.25">
      <c r="B90" s="118" t="s">
        <v>270</v>
      </c>
      <c r="C90" s="308">
        <v>44577669340</v>
      </c>
      <c r="D90" s="308">
        <v>49162681255.669998</v>
      </c>
      <c r="E90" s="308">
        <v>1431407035.74</v>
      </c>
      <c r="F90" s="308">
        <v>1637180059.8800001</v>
      </c>
      <c r="G90" s="308">
        <v>10649187104.32</v>
      </c>
      <c r="H90" s="308">
        <v>3615133963.1799998</v>
      </c>
      <c r="I90" s="308">
        <v>744523095.37</v>
      </c>
      <c r="J90" s="308">
        <v>3685381685.6199999</v>
      </c>
      <c r="K90" s="308">
        <v>1752975450.1300001</v>
      </c>
      <c r="L90" s="308">
        <v>187682679.61000001</v>
      </c>
      <c r="M90" s="308">
        <v>2252891635.27</v>
      </c>
      <c r="N90" s="308">
        <v>9079032398.8299999</v>
      </c>
      <c r="O90" s="308">
        <v>1237748764.3499999</v>
      </c>
      <c r="P90" s="308">
        <v>12675377848.959999</v>
      </c>
      <c r="Q90" s="308">
        <f t="shared" si="1"/>
        <v>48948521721.259995</v>
      </c>
      <c r="R90" s="3"/>
      <c r="T90" s="310"/>
      <c r="U90" s="310"/>
      <c r="V90" s="310"/>
      <c r="W90" s="310"/>
    </row>
    <row r="91" spans="2:23" x14ac:dyDescent="0.25">
      <c r="B91" s="118" t="s">
        <v>290</v>
      </c>
      <c r="C91" s="308">
        <v>500000000</v>
      </c>
      <c r="D91" s="308">
        <v>2831301886</v>
      </c>
      <c r="E91" s="308">
        <v>125000000</v>
      </c>
      <c r="F91" s="308">
        <v>0</v>
      </c>
      <c r="G91" s="330">
        <v>0</v>
      </c>
      <c r="H91" s="308">
        <v>125000000</v>
      </c>
      <c r="I91" s="330">
        <v>0</v>
      </c>
      <c r="J91" s="330">
        <v>0</v>
      </c>
      <c r="K91" s="308">
        <v>125000000</v>
      </c>
      <c r="L91" s="308">
        <v>0</v>
      </c>
      <c r="M91" s="308">
        <v>0</v>
      </c>
      <c r="N91" s="308">
        <v>170000000</v>
      </c>
      <c r="O91" s="308">
        <v>2000000</v>
      </c>
      <c r="P91" s="308">
        <v>2284301885.6199999</v>
      </c>
      <c r="Q91" s="308">
        <f t="shared" si="1"/>
        <v>2831301885.6199999</v>
      </c>
      <c r="R91" s="3"/>
      <c r="T91" s="310"/>
      <c r="U91" s="310"/>
      <c r="V91" s="310"/>
      <c r="W91" s="310"/>
    </row>
    <row r="92" spans="2:23" x14ac:dyDescent="0.25">
      <c r="B92" s="59" t="s">
        <v>196</v>
      </c>
      <c r="C92" s="308">
        <v>0</v>
      </c>
      <c r="D92" s="308">
        <v>877.11</v>
      </c>
      <c r="E92" s="308">
        <v>0</v>
      </c>
      <c r="F92" s="308">
        <v>0</v>
      </c>
      <c r="G92" s="330">
        <v>0</v>
      </c>
      <c r="H92" s="308">
        <v>0</v>
      </c>
      <c r="I92" s="330">
        <v>0</v>
      </c>
      <c r="J92" s="330">
        <v>0</v>
      </c>
      <c r="K92" s="308">
        <v>0</v>
      </c>
      <c r="L92" s="308">
        <v>0</v>
      </c>
      <c r="M92" s="308">
        <v>0</v>
      </c>
      <c r="N92" s="308">
        <v>0</v>
      </c>
      <c r="O92" s="308">
        <v>0</v>
      </c>
      <c r="P92" s="308">
        <v>0</v>
      </c>
      <c r="Q92" s="308">
        <f t="shared" si="1"/>
        <v>0</v>
      </c>
      <c r="R92" s="3"/>
      <c r="T92" s="310"/>
      <c r="U92" s="310"/>
      <c r="V92" s="310"/>
      <c r="W92" s="310"/>
    </row>
    <row r="93" spans="2:23" x14ac:dyDescent="0.25">
      <c r="B93" s="118" t="s">
        <v>271</v>
      </c>
      <c r="C93" s="308">
        <v>0</v>
      </c>
      <c r="D93" s="308">
        <v>877.11</v>
      </c>
      <c r="E93" s="308">
        <v>0</v>
      </c>
      <c r="F93" s="308">
        <v>0</v>
      </c>
      <c r="G93" s="330">
        <v>0</v>
      </c>
      <c r="H93" s="308">
        <v>0</v>
      </c>
      <c r="I93" s="330">
        <v>0</v>
      </c>
      <c r="J93" s="330">
        <v>0</v>
      </c>
      <c r="K93" s="308">
        <v>0</v>
      </c>
      <c r="L93" s="308">
        <v>0</v>
      </c>
      <c r="M93" s="308">
        <v>0</v>
      </c>
      <c r="N93" s="308">
        <v>0</v>
      </c>
      <c r="O93" s="308">
        <v>0</v>
      </c>
      <c r="P93" s="308">
        <v>0</v>
      </c>
      <c r="Q93" s="308">
        <f t="shared" si="1"/>
        <v>0</v>
      </c>
      <c r="R93" s="3"/>
      <c r="T93" s="310"/>
      <c r="U93" s="310"/>
      <c r="V93" s="310"/>
      <c r="W93" s="310"/>
    </row>
    <row r="94" spans="2:23" x14ac:dyDescent="0.25">
      <c r="B94" s="59" t="s">
        <v>127</v>
      </c>
      <c r="C94" s="308">
        <v>48000000</v>
      </c>
      <c r="D94" s="308">
        <v>60555978</v>
      </c>
      <c r="E94" s="308">
        <v>0</v>
      </c>
      <c r="F94" s="308">
        <v>43000000</v>
      </c>
      <c r="G94" s="308">
        <v>17430697.829999998</v>
      </c>
      <c r="H94" s="308">
        <v>0</v>
      </c>
      <c r="I94" s="330">
        <v>0</v>
      </c>
      <c r="J94" s="330">
        <v>0</v>
      </c>
      <c r="K94" s="308">
        <v>0</v>
      </c>
      <c r="L94" s="308">
        <v>0</v>
      </c>
      <c r="M94" s="330">
        <v>0</v>
      </c>
      <c r="N94" s="308">
        <v>0</v>
      </c>
      <c r="O94" s="308">
        <v>0</v>
      </c>
      <c r="P94" s="308">
        <v>0</v>
      </c>
      <c r="Q94" s="308">
        <f t="shared" si="1"/>
        <v>60430697.829999998</v>
      </c>
      <c r="R94" s="3"/>
      <c r="T94" s="310"/>
      <c r="U94" s="310"/>
      <c r="V94" s="310"/>
      <c r="W94" s="310"/>
    </row>
    <row r="95" spans="2:23" x14ac:dyDescent="0.25">
      <c r="B95" s="61" t="s">
        <v>128</v>
      </c>
      <c r="C95" s="240">
        <v>1446284275</v>
      </c>
      <c r="D95" s="240">
        <v>178436291</v>
      </c>
      <c r="E95" s="240">
        <v>0</v>
      </c>
      <c r="F95" s="240">
        <v>0</v>
      </c>
      <c r="G95" s="240">
        <v>0</v>
      </c>
      <c r="H95" s="240">
        <v>0</v>
      </c>
      <c r="I95" s="240">
        <v>0</v>
      </c>
      <c r="J95" s="240">
        <v>0</v>
      </c>
      <c r="K95" s="332">
        <v>0</v>
      </c>
      <c r="L95" s="332">
        <v>0</v>
      </c>
      <c r="M95" s="332">
        <v>0</v>
      </c>
      <c r="N95" s="332">
        <v>0</v>
      </c>
      <c r="O95" s="240">
        <v>0</v>
      </c>
      <c r="P95" s="240">
        <v>0</v>
      </c>
      <c r="Q95" s="240">
        <f t="shared" si="1"/>
        <v>0</v>
      </c>
      <c r="R95" s="3"/>
      <c r="T95" s="310"/>
      <c r="U95" s="310"/>
      <c r="V95" s="310"/>
      <c r="W95" s="310"/>
    </row>
    <row r="96" spans="2:23" x14ac:dyDescent="0.25">
      <c r="B96" s="59" t="s">
        <v>129</v>
      </c>
      <c r="C96" s="308">
        <v>1267847984</v>
      </c>
      <c r="D96" s="308">
        <v>0</v>
      </c>
      <c r="E96" s="308">
        <v>0</v>
      </c>
      <c r="F96" s="308">
        <v>0</v>
      </c>
      <c r="G96" s="308">
        <v>0</v>
      </c>
      <c r="H96" s="308">
        <v>0</v>
      </c>
      <c r="I96" s="308">
        <v>0</v>
      </c>
      <c r="J96" s="308">
        <v>0</v>
      </c>
      <c r="K96" s="330">
        <v>0</v>
      </c>
      <c r="L96" s="330">
        <v>0</v>
      </c>
      <c r="M96" s="330">
        <v>0</v>
      </c>
      <c r="N96" s="330">
        <v>0</v>
      </c>
      <c r="O96" s="308">
        <v>0</v>
      </c>
      <c r="P96" s="308">
        <v>0</v>
      </c>
      <c r="Q96" s="308">
        <f t="shared" si="1"/>
        <v>0</v>
      </c>
      <c r="R96" s="3"/>
      <c r="S96" s="310"/>
      <c r="T96" s="310"/>
      <c r="U96" s="310"/>
      <c r="V96" s="310"/>
      <c r="W96" s="310"/>
    </row>
    <row r="97" spans="2:50" x14ac:dyDescent="0.25">
      <c r="B97" s="59" t="s">
        <v>130</v>
      </c>
      <c r="C97" s="308">
        <v>178436291</v>
      </c>
      <c r="D97" s="308">
        <v>178436291</v>
      </c>
      <c r="E97" s="308">
        <v>0</v>
      </c>
      <c r="F97" s="330">
        <v>0</v>
      </c>
      <c r="G97" s="330">
        <v>0</v>
      </c>
      <c r="H97" s="330">
        <v>0</v>
      </c>
      <c r="I97" s="330">
        <v>0</v>
      </c>
      <c r="J97" s="330">
        <v>0</v>
      </c>
      <c r="K97" s="330">
        <v>0</v>
      </c>
      <c r="L97" s="330">
        <v>0</v>
      </c>
      <c r="M97" s="330">
        <v>0</v>
      </c>
      <c r="N97" s="330">
        <v>0</v>
      </c>
      <c r="O97" s="308">
        <v>0</v>
      </c>
      <c r="P97" s="308">
        <v>0</v>
      </c>
      <c r="Q97" s="308">
        <f t="shared" si="1"/>
        <v>0</v>
      </c>
      <c r="R97" s="309"/>
      <c r="S97" s="310"/>
      <c r="T97" s="310"/>
      <c r="U97" s="310"/>
      <c r="V97" s="310"/>
      <c r="W97" s="310"/>
    </row>
    <row r="98" spans="2:50" x14ac:dyDescent="0.25">
      <c r="B98" s="211" t="s">
        <v>66</v>
      </c>
      <c r="C98" s="177">
        <v>1418686514950</v>
      </c>
      <c r="D98" s="177">
        <f t="shared" ref="D98:Q98" si="2">+D47+D10</f>
        <v>1462330743800.7603</v>
      </c>
      <c r="E98" s="178">
        <f t="shared" si="2"/>
        <v>122282144638.90001</v>
      </c>
      <c r="F98" s="178">
        <f t="shared" si="2"/>
        <v>102252428922.48001</v>
      </c>
      <c r="G98" s="178">
        <f t="shared" si="2"/>
        <v>107311065905.3</v>
      </c>
      <c r="H98" s="178">
        <f t="shared" si="2"/>
        <v>104972319562.60001</v>
      </c>
      <c r="I98" s="178">
        <f t="shared" si="2"/>
        <v>112492526446.62004</v>
      </c>
      <c r="J98" s="178">
        <f t="shared" si="2"/>
        <v>124710898233.85001</v>
      </c>
      <c r="K98" s="178">
        <f t="shared" si="2"/>
        <v>119441541137.54999</v>
      </c>
      <c r="L98" s="178">
        <f t="shared" si="2"/>
        <v>104958993639.73001</v>
      </c>
      <c r="M98" s="178">
        <f t="shared" si="2"/>
        <v>105451085125.29002</v>
      </c>
      <c r="N98" s="178">
        <f t="shared" si="2"/>
        <v>110576487520.01999</v>
      </c>
      <c r="O98" s="178">
        <f t="shared" si="2"/>
        <v>146575296666.35004</v>
      </c>
      <c r="P98" s="178">
        <f t="shared" si="2"/>
        <v>185465406882.69</v>
      </c>
      <c r="Q98" s="178">
        <f t="shared" si="2"/>
        <v>1446490194681.3804</v>
      </c>
      <c r="T98" s="310"/>
      <c r="U98" s="310"/>
      <c r="V98" s="310"/>
      <c r="W98" s="310"/>
    </row>
    <row r="99" spans="2:50" x14ac:dyDescent="0.25">
      <c r="B99" s="27"/>
      <c r="C99" s="31"/>
      <c r="D99" s="31"/>
      <c r="E99" s="31"/>
      <c r="F99" s="31"/>
      <c r="G99" s="31"/>
      <c r="H99" s="31"/>
      <c r="I99" s="31"/>
      <c r="J99" s="31"/>
      <c r="K99" s="31"/>
      <c r="L99" s="31"/>
      <c r="M99" s="31"/>
      <c r="N99" s="31"/>
      <c r="O99" s="31"/>
      <c r="P99" s="31"/>
      <c r="Q99" s="31"/>
      <c r="R99" s="4"/>
      <c r="T99" s="310"/>
      <c r="U99" s="310"/>
      <c r="V99" s="310"/>
      <c r="W99" s="310"/>
    </row>
    <row r="100" spans="2:50" x14ac:dyDescent="0.25">
      <c r="B100" s="211"/>
      <c r="C100" s="26"/>
      <c r="D100" s="26"/>
      <c r="E100" s="14" t="s">
        <v>10</v>
      </c>
      <c r="F100" s="14" t="s">
        <v>11</v>
      </c>
      <c r="G100" s="14" t="str">
        <f>+G9</f>
        <v>MARZO</v>
      </c>
      <c r="H100" s="14" t="s">
        <v>13</v>
      </c>
      <c r="I100" s="14" t="s">
        <v>14</v>
      </c>
      <c r="J100" s="14" t="s">
        <v>15</v>
      </c>
      <c r="K100" s="14" t="s">
        <v>16</v>
      </c>
      <c r="L100" s="14" t="s">
        <v>17</v>
      </c>
      <c r="M100" s="14" t="s">
        <v>18</v>
      </c>
      <c r="N100" s="14" t="s">
        <v>19</v>
      </c>
      <c r="O100" s="14" t="s">
        <v>20</v>
      </c>
      <c r="P100" s="14" t="s">
        <v>21</v>
      </c>
      <c r="Q100" s="214" t="s">
        <v>22</v>
      </c>
      <c r="R100" s="4"/>
      <c r="T100" s="310"/>
      <c r="U100" s="310"/>
      <c r="V100" s="310"/>
      <c r="W100" s="310"/>
    </row>
    <row r="101" spans="2:50" x14ac:dyDescent="0.25">
      <c r="B101" s="29" t="s">
        <v>148</v>
      </c>
      <c r="C101" s="167">
        <f>C102+C107+C118</f>
        <v>113668099604</v>
      </c>
      <c r="D101" s="167">
        <v>113613099604</v>
      </c>
      <c r="E101" s="167">
        <v>10368264719.440001</v>
      </c>
      <c r="F101" s="167">
        <v>3743870531.5499997</v>
      </c>
      <c r="G101" s="167">
        <v>8138724847.8400002</v>
      </c>
      <c r="H101" s="167">
        <v>27164550615.43</v>
      </c>
      <c r="I101" s="167">
        <v>3509914543.8500004</v>
      </c>
      <c r="J101" s="167">
        <v>3215334280.4099998</v>
      </c>
      <c r="K101" s="167">
        <v>8467373793.2599993</v>
      </c>
      <c r="L101" s="167">
        <v>2960912831.6300001</v>
      </c>
      <c r="M101" s="167">
        <v>4641548932.9799995</v>
      </c>
      <c r="N101" s="167">
        <v>16532683711.609999</v>
      </c>
      <c r="O101" s="167">
        <v>6998336146.46</v>
      </c>
      <c r="P101" s="167">
        <v>2556263285.5799999</v>
      </c>
      <c r="Q101" s="167">
        <f t="shared" ref="Q101:Q125" si="3">+E101+F101+G101+H101+I101+J101+K101+L101+M101+N101+O101+P101</f>
        <v>98297778240.040009</v>
      </c>
      <c r="R101" s="4"/>
      <c r="T101" s="310"/>
      <c r="U101" s="310"/>
      <c r="V101" s="310"/>
      <c r="W101" s="310"/>
    </row>
    <row r="102" spans="2:50" x14ac:dyDescent="0.25">
      <c r="B102" s="196" t="s">
        <v>131</v>
      </c>
      <c r="C102" s="170">
        <f>C103</f>
        <v>4281932616</v>
      </c>
      <c r="D102" s="170">
        <v>4297569629</v>
      </c>
      <c r="E102" s="170">
        <v>0</v>
      </c>
      <c r="F102" s="333">
        <v>0</v>
      </c>
      <c r="G102" s="333">
        <v>0</v>
      </c>
      <c r="H102" s="170">
        <v>225517410</v>
      </c>
      <c r="I102" s="170">
        <v>0</v>
      </c>
      <c r="J102" s="333">
        <v>0</v>
      </c>
      <c r="K102" s="170">
        <v>0</v>
      </c>
      <c r="L102" s="333">
        <v>0</v>
      </c>
      <c r="M102" s="333">
        <v>0</v>
      </c>
      <c r="N102" s="170">
        <v>3010926524.6399999</v>
      </c>
      <c r="O102" s="170">
        <v>0</v>
      </c>
      <c r="P102" s="170">
        <v>849204676.67999995</v>
      </c>
      <c r="Q102" s="169">
        <f t="shared" si="3"/>
        <v>4085648611.3199997</v>
      </c>
      <c r="R102" s="4"/>
      <c r="T102" s="310"/>
      <c r="U102" s="310"/>
      <c r="V102" s="310"/>
      <c r="W102" s="310"/>
    </row>
    <row r="103" spans="2:50" x14ac:dyDescent="0.25">
      <c r="B103" s="222" t="s">
        <v>149</v>
      </c>
      <c r="C103" s="170">
        <f>C104</f>
        <v>4281932616</v>
      </c>
      <c r="D103" s="170">
        <v>4297569629</v>
      </c>
      <c r="E103" s="170">
        <v>0</v>
      </c>
      <c r="F103" s="333">
        <v>0</v>
      </c>
      <c r="G103" s="333">
        <v>0</v>
      </c>
      <c r="H103" s="170">
        <v>225517410</v>
      </c>
      <c r="I103" s="170">
        <v>0</v>
      </c>
      <c r="J103" s="333">
        <v>0</v>
      </c>
      <c r="K103" s="170">
        <v>0</v>
      </c>
      <c r="L103" s="333">
        <v>0</v>
      </c>
      <c r="M103" s="333">
        <v>0</v>
      </c>
      <c r="N103" s="170">
        <v>3010926524.6399999</v>
      </c>
      <c r="O103" s="170">
        <v>0</v>
      </c>
      <c r="P103" s="170">
        <v>849204676.67999995</v>
      </c>
      <c r="Q103" s="169">
        <f t="shared" si="3"/>
        <v>4085648611.3199997</v>
      </c>
      <c r="R103" s="4"/>
      <c r="T103" s="310"/>
      <c r="U103" s="310"/>
      <c r="V103" s="310"/>
      <c r="W103" s="310"/>
    </row>
    <row r="104" spans="2:50" x14ac:dyDescent="0.25">
      <c r="B104" s="194" t="s">
        <v>150</v>
      </c>
      <c r="C104" s="324">
        <v>4281932616</v>
      </c>
      <c r="D104" s="324">
        <v>4297569629</v>
      </c>
      <c r="E104" s="324">
        <v>0</v>
      </c>
      <c r="F104" s="334">
        <v>0</v>
      </c>
      <c r="G104" s="335">
        <v>0</v>
      </c>
      <c r="H104" s="172">
        <v>225517410</v>
      </c>
      <c r="I104" s="172">
        <v>0</v>
      </c>
      <c r="J104" s="335">
        <v>0</v>
      </c>
      <c r="K104" s="172">
        <v>0</v>
      </c>
      <c r="L104" s="335">
        <v>0</v>
      </c>
      <c r="M104" s="335">
        <v>0</v>
      </c>
      <c r="N104" s="172">
        <v>3010926524.6399999</v>
      </c>
      <c r="O104" s="172">
        <v>0</v>
      </c>
      <c r="P104" s="172">
        <v>849204676.67999995</v>
      </c>
      <c r="Q104" s="179">
        <f t="shared" si="3"/>
        <v>4085648611.3199997</v>
      </c>
      <c r="R104" s="4"/>
      <c r="T104" s="310"/>
      <c r="U104" s="310"/>
      <c r="V104" s="310"/>
      <c r="W104" s="310"/>
    </row>
    <row r="105" spans="2:50" ht="30" x14ac:dyDescent="0.25">
      <c r="B105" s="137" t="s">
        <v>151</v>
      </c>
      <c r="C105" s="324">
        <v>835789266</v>
      </c>
      <c r="D105" s="324">
        <v>851426279</v>
      </c>
      <c r="E105" s="324">
        <v>0</v>
      </c>
      <c r="F105" s="334">
        <v>0</v>
      </c>
      <c r="G105" s="335">
        <v>0</v>
      </c>
      <c r="H105" s="335">
        <v>0</v>
      </c>
      <c r="I105" s="335">
        <v>0</v>
      </c>
      <c r="J105" s="335">
        <v>0</v>
      </c>
      <c r="K105" s="335">
        <v>0</v>
      </c>
      <c r="L105" s="335">
        <v>0</v>
      </c>
      <c r="M105" s="335">
        <v>0</v>
      </c>
      <c r="N105" s="335">
        <v>0</v>
      </c>
      <c r="O105" s="172">
        <v>0</v>
      </c>
      <c r="P105" s="172">
        <v>849204676.67999995</v>
      </c>
      <c r="Q105" s="179">
        <f t="shared" si="3"/>
        <v>849204676.67999995</v>
      </c>
      <c r="R105" s="4"/>
      <c r="T105" s="310"/>
      <c r="U105" s="310"/>
      <c r="V105" s="310"/>
      <c r="W105" s="310"/>
    </row>
    <row r="106" spans="2:50" ht="30" x14ac:dyDescent="0.25">
      <c r="B106" s="137" t="s">
        <v>152</v>
      </c>
      <c r="C106" s="325">
        <v>3446143350</v>
      </c>
      <c r="D106" s="324">
        <v>3446143350</v>
      </c>
      <c r="E106" s="325">
        <v>0</v>
      </c>
      <c r="F106" s="336">
        <v>0</v>
      </c>
      <c r="G106" s="337">
        <v>0</v>
      </c>
      <c r="H106" s="180">
        <v>225517410</v>
      </c>
      <c r="I106" s="180">
        <v>0</v>
      </c>
      <c r="J106" s="337">
        <v>0</v>
      </c>
      <c r="K106" s="180">
        <v>0</v>
      </c>
      <c r="L106" s="337">
        <v>0</v>
      </c>
      <c r="M106" s="337">
        <v>0</v>
      </c>
      <c r="N106" s="180">
        <v>3010926524.6399999</v>
      </c>
      <c r="O106" s="180">
        <v>0</v>
      </c>
      <c r="P106" s="180">
        <v>0</v>
      </c>
      <c r="Q106" s="179">
        <f t="shared" si="3"/>
        <v>3236443934.6399999</v>
      </c>
      <c r="R106" s="4"/>
      <c r="T106" s="310"/>
      <c r="U106" s="310"/>
      <c r="V106" s="310"/>
      <c r="W106" s="310"/>
    </row>
    <row r="107" spans="2:50" x14ac:dyDescent="0.25">
      <c r="B107" s="196" t="s">
        <v>132</v>
      </c>
      <c r="C107" s="326">
        <f>C108+C112+C115</f>
        <v>109386166988</v>
      </c>
      <c r="D107" s="325">
        <v>106658529975</v>
      </c>
      <c r="E107" s="326">
        <v>10368264719.440001</v>
      </c>
      <c r="F107" s="326">
        <v>3743870531.5499997</v>
      </c>
      <c r="G107" s="169">
        <v>8138724847.8400002</v>
      </c>
      <c r="H107" s="169">
        <v>26939033205.43</v>
      </c>
      <c r="I107" s="169">
        <v>3509914543.8500004</v>
      </c>
      <c r="J107" s="169">
        <v>3215334280.4099998</v>
      </c>
      <c r="K107" s="169">
        <v>5869318282.6399994</v>
      </c>
      <c r="L107" s="169">
        <v>2960912831.6300001</v>
      </c>
      <c r="M107" s="169">
        <v>4641548932.9799995</v>
      </c>
      <c r="N107" s="169">
        <v>13521757186.969999</v>
      </c>
      <c r="O107" s="169">
        <v>6998336146.46</v>
      </c>
      <c r="P107" s="169">
        <v>1707058608.9000001</v>
      </c>
      <c r="Q107" s="169">
        <f t="shared" si="3"/>
        <v>91614074118.100006</v>
      </c>
      <c r="R107" s="4"/>
      <c r="T107" s="310"/>
      <c r="U107" s="310"/>
      <c r="V107" s="310"/>
      <c r="W107" s="310"/>
    </row>
    <row r="108" spans="2:50" s="11" customFormat="1" x14ac:dyDescent="0.25">
      <c r="B108" s="193" t="s">
        <v>155</v>
      </c>
      <c r="C108" s="326">
        <f>C109</f>
        <v>21281624163</v>
      </c>
      <c r="D108" s="326">
        <v>106658529975</v>
      </c>
      <c r="E108" s="326">
        <v>10368264719.440001</v>
      </c>
      <c r="F108" s="327">
        <v>3743870531.5499997</v>
      </c>
      <c r="G108" s="218">
        <v>8138724847.8400002</v>
      </c>
      <c r="H108" s="218">
        <v>26939033205.43</v>
      </c>
      <c r="I108" s="218">
        <v>3509914543.8500004</v>
      </c>
      <c r="J108" s="218">
        <v>3215334280.4099998</v>
      </c>
      <c r="K108" s="218">
        <v>5869318282.6399994</v>
      </c>
      <c r="L108" s="218">
        <v>2960912831.6300001</v>
      </c>
      <c r="M108" s="218">
        <v>4641548932.9799995</v>
      </c>
      <c r="N108" s="218">
        <v>13521757186.969999</v>
      </c>
      <c r="O108" s="218">
        <v>6998336146.46</v>
      </c>
      <c r="P108" s="179">
        <v>1707058608.9000001</v>
      </c>
      <c r="Q108" s="179">
        <f t="shared" si="3"/>
        <v>91614074118.100006</v>
      </c>
      <c r="R108" s="4"/>
      <c r="S108"/>
      <c r="T108" s="310"/>
      <c r="U108" s="310"/>
      <c r="V108" s="310"/>
      <c r="W108" s="310"/>
      <c r="X108"/>
      <c r="Y108"/>
      <c r="Z108"/>
      <c r="AA108"/>
      <c r="AB108"/>
      <c r="AC108"/>
      <c r="AD108"/>
      <c r="AE108"/>
      <c r="AF108"/>
      <c r="AG108"/>
      <c r="AH108"/>
      <c r="AI108"/>
      <c r="AJ108"/>
      <c r="AK108"/>
      <c r="AL108"/>
      <c r="AM108"/>
      <c r="AN108"/>
      <c r="AO108"/>
      <c r="AP108"/>
      <c r="AQ108"/>
      <c r="AR108"/>
      <c r="AS108"/>
      <c r="AT108"/>
      <c r="AU108"/>
      <c r="AV108"/>
      <c r="AW108"/>
      <c r="AX108"/>
    </row>
    <row r="109" spans="2:50" x14ac:dyDescent="0.25">
      <c r="B109" s="239" t="s">
        <v>133</v>
      </c>
      <c r="C109" s="326">
        <f>C111+C110</f>
        <v>21281624163</v>
      </c>
      <c r="D109" s="326">
        <v>22315292374.049999</v>
      </c>
      <c r="E109" s="326">
        <v>136694649.90000001</v>
      </c>
      <c r="F109" s="326">
        <v>336299365.36000001</v>
      </c>
      <c r="G109" s="169">
        <v>2206736325.5899997</v>
      </c>
      <c r="H109" s="169">
        <v>392862856.91999996</v>
      </c>
      <c r="I109" s="169">
        <v>119084787.63</v>
      </c>
      <c r="J109" s="169">
        <v>916832440.00999999</v>
      </c>
      <c r="K109" s="169">
        <v>31682295.449999999</v>
      </c>
      <c r="L109" s="169">
        <v>403696355.05000001</v>
      </c>
      <c r="M109" s="169">
        <v>556131272.57000005</v>
      </c>
      <c r="N109" s="169">
        <v>1261658891</v>
      </c>
      <c r="O109" s="169">
        <v>305075747.40999997</v>
      </c>
      <c r="P109" s="169">
        <v>1213517186.54</v>
      </c>
      <c r="Q109" s="169">
        <f t="shared" si="3"/>
        <v>7880272173.4299994</v>
      </c>
      <c r="R109" s="4"/>
      <c r="T109" s="310"/>
      <c r="U109" s="310"/>
      <c r="V109" s="310"/>
      <c r="W109" s="310"/>
    </row>
    <row r="110" spans="2:50" x14ac:dyDescent="0.25">
      <c r="B110" s="137" t="s">
        <v>156</v>
      </c>
      <c r="C110" s="324">
        <v>12071324482</v>
      </c>
      <c r="D110" s="324">
        <v>12762687469</v>
      </c>
      <c r="E110" s="324">
        <v>580154.9</v>
      </c>
      <c r="F110" s="324">
        <v>1120629.42</v>
      </c>
      <c r="G110" s="172">
        <v>13150000</v>
      </c>
      <c r="H110" s="172">
        <v>1524078.15</v>
      </c>
      <c r="I110" s="172">
        <v>1768566.1099999999</v>
      </c>
      <c r="J110" s="172">
        <v>879127.12</v>
      </c>
      <c r="K110" s="172">
        <v>20680169.239999998</v>
      </c>
      <c r="L110" s="172">
        <v>7189917.4800000004</v>
      </c>
      <c r="M110" s="172">
        <v>7557574.8799999999</v>
      </c>
      <c r="N110" s="172">
        <v>960334316.90999997</v>
      </c>
      <c r="O110" s="172">
        <v>5337364.53</v>
      </c>
      <c r="P110" s="172">
        <v>5902380.0899999999</v>
      </c>
      <c r="Q110" s="179">
        <f t="shared" si="3"/>
        <v>1026024278.8299999</v>
      </c>
      <c r="R110" s="4"/>
      <c r="T110" s="310"/>
      <c r="U110" s="310"/>
      <c r="V110" s="310"/>
      <c r="W110" s="310"/>
    </row>
    <row r="111" spans="2:50" x14ac:dyDescent="0.25">
      <c r="B111" s="137" t="s">
        <v>157</v>
      </c>
      <c r="C111" s="325">
        <v>9210299681</v>
      </c>
      <c r="D111" s="325">
        <v>9552604905.0499992</v>
      </c>
      <c r="E111" s="325">
        <v>136114495</v>
      </c>
      <c r="F111" s="325">
        <v>335178735.94</v>
      </c>
      <c r="G111" s="180">
        <v>2193586325.5899997</v>
      </c>
      <c r="H111" s="180">
        <v>391338778.76999998</v>
      </c>
      <c r="I111" s="180">
        <v>117316221.52</v>
      </c>
      <c r="J111" s="180">
        <v>915953312.88999999</v>
      </c>
      <c r="K111" s="180">
        <v>11002126.210000001</v>
      </c>
      <c r="L111" s="180">
        <v>396506437.56999999</v>
      </c>
      <c r="M111" s="180">
        <v>548573697.69000006</v>
      </c>
      <c r="N111" s="180">
        <v>301324574.09000003</v>
      </c>
      <c r="O111" s="180">
        <v>299738382.88</v>
      </c>
      <c r="P111" s="180">
        <v>1207614806.45</v>
      </c>
      <c r="Q111" s="179">
        <f t="shared" si="3"/>
        <v>6854247894.6000004</v>
      </c>
      <c r="R111" s="4"/>
      <c r="T111" s="310"/>
      <c r="U111" s="310"/>
      <c r="V111" s="310"/>
      <c r="W111" s="310"/>
    </row>
    <row r="112" spans="2:50" ht="30" x14ac:dyDescent="0.25">
      <c r="B112" s="239" t="s">
        <v>134</v>
      </c>
      <c r="C112" s="326">
        <f>C114+C113</f>
        <v>3257658874</v>
      </c>
      <c r="D112" s="326">
        <v>18142658875</v>
      </c>
      <c r="E112" s="326">
        <v>2442045460.8000002</v>
      </c>
      <c r="F112" s="338">
        <v>0</v>
      </c>
      <c r="G112" s="169">
        <v>746352096.60000002</v>
      </c>
      <c r="H112" s="169">
        <v>14885000000</v>
      </c>
      <c r="I112" s="169">
        <v>0</v>
      </c>
      <c r="J112" s="339">
        <v>0</v>
      </c>
      <c r="K112" s="339">
        <v>0</v>
      </c>
      <c r="L112" s="339">
        <v>0</v>
      </c>
      <c r="M112" s="339">
        <v>0</v>
      </c>
      <c r="N112" s="339">
        <v>0</v>
      </c>
      <c r="O112" s="169">
        <v>0</v>
      </c>
      <c r="P112" s="169">
        <v>0</v>
      </c>
      <c r="Q112" s="169">
        <f t="shared" si="3"/>
        <v>18073397557.400002</v>
      </c>
      <c r="R112" s="4"/>
      <c r="T112" s="311"/>
      <c r="U112" s="311"/>
      <c r="V112" s="311"/>
      <c r="W112" s="311"/>
    </row>
    <row r="113" spans="1:50" s="11" customFormat="1" ht="30" x14ac:dyDescent="0.25">
      <c r="B113" s="137" t="s">
        <v>135</v>
      </c>
      <c r="C113" s="328">
        <v>0</v>
      </c>
      <c r="D113" s="328">
        <v>14885000000</v>
      </c>
      <c r="E113" s="328">
        <v>0</v>
      </c>
      <c r="F113" s="340">
        <v>0</v>
      </c>
      <c r="G113" s="341">
        <v>0</v>
      </c>
      <c r="H113" s="181">
        <v>14885000000</v>
      </c>
      <c r="I113" s="181">
        <v>0</v>
      </c>
      <c r="J113" s="341">
        <v>0</v>
      </c>
      <c r="K113" s="341">
        <v>0</v>
      </c>
      <c r="L113" s="341">
        <v>0</v>
      </c>
      <c r="M113" s="341">
        <v>0</v>
      </c>
      <c r="N113" s="341">
        <v>0</v>
      </c>
      <c r="O113" s="181">
        <v>0</v>
      </c>
      <c r="P113" s="181">
        <v>0</v>
      </c>
      <c r="Q113" s="179">
        <f t="shared" si="3"/>
        <v>14885000000</v>
      </c>
      <c r="R113" s="4"/>
      <c r="S113"/>
      <c r="T113" s="310"/>
      <c r="U113" s="310"/>
      <c r="V113" s="310"/>
      <c r="W113" s="310"/>
      <c r="X113"/>
      <c r="Y113"/>
      <c r="Z113"/>
      <c r="AA113"/>
      <c r="AB113"/>
      <c r="AC113"/>
      <c r="AD113"/>
      <c r="AE113"/>
      <c r="AF113"/>
      <c r="AG113"/>
      <c r="AH113"/>
      <c r="AI113"/>
      <c r="AJ113"/>
      <c r="AK113"/>
      <c r="AL113"/>
      <c r="AM113"/>
      <c r="AN113"/>
      <c r="AO113"/>
      <c r="AP113"/>
      <c r="AQ113"/>
      <c r="AR113"/>
      <c r="AS113"/>
      <c r="AT113"/>
      <c r="AU113"/>
      <c r="AV113"/>
      <c r="AW113"/>
      <c r="AX113"/>
    </row>
    <row r="114" spans="1:50" ht="30" x14ac:dyDescent="0.25">
      <c r="B114" s="137" t="s">
        <v>136</v>
      </c>
      <c r="C114" s="328">
        <v>3257658874</v>
      </c>
      <c r="D114" s="328">
        <v>3257658875</v>
      </c>
      <c r="E114" s="328">
        <v>2442045460.8000002</v>
      </c>
      <c r="F114" s="340">
        <v>0</v>
      </c>
      <c r="G114" s="181">
        <v>746352096.60000002</v>
      </c>
      <c r="H114" s="181">
        <v>0</v>
      </c>
      <c r="I114" s="341">
        <v>0</v>
      </c>
      <c r="J114" s="341">
        <v>0</v>
      </c>
      <c r="K114" s="341">
        <v>0</v>
      </c>
      <c r="L114" s="341">
        <v>0</v>
      </c>
      <c r="M114" s="341">
        <v>0</v>
      </c>
      <c r="N114" s="341">
        <v>0</v>
      </c>
      <c r="O114" s="181">
        <v>0</v>
      </c>
      <c r="P114" s="181">
        <v>0</v>
      </c>
      <c r="Q114" s="179">
        <f t="shared" si="3"/>
        <v>3188397557.4000001</v>
      </c>
      <c r="R114" s="4"/>
      <c r="T114" s="310"/>
      <c r="U114" s="310"/>
      <c r="V114" s="310"/>
      <c r="W114" s="310"/>
    </row>
    <row r="115" spans="1:50" s="11" customFormat="1" ht="30" x14ac:dyDescent="0.25">
      <c r="B115" s="239" t="s">
        <v>137</v>
      </c>
      <c r="C115" s="326">
        <f t="shared" ref="C115" si="4">C117+C116</f>
        <v>84846883951</v>
      </c>
      <c r="D115" s="326">
        <v>66200578725.949997</v>
      </c>
      <c r="E115" s="326">
        <v>7789524608.7400007</v>
      </c>
      <c r="F115" s="326">
        <v>3407571166.1899996</v>
      </c>
      <c r="G115" s="169">
        <v>5185636425.6499996</v>
      </c>
      <c r="H115" s="169">
        <v>11661170348.51</v>
      </c>
      <c r="I115" s="169">
        <v>3390829756.2200003</v>
      </c>
      <c r="J115" s="169">
        <v>2298501840.4000001</v>
      </c>
      <c r="K115" s="169">
        <v>5837635987.1899996</v>
      </c>
      <c r="L115" s="169">
        <v>2557216476.5799999</v>
      </c>
      <c r="M115" s="169">
        <v>4085417660.4099998</v>
      </c>
      <c r="N115" s="169">
        <v>12260098295.969999</v>
      </c>
      <c r="O115" s="169">
        <v>6693260399.0500002</v>
      </c>
      <c r="P115" s="170">
        <v>493541422.36000001</v>
      </c>
      <c r="Q115" s="169">
        <f t="shared" si="3"/>
        <v>65660404387.270004</v>
      </c>
      <c r="R115" s="4"/>
      <c r="S115"/>
      <c r="T115" s="310"/>
      <c r="U115" s="310"/>
      <c r="V115" s="310"/>
      <c r="W115" s="310"/>
      <c r="X115"/>
      <c r="Y115"/>
      <c r="Z115"/>
      <c r="AA115"/>
      <c r="AB115"/>
      <c r="AC115"/>
      <c r="AD115"/>
      <c r="AE115"/>
      <c r="AF115"/>
      <c r="AG115"/>
      <c r="AH115"/>
      <c r="AI115"/>
      <c r="AJ115"/>
      <c r="AK115"/>
    </row>
    <row r="116" spans="1:50" s="11" customFormat="1" ht="30" x14ac:dyDescent="0.25">
      <c r="B116" s="137" t="s">
        <v>138</v>
      </c>
      <c r="C116" s="324">
        <v>20713441784</v>
      </c>
      <c r="D116" s="324">
        <v>5828441783</v>
      </c>
      <c r="E116" s="324">
        <v>951663329.13999999</v>
      </c>
      <c r="F116" s="324">
        <v>801189647.70000005</v>
      </c>
      <c r="G116" s="172">
        <v>804953097.82000005</v>
      </c>
      <c r="H116" s="172">
        <v>808846440.74000001</v>
      </c>
      <c r="I116" s="172">
        <v>797880564.59000003</v>
      </c>
      <c r="J116" s="172">
        <v>811251596.38</v>
      </c>
      <c r="K116" s="172">
        <v>148664000</v>
      </c>
      <c r="L116" s="172">
        <v>0</v>
      </c>
      <c r="M116" s="172">
        <v>149838000</v>
      </c>
      <c r="N116" s="172">
        <v>301250250</v>
      </c>
      <c r="O116" s="172">
        <v>151101000</v>
      </c>
      <c r="P116" s="172">
        <v>0</v>
      </c>
      <c r="Q116" s="179">
        <f t="shared" si="3"/>
        <v>5726637926.3700008</v>
      </c>
      <c r="R116" s="4"/>
      <c r="S116"/>
      <c r="T116" s="310"/>
      <c r="U116" s="310"/>
      <c r="V116" s="310"/>
      <c r="W116" s="310"/>
      <c r="X116"/>
      <c r="Y116"/>
      <c r="Z116"/>
      <c r="AA116"/>
      <c r="AB116"/>
      <c r="AC116"/>
      <c r="AD116"/>
      <c r="AE116"/>
      <c r="AF116"/>
      <c r="AG116"/>
      <c r="AH116"/>
      <c r="AI116"/>
      <c r="AJ116"/>
      <c r="AK116"/>
    </row>
    <row r="117" spans="1:50" s="11" customFormat="1" ht="30" x14ac:dyDescent="0.25">
      <c r="B117" s="137" t="s">
        <v>139</v>
      </c>
      <c r="C117" s="324">
        <v>64133442167</v>
      </c>
      <c r="D117" s="324">
        <v>60372136942.949997</v>
      </c>
      <c r="E117" s="324">
        <v>6837861279.6000004</v>
      </c>
      <c r="F117" s="324">
        <v>2606381518.4899998</v>
      </c>
      <c r="G117" s="172">
        <v>4380683327.8299999</v>
      </c>
      <c r="H117" s="172">
        <v>10852323907.77</v>
      </c>
      <c r="I117" s="172">
        <v>2592949191.6300001</v>
      </c>
      <c r="J117" s="172">
        <v>1487250244.02</v>
      </c>
      <c r="K117" s="172">
        <v>5688971987.1899996</v>
      </c>
      <c r="L117" s="172">
        <v>2557216476.5799999</v>
      </c>
      <c r="M117" s="172">
        <v>3935579660.4099998</v>
      </c>
      <c r="N117" s="172">
        <v>11958848045.969999</v>
      </c>
      <c r="O117" s="172">
        <v>6542159399.0500002</v>
      </c>
      <c r="P117" s="172">
        <v>493541422.36000001</v>
      </c>
      <c r="Q117" s="179">
        <f t="shared" si="3"/>
        <v>59933766460.900009</v>
      </c>
      <c r="R117" s="4"/>
      <c r="S117"/>
      <c r="T117" s="310"/>
      <c r="U117" s="310"/>
      <c r="V117" s="310"/>
      <c r="W117" s="310"/>
      <c r="X117"/>
      <c r="Y117"/>
      <c r="Z117"/>
      <c r="AA117"/>
      <c r="AB117"/>
      <c r="AC117"/>
      <c r="AD117"/>
      <c r="AE117"/>
      <c r="AF117"/>
      <c r="AG117"/>
      <c r="AH117"/>
      <c r="AI117"/>
      <c r="AJ117"/>
      <c r="AK117"/>
    </row>
    <row r="118" spans="1:50" s="11" customFormat="1" x14ac:dyDescent="0.25">
      <c r="B118" s="196" t="s">
        <v>272</v>
      </c>
      <c r="C118" s="326">
        <f>C119</f>
        <v>0</v>
      </c>
      <c r="D118" s="324">
        <v>0</v>
      </c>
      <c r="E118" s="202">
        <v>0</v>
      </c>
      <c r="F118" s="202">
        <v>0</v>
      </c>
      <c r="G118" s="202">
        <v>0</v>
      </c>
      <c r="H118" s="202">
        <v>0</v>
      </c>
      <c r="I118" s="202">
        <v>0</v>
      </c>
      <c r="J118" s="202">
        <v>0</v>
      </c>
      <c r="K118" s="202">
        <v>0</v>
      </c>
      <c r="L118" s="202">
        <v>0</v>
      </c>
      <c r="M118" s="202">
        <v>0</v>
      </c>
      <c r="N118" s="202">
        <v>0</v>
      </c>
      <c r="O118" s="202">
        <v>0</v>
      </c>
      <c r="P118" s="202">
        <v>0</v>
      </c>
      <c r="Q118" s="179">
        <f t="shared" si="3"/>
        <v>0</v>
      </c>
      <c r="R118" s="4"/>
      <c r="T118" s="311"/>
      <c r="U118" s="311"/>
      <c r="V118" s="311"/>
      <c r="W118" s="311"/>
      <c r="X118"/>
      <c r="Y118"/>
      <c r="Z118"/>
      <c r="AA118"/>
      <c r="AB118"/>
      <c r="AC118"/>
      <c r="AD118"/>
      <c r="AE118"/>
      <c r="AF118"/>
      <c r="AG118"/>
      <c r="AH118"/>
      <c r="AI118"/>
      <c r="AJ118"/>
      <c r="AK118"/>
    </row>
    <row r="119" spans="1:50" s="11" customFormat="1" x14ac:dyDescent="0.25">
      <c r="B119" s="193" t="s">
        <v>273</v>
      </c>
      <c r="C119" s="329">
        <v>0</v>
      </c>
      <c r="D119" s="324">
        <v>0</v>
      </c>
      <c r="E119" s="183">
        <v>0</v>
      </c>
      <c r="F119" s="183">
        <v>0</v>
      </c>
      <c r="G119" s="183">
        <v>0</v>
      </c>
      <c r="H119" s="183">
        <v>0</v>
      </c>
      <c r="I119" s="183">
        <v>0</v>
      </c>
      <c r="J119" s="183">
        <v>0</v>
      </c>
      <c r="K119" s="183">
        <v>0</v>
      </c>
      <c r="L119" s="183">
        <v>0</v>
      </c>
      <c r="M119" s="183">
        <v>0</v>
      </c>
      <c r="N119" s="183">
        <v>0</v>
      </c>
      <c r="O119" s="183">
        <v>0</v>
      </c>
      <c r="P119" s="183">
        <v>0</v>
      </c>
      <c r="Q119" s="203">
        <f t="shared" si="3"/>
        <v>0</v>
      </c>
      <c r="R119" s="4"/>
      <c r="S119"/>
      <c r="T119" s="310"/>
      <c r="U119" s="310"/>
      <c r="V119" s="310"/>
      <c r="W119" s="310"/>
      <c r="X119"/>
      <c r="Y119"/>
      <c r="Z119"/>
      <c r="AA119"/>
      <c r="AB119"/>
      <c r="AC119"/>
      <c r="AD119"/>
      <c r="AE119"/>
      <c r="AF119"/>
      <c r="AG119"/>
      <c r="AH119"/>
      <c r="AI119"/>
      <c r="AJ119"/>
      <c r="AK119"/>
    </row>
    <row r="120" spans="1:50" s="11" customFormat="1" x14ac:dyDescent="0.25">
      <c r="B120" s="61" t="s">
        <v>274</v>
      </c>
      <c r="C120" s="326">
        <v>0</v>
      </c>
      <c r="D120" s="326">
        <v>2657000000</v>
      </c>
      <c r="E120" s="202">
        <v>0</v>
      </c>
      <c r="F120" s="202">
        <v>0</v>
      </c>
      <c r="G120" s="202">
        <v>0</v>
      </c>
      <c r="H120" s="202">
        <v>0</v>
      </c>
      <c r="I120" s="202">
        <v>0</v>
      </c>
      <c r="J120" s="202">
        <v>0</v>
      </c>
      <c r="K120" s="202">
        <v>2598055510.6199999</v>
      </c>
      <c r="L120" s="202">
        <v>0</v>
      </c>
      <c r="M120" s="202">
        <v>0</v>
      </c>
      <c r="N120" s="202">
        <v>0</v>
      </c>
      <c r="O120" s="202">
        <v>0</v>
      </c>
      <c r="P120" s="202">
        <v>0</v>
      </c>
      <c r="Q120" s="202">
        <f t="shared" si="3"/>
        <v>2598055510.6199999</v>
      </c>
      <c r="R120" s="4"/>
      <c r="S120"/>
      <c r="T120" s="310"/>
      <c r="U120" s="310"/>
      <c r="V120" s="310"/>
      <c r="W120" s="310"/>
      <c r="X120"/>
      <c r="Y120"/>
      <c r="Z120"/>
      <c r="AA120"/>
      <c r="AB120"/>
      <c r="AC120"/>
      <c r="AD120"/>
      <c r="AE120"/>
      <c r="AF120"/>
      <c r="AG120"/>
      <c r="AH120"/>
      <c r="AI120"/>
      <c r="AJ120"/>
      <c r="AK120"/>
    </row>
    <row r="121" spans="1:50" s="11" customFormat="1" x14ac:dyDescent="0.25">
      <c r="B121" s="59" t="s">
        <v>275</v>
      </c>
      <c r="C121" s="179">
        <v>0</v>
      </c>
      <c r="D121" s="179">
        <v>2657000000</v>
      </c>
      <c r="E121" s="183">
        <v>0</v>
      </c>
      <c r="F121" s="183">
        <v>0</v>
      </c>
      <c r="G121" s="183">
        <v>0</v>
      </c>
      <c r="H121" s="183">
        <v>0</v>
      </c>
      <c r="I121" s="183">
        <v>0</v>
      </c>
      <c r="J121" s="183">
        <v>0</v>
      </c>
      <c r="K121" s="183">
        <v>2598055510.6199999</v>
      </c>
      <c r="L121" s="183">
        <v>0</v>
      </c>
      <c r="M121" s="183">
        <v>0</v>
      </c>
      <c r="N121" s="183">
        <v>0</v>
      </c>
      <c r="O121" s="183">
        <v>0</v>
      </c>
      <c r="P121" s="183">
        <v>0</v>
      </c>
      <c r="Q121" s="203">
        <f t="shared" si="3"/>
        <v>2598055510.6199999</v>
      </c>
      <c r="R121" s="4"/>
      <c r="S121"/>
      <c r="T121" s="310"/>
      <c r="U121" s="310"/>
      <c r="V121" s="310"/>
      <c r="W121" s="310"/>
      <c r="X121"/>
      <c r="Y121"/>
      <c r="Z121"/>
      <c r="AA121"/>
      <c r="AB121"/>
      <c r="AC121"/>
      <c r="AD121"/>
      <c r="AE121"/>
      <c r="AF121"/>
      <c r="AG121"/>
      <c r="AH121"/>
      <c r="AI121"/>
      <c r="AJ121"/>
      <c r="AK121"/>
    </row>
    <row r="122" spans="1:50" s="11" customFormat="1" x14ac:dyDescent="0.25">
      <c r="B122" s="122" t="s">
        <v>276</v>
      </c>
      <c r="C122" s="179">
        <v>0</v>
      </c>
      <c r="D122" s="179">
        <v>1227000000</v>
      </c>
      <c r="E122" s="183">
        <v>0</v>
      </c>
      <c r="F122" s="183">
        <v>0</v>
      </c>
      <c r="G122" s="183">
        <v>0</v>
      </c>
      <c r="H122" s="183">
        <v>0</v>
      </c>
      <c r="I122" s="183">
        <v>0</v>
      </c>
      <c r="J122" s="183">
        <v>0</v>
      </c>
      <c r="K122" s="183">
        <v>1198677615.4200001</v>
      </c>
      <c r="L122" s="183">
        <v>0</v>
      </c>
      <c r="M122" s="183">
        <v>0</v>
      </c>
      <c r="N122" s="183">
        <v>0</v>
      </c>
      <c r="O122" s="183">
        <v>0</v>
      </c>
      <c r="P122" s="183">
        <v>0</v>
      </c>
      <c r="Q122" s="203">
        <f t="shared" si="3"/>
        <v>1198677615.4200001</v>
      </c>
      <c r="R122"/>
      <c r="S122"/>
      <c r="T122" s="310"/>
      <c r="U122" s="310"/>
      <c r="V122" s="310"/>
      <c r="W122" s="310"/>
      <c r="X122"/>
      <c r="Y122"/>
      <c r="Z122"/>
      <c r="AA122"/>
      <c r="AB122"/>
      <c r="AC122"/>
      <c r="AD122"/>
      <c r="AE122"/>
      <c r="AF122"/>
      <c r="AG122"/>
      <c r="AH122"/>
      <c r="AI122"/>
      <c r="AJ122"/>
      <c r="AK122"/>
    </row>
    <row r="123" spans="1:50" s="11" customFormat="1" x14ac:dyDescent="0.25">
      <c r="A123"/>
      <c r="B123" s="121" t="s">
        <v>308</v>
      </c>
      <c r="C123" s="179">
        <v>0</v>
      </c>
      <c r="D123" s="179">
        <v>1227000000</v>
      </c>
      <c r="E123" s="183">
        <v>0</v>
      </c>
      <c r="F123" s="183">
        <v>0</v>
      </c>
      <c r="G123" s="183">
        <v>0</v>
      </c>
      <c r="H123" s="183">
        <v>0</v>
      </c>
      <c r="I123" s="183">
        <v>0</v>
      </c>
      <c r="J123" s="183">
        <v>0</v>
      </c>
      <c r="K123" s="183">
        <v>1198677615.4200001</v>
      </c>
      <c r="L123" s="183">
        <v>0</v>
      </c>
      <c r="M123" s="183">
        <v>0</v>
      </c>
      <c r="N123" s="183">
        <v>0</v>
      </c>
      <c r="O123" s="183">
        <v>0</v>
      </c>
      <c r="P123" s="183">
        <v>0</v>
      </c>
      <c r="Q123" s="203">
        <f t="shared" si="3"/>
        <v>1198677615.4200001</v>
      </c>
      <c r="R123" s="309"/>
      <c r="S123"/>
      <c r="T123" s="310"/>
      <c r="U123" s="310"/>
      <c r="V123" s="310"/>
      <c r="W123" s="310"/>
      <c r="X123"/>
      <c r="Y123"/>
      <c r="Z123"/>
      <c r="AA123"/>
      <c r="AB123"/>
      <c r="AC123"/>
      <c r="AD123"/>
      <c r="AE123"/>
      <c r="AF123"/>
      <c r="AG123"/>
      <c r="AH123"/>
      <c r="AI123"/>
      <c r="AJ123"/>
      <c r="AK123"/>
    </row>
    <row r="124" spans="1:50" x14ac:dyDescent="0.25">
      <c r="B124" s="122" t="s">
        <v>278</v>
      </c>
      <c r="C124" s="179">
        <v>0</v>
      </c>
      <c r="D124" s="179">
        <v>1430000000</v>
      </c>
      <c r="E124" s="183">
        <v>0</v>
      </c>
      <c r="F124" s="183">
        <v>0</v>
      </c>
      <c r="G124" s="183">
        <v>0</v>
      </c>
      <c r="H124" s="183">
        <v>0</v>
      </c>
      <c r="I124" s="183">
        <v>0</v>
      </c>
      <c r="J124" s="183">
        <v>0</v>
      </c>
      <c r="K124" s="183">
        <v>1399377895.2</v>
      </c>
      <c r="L124" s="183">
        <v>0</v>
      </c>
      <c r="M124" s="183">
        <v>0</v>
      </c>
      <c r="N124" s="183">
        <v>0</v>
      </c>
      <c r="O124" s="183">
        <v>0</v>
      </c>
      <c r="P124" s="183">
        <v>0</v>
      </c>
      <c r="Q124" s="203">
        <f t="shared" si="3"/>
        <v>1399377895.2</v>
      </c>
      <c r="R124" s="309"/>
      <c r="T124" s="310"/>
      <c r="U124" s="310"/>
      <c r="V124" s="310"/>
      <c r="W124" s="310"/>
    </row>
    <row r="125" spans="1:50" ht="15.75" customHeight="1" x14ac:dyDescent="0.25">
      <c r="B125" s="121" t="s">
        <v>279</v>
      </c>
      <c r="C125" s="179">
        <v>0</v>
      </c>
      <c r="D125" s="179">
        <v>1430000000</v>
      </c>
      <c r="E125" s="183">
        <v>0</v>
      </c>
      <c r="F125" s="183">
        <v>0</v>
      </c>
      <c r="G125" s="183">
        <v>0</v>
      </c>
      <c r="H125" s="183">
        <v>0</v>
      </c>
      <c r="I125" s="183">
        <v>0</v>
      </c>
      <c r="J125" s="183">
        <v>0</v>
      </c>
      <c r="K125" s="183">
        <v>1399377895.2</v>
      </c>
      <c r="L125" s="183">
        <v>0</v>
      </c>
      <c r="M125" s="183">
        <v>0</v>
      </c>
      <c r="N125" s="183">
        <v>0</v>
      </c>
      <c r="O125" s="183">
        <v>0</v>
      </c>
      <c r="P125" s="183">
        <v>0</v>
      </c>
      <c r="Q125" s="203">
        <f t="shared" si="3"/>
        <v>1399377895.2</v>
      </c>
      <c r="R125" s="309"/>
      <c r="T125" s="310"/>
      <c r="U125" s="310"/>
      <c r="V125" s="310"/>
      <c r="W125" s="310"/>
    </row>
    <row r="126" spans="1:50" x14ac:dyDescent="0.25">
      <c r="B126" s="211" t="s">
        <v>57</v>
      </c>
      <c r="C126" s="177">
        <f t="shared" ref="C126:P126" si="5">C101</f>
        <v>113668099604</v>
      </c>
      <c r="D126" s="177">
        <f t="shared" si="5"/>
        <v>113613099604</v>
      </c>
      <c r="E126" s="184">
        <f t="shared" si="5"/>
        <v>10368264719.440001</v>
      </c>
      <c r="F126" s="184">
        <f t="shared" si="5"/>
        <v>3743870531.5499997</v>
      </c>
      <c r="G126" s="184">
        <f t="shared" si="5"/>
        <v>8138724847.8400002</v>
      </c>
      <c r="H126" s="184">
        <f t="shared" si="5"/>
        <v>27164550615.43</v>
      </c>
      <c r="I126" s="184">
        <f t="shared" si="5"/>
        <v>3509914543.8500004</v>
      </c>
      <c r="J126" s="184">
        <f t="shared" si="5"/>
        <v>3215334280.4099998</v>
      </c>
      <c r="K126" s="184">
        <f t="shared" si="5"/>
        <v>8467373793.2599993</v>
      </c>
      <c r="L126" s="184">
        <f t="shared" si="5"/>
        <v>2960912831.6300001</v>
      </c>
      <c r="M126" s="184">
        <f t="shared" si="5"/>
        <v>4641548932.9799995</v>
      </c>
      <c r="N126" s="342">
        <f t="shared" si="5"/>
        <v>16532683711.609999</v>
      </c>
      <c r="O126" s="342">
        <f t="shared" si="5"/>
        <v>6998336146.46</v>
      </c>
      <c r="P126" s="342">
        <f t="shared" si="5"/>
        <v>2556263285.5799999</v>
      </c>
      <c r="Q126" s="342">
        <f>+E126+F126+G126+H126+I126+J126+K126+L126+M126+N126+O126+P126</f>
        <v>98297778240.040009</v>
      </c>
      <c r="T126" s="310"/>
      <c r="U126" s="310"/>
      <c r="V126" s="310"/>
      <c r="W126" s="310"/>
    </row>
    <row r="127" spans="1:50" x14ac:dyDescent="0.25">
      <c r="B127" s="27"/>
      <c r="C127" s="25"/>
      <c r="D127" s="25"/>
      <c r="E127" s="183"/>
      <c r="F127" s="183"/>
      <c r="G127" s="183"/>
      <c r="H127" s="183"/>
      <c r="I127" s="183"/>
      <c r="J127" s="183"/>
      <c r="K127" s="183"/>
      <c r="L127" s="183"/>
      <c r="M127" s="183"/>
      <c r="N127" s="183"/>
      <c r="O127" s="183"/>
      <c r="P127" s="183"/>
      <c r="Q127" s="183"/>
      <c r="T127" s="310"/>
      <c r="U127" s="310"/>
      <c r="V127" s="310"/>
      <c r="W127" s="310"/>
    </row>
    <row r="128" spans="1:50" ht="14.25" customHeight="1" x14ac:dyDescent="0.25">
      <c r="B128" s="211" t="s">
        <v>58</v>
      </c>
      <c r="C128" s="177">
        <f t="shared" ref="C128:Q128" si="6">C98+C126</f>
        <v>1532354614554</v>
      </c>
      <c r="D128" s="177">
        <f t="shared" si="6"/>
        <v>1575943843404.7603</v>
      </c>
      <c r="E128" s="184">
        <f t="shared" si="6"/>
        <v>132650409358.34001</v>
      </c>
      <c r="F128" s="184">
        <f t="shared" si="6"/>
        <v>105996299454.03001</v>
      </c>
      <c r="G128" s="184">
        <f t="shared" si="6"/>
        <v>115449790753.14</v>
      </c>
      <c r="H128" s="184">
        <f t="shared" si="6"/>
        <v>132136870178.03</v>
      </c>
      <c r="I128" s="184">
        <f t="shared" si="6"/>
        <v>116002440990.47005</v>
      </c>
      <c r="J128" s="184">
        <f t="shared" si="6"/>
        <v>127926232514.26001</v>
      </c>
      <c r="K128" s="184">
        <f t="shared" si="6"/>
        <v>127908914930.80998</v>
      </c>
      <c r="L128" s="184">
        <f t="shared" si="6"/>
        <v>107919906471.36002</v>
      </c>
      <c r="M128" s="184">
        <f t="shared" si="6"/>
        <v>110092634058.27002</v>
      </c>
      <c r="N128" s="184">
        <f t="shared" si="6"/>
        <v>127109171231.62999</v>
      </c>
      <c r="O128" s="184">
        <f t="shared" si="6"/>
        <v>153573632812.81003</v>
      </c>
      <c r="P128" s="184">
        <f t="shared" si="6"/>
        <v>188021670168.26999</v>
      </c>
      <c r="Q128" s="184">
        <f t="shared" si="6"/>
        <v>1544787972921.4204</v>
      </c>
      <c r="T128" s="310"/>
      <c r="U128" s="310"/>
      <c r="V128" s="310"/>
      <c r="W128" s="310"/>
    </row>
    <row r="129" spans="1:37" ht="14.25" customHeight="1" x14ac:dyDescent="0.25">
      <c r="B129" s="166" t="s">
        <v>284</v>
      </c>
      <c r="C129" s="24"/>
      <c r="D129" s="17"/>
      <c r="Q129"/>
      <c r="T129" s="310"/>
      <c r="U129" s="310"/>
      <c r="V129" s="310"/>
      <c r="W129" s="310"/>
    </row>
    <row r="130" spans="1:37" x14ac:dyDescent="0.25">
      <c r="B130" s="13" t="s">
        <v>309</v>
      </c>
      <c r="C130" s="12"/>
      <c r="D130" s="12"/>
      <c r="E130" s="3"/>
      <c r="F130" s="3"/>
      <c r="G130" s="3"/>
      <c r="H130" s="3"/>
      <c r="I130" s="3"/>
      <c r="J130" s="3"/>
      <c r="K130" s="3"/>
      <c r="L130" s="3"/>
      <c r="M130" s="3"/>
      <c r="N130" s="3"/>
      <c r="O130" s="3"/>
      <c r="P130" s="3"/>
      <c r="T130" s="310"/>
      <c r="U130" s="310"/>
      <c r="V130" s="310"/>
      <c r="W130" s="310"/>
    </row>
    <row r="131" spans="1:37" x14ac:dyDescent="0.25">
      <c r="B131" s="13" t="s">
        <v>172</v>
      </c>
      <c r="C131" s="12"/>
      <c r="D131" s="12"/>
      <c r="E131" s="3"/>
      <c r="F131" s="3"/>
      <c r="G131" s="3"/>
      <c r="H131" s="3"/>
      <c r="I131" s="3"/>
      <c r="J131" s="3"/>
      <c r="K131" s="3"/>
      <c r="L131" s="3"/>
      <c r="M131" s="3"/>
      <c r="N131" s="3"/>
      <c r="O131" s="3"/>
      <c r="P131" s="3"/>
      <c r="T131" s="310"/>
      <c r="U131" s="310"/>
      <c r="V131" s="310"/>
      <c r="W131" s="310"/>
    </row>
    <row r="132" spans="1:37" x14ac:dyDescent="0.25">
      <c r="B132" s="6"/>
      <c r="E132" s="3"/>
      <c r="F132" s="3"/>
      <c r="G132" s="3"/>
      <c r="H132" s="3"/>
      <c r="I132" s="3"/>
      <c r="J132" s="3"/>
      <c r="K132" s="3"/>
      <c r="L132" s="3"/>
      <c r="M132" s="3"/>
      <c r="N132" s="3"/>
      <c r="O132" s="3"/>
      <c r="P132" s="3"/>
      <c r="T132" s="310"/>
      <c r="U132" s="310"/>
      <c r="V132" s="310"/>
      <c r="W132" s="310"/>
    </row>
    <row r="133" spans="1:37" x14ac:dyDescent="0.25">
      <c r="E133" s="3"/>
      <c r="F133" s="3"/>
      <c r="G133" s="3"/>
      <c r="H133" s="3"/>
      <c r="I133" s="3"/>
      <c r="J133" s="3"/>
      <c r="K133" s="3"/>
      <c r="L133" s="3"/>
      <c r="M133" s="3"/>
      <c r="N133" s="3"/>
      <c r="O133" s="3"/>
      <c r="P133" s="3"/>
      <c r="T133" s="310"/>
      <c r="U133" s="310"/>
      <c r="V133" s="310"/>
      <c r="W133" s="310"/>
    </row>
    <row r="134" spans="1:37" x14ac:dyDescent="0.25">
      <c r="E134" s="3"/>
      <c r="F134" s="3"/>
      <c r="G134" s="3"/>
      <c r="H134" s="3"/>
      <c r="I134" s="3"/>
      <c r="J134" s="3"/>
      <c r="K134" s="3"/>
      <c r="L134" s="3"/>
      <c r="M134" s="3"/>
      <c r="N134" s="3"/>
      <c r="O134" s="3"/>
      <c r="P134" s="3"/>
      <c r="T134" s="310"/>
      <c r="U134" s="310"/>
      <c r="V134" s="310"/>
      <c r="W134" s="310"/>
    </row>
    <row r="135" spans="1:37" x14ac:dyDescent="0.25">
      <c r="C135" s="37"/>
      <c r="D135" s="37"/>
      <c r="E135" s="3"/>
      <c r="F135" s="3"/>
      <c r="G135" s="3"/>
      <c r="H135" s="3"/>
      <c r="I135" s="3"/>
      <c r="J135" s="3"/>
      <c r="K135" s="3"/>
      <c r="L135" s="3"/>
      <c r="M135" s="3"/>
      <c r="N135" s="3"/>
      <c r="O135" s="3"/>
      <c r="P135" s="3"/>
      <c r="T135" s="310"/>
      <c r="U135" s="310"/>
      <c r="V135" s="310"/>
      <c r="W135" s="310"/>
    </row>
    <row r="136" spans="1:37" x14ac:dyDescent="0.25">
      <c r="B136" s="37"/>
      <c r="E136" s="3"/>
      <c r="F136" s="3"/>
      <c r="G136" s="3"/>
      <c r="H136" s="3"/>
      <c r="I136" s="3"/>
      <c r="J136" s="3"/>
      <c r="K136" s="3"/>
      <c r="L136" s="3"/>
      <c r="M136" s="3"/>
      <c r="N136" s="3"/>
      <c r="O136" s="3"/>
      <c r="P136" s="3"/>
      <c r="T136" s="310"/>
      <c r="U136" s="310"/>
      <c r="V136" s="310"/>
      <c r="W136" s="310"/>
    </row>
    <row r="137" spans="1:37" x14ac:dyDescent="0.25">
      <c r="E137" s="3"/>
      <c r="F137" s="3"/>
      <c r="G137" s="3"/>
      <c r="H137" s="3"/>
      <c r="I137" s="3"/>
      <c r="J137" s="3"/>
      <c r="K137" s="3"/>
      <c r="L137" s="3"/>
      <c r="M137" s="3"/>
      <c r="N137" s="3"/>
      <c r="O137" s="3"/>
      <c r="P137" s="3"/>
      <c r="T137" s="310"/>
      <c r="U137" s="310"/>
      <c r="V137" s="310"/>
      <c r="W137" s="310"/>
    </row>
    <row r="138" spans="1:37" x14ac:dyDescent="0.25">
      <c r="E138" s="3"/>
      <c r="F138" s="3"/>
      <c r="G138" s="3"/>
      <c r="H138" s="3"/>
      <c r="I138" s="3"/>
      <c r="J138" s="3"/>
      <c r="K138" s="3"/>
      <c r="L138" s="3"/>
      <c r="M138" s="3"/>
      <c r="N138" s="3"/>
      <c r="O138" s="3"/>
      <c r="P138" s="3"/>
      <c r="T138" s="310"/>
      <c r="U138" s="310"/>
      <c r="V138" s="310"/>
      <c r="W138" s="310"/>
    </row>
    <row r="139" spans="1:37" x14ac:dyDescent="0.25">
      <c r="E139" s="3"/>
      <c r="F139" s="3"/>
      <c r="G139" s="3"/>
      <c r="H139" s="3"/>
      <c r="I139" s="3"/>
      <c r="J139" s="3"/>
      <c r="K139" s="3"/>
      <c r="L139" s="3"/>
      <c r="M139" s="3"/>
      <c r="N139" s="3"/>
      <c r="O139" s="3"/>
      <c r="P139" s="3"/>
      <c r="T139" s="310"/>
      <c r="U139" s="310"/>
      <c r="V139" s="310"/>
      <c r="W139" s="310"/>
    </row>
    <row r="140" spans="1:37" x14ac:dyDescent="0.25">
      <c r="T140" s="310"/>
      <c r="U140" s="310"/>
      <c r="V140" s="310"/>
      <c r="W140" s="310"/>
    </row>
    <row r="141" spans="1:37" x14ac:dyDescent="0.25">
      <c r="T141" s="310"/>
      <c r="U141" s="310"/>
      <c r="V141" s="310"/>
      <c r="W141" s="310"/>
    </row>
    <row r="142" spans="1:37" x14ac:dyDescent="0.25">
      <c r="E142" s="236"/>
      <c r="F142" s="236"/>
      <c r="G142" s="236"/>
      <c r="H142" s="236"/>
      <c r="T142" s="310"/>
      <c r="U142" s="310"/>
      <c r="V142" s="310"/>
      <c r="W142" s="310"/>
    </row>
    <row r="143" spans="1:37" x14ac:dyDescent="0.25">
      <c r="E143" s="236"/>
      <c r="F143" s="236"/>
      <c r="G143" s="236"/>
      <c r="H143" s="236"/>
      <c r="T143" s="310"/>
      <c r="U143" s="310"/>
      <c r="V143" s="310"/>
      <c r="W143" s="310"/>
    </row>
    <row r="144" spans="1:37" s="3" customFormat="1" x14ac:dyDescent="0.25">
      <c r="A144"/>
      <c r="B144"/>
      <c r="E144"/>
      <c r="F144"/>
      <c r="G144"/>
      <c r="H144"/>
      <c r="I144"/>
      <c r="J144"/>
      <c r="K144"/>
      <c r="L144"/>
      <c r="M144"/>
      <c r="N144"/>
      <c r="O144"/>
      <c r="P144"/>
      <c r="R144"/>
      <c r="S144"/>
      <c r="T144" s="310"/>
      <c r="U144" s="310"/>
      <c r="V144" s="310"/>
      <c r="W144" s="310"/>
      <c r="X144"/>
      <c r="Y144"/>
      <c r="Z144"/>
      <c r="AA144"/>
      <c r="AB144"/>
      <c r="AC144"/>
      <c r="AD144"/>
      <c r="AE144"/>
      <c r="AF144"/>
      <c r="AG144"/>
      <c r="AH144"/>
      <c r="AI144"/>
      <c r="AJ144"/>
      <c r="AK144"/>
    </row>
    <row r="145" spans="1:37" x14ac:dyDescent="0.25">
      <c r="T145" s="310"/>
      <c r="U145" s="310"/>
      <c r="V145" s="310"/>
      <c r="W145" s="310"/>
    </row>
    <row r="146" spans="1:37" x14ac:dyDescent="0.25">
      <c r="T146" s="310"/>
      <c r="U146" s="310"/>
      <c r="V146" s="310"/>
      <c r="W146" s="310"/>
    </row>
    <row r="147" spans="1:37" x14ac:dyDescent="0.25">
      <c r="T147" s="310"/>
      <c r="U147" s="310"/>
      <c r="V147" s="310"/>
      <c r="W147" s="310"/>
    </row>
    <row r="148" spans="1:37" s="3" customFormat="1" x14ac:dyDescent="0.25">
      <c r="A148"/>
      <c r="B148"/>
      <c r="E148"/>
      <c r="F148"/>
      <c r="G148"/>
      <c r="H148"/>
      <c r="I148"/>
      <c r="J148"/>
      <c r="K148"/>
      <c r="L148"/>
      <c r="M148"/>
      <c r="N148"/>
      <c r="O148"/>
      <c r="P148"/>
      <c r="R148"/>
      <c r="S148"/>
      <c r="T148" s="310"/>
      <c r="U148" s="310"/>
      <c r="V148" s="310"/>
      <c r="W148" s="310"/>
      <c r="X148"/>
      <c r="Y148"/>
      <c r="Z148"/>
      <c r="AA148"/>
      <c r="AB148"/>
      <c r="AC148"/>
      <c r="AD148"/>
      <c r="AE148"/>
      <c r="AF148"/>
      <c r="AG148"/>
      <c r="AH148"/>
      <c r="AI148"/>
      <c r="AJ148"/>
      <c r="AK148"/>
    </row>
    <row r="149" spans="1:37" s="3" customFormat="1" x14ac:dyDescent="0.25">
      <c r="A149"/>
      <c r="B149"/>
      <c r="E149"/>
      <c r="F149"/>
      <c r="G149"/>
      <c r="H149"/>
      <c r="I149"/>
      <c r="J149"/>
      <c r="K149"/>
      <c r="L149"/>
      <c r="M149"/>
      <c r="N149"/>
      <c r="O149"/>
      <c r="P149"/>
      <c r="R149"/>
      <c r="S149"/>
      <c r="T149" s="310"/>
      <c r="U149" s="310"/>
      <c r="V149" s="310"/>
      <c r="W149" s="310"/>
      <c r="X149"/>
      <c r="Y149"/>
      <c r="Z149"/>
      <c r="AA149"/>
      <c r="AB149"/>
      <c r="AC149"/>
      <c r="AD149"/>
      <c r="AE149"/>
      <c r="AF149"/>
      <c r="AG149"/>
      <c r="AH149"/>
      <c r="AI149"/>
      <c r="AJ149"/>
      <c r="AK149"/>
    </row>
    <row r="150" spans="1:37" s="3" customFormat="1" x14ac:dyDescent="0.25">
      <c r="A150"/>
      <c r="B150"/>
      <c r="E150"/>
      <c r="F150"/>
      <c r="G150"/>
      <c r="H150"/>
      <c r="I150"/>
      <c r="J150"/>
      <c r="K150"/>
      <c r="L150"/>
      <c r="M150"/>
      <c r="N150"/>
      <c r="O150"/>
      <c r="P150"/>
      <c r="R150"/>
      <c r="S150"/>
      <c r="T150" s="310"/>
      <c r="U150" s="310"/>
      <c r="V150" s="310"/>
      <c r="W150" s="310"/>
      <c r="X150"/>
      <c r="Y150"/>
      <c r="Z150"/>
      <c r="AA150"/>
      <c r="AB150"/>
      <c r="AC150"/>
      <c r="AD150"/>
      <c r="AE150"/>
      <c r="AF150"/>
      <c r="AG150"/>
      <c r="AH150"/>
      <c r="AI150"/>
      <c r="AJ150"/>
      <c r="AK150"/>
    </row>
    <row r="151" spans="1:37" x14ac:dyDescent="0.25">
      <c r="T151" s="310"/>
      <c r="U151" s="310"/>
      <c r="V151" s="310"/>
      <c r="W151" s="310"/>
    </row>
    <row r="152" spans="1:37" x14ac:dyDescent="0.25">
      <c r="T152" s="310"/>
      <c r="U152" s="310"/>
      <c r="V152" s="310"/>
      <c r="W152" s="310"/>
    </row>
    <row r="153" spans="1:37" x14ac:dyDescent="0.25">
      <c r="E153" s="3"/>
      <c r="F153" s="3"/>
      <c r="G153" s="3"/>
      <c r="H153" s="3"/>
      <c r="I153" s="3"/>
      <c r="J153" s="3"/>
      <c r="K153" s="3"/>
      <c r="L153" s="3"/>
      <c r="M153" s="3"/>
      <c r="N153" s="3"/>
      <c r="O153" s="3"/>
      <c r="P153" s="3"/>
      <c r="T153" s="310"/>
      <c r="U153" s="310"/>
      <c r="V153" s="310"/>
      <c r="W153" s="310"/>
    </row>
    <row r="154" spans="1:37" x14ac:dyDescent="0.25">
      <c r="E154" s="3"/>
      <c r="F154" s="3"/>
      <c r="G154" s="3"/>
      <c r="H154" s="3"/>
      <c r="I154" s="3"/>
      <c r="J154" s="3"/>
      <c r="K154" s="3"/>
      <c r="L154" s="3"/>
      <c r="M154" s="3"/>
      <c r="N154" s="3"/>
      <c r="O154" s="3"/>
      <c r="P154" s="3"/>
      <c r="T154" s="310"/>
      <c r="U154" s="310"/>
      <c r="V154" s="310"/>
      <c r="W154" s="310"/>
    </row>
    <row r="155" spans="1:37" x14ac:dyDescent="0.25">
      <c r="T155" s="310"/>
      <c r="U155" s="310"/>
      <c r="V155" s="310"/>
      <c r="W155" s="310"/>
    </row>
    <row r="156" spans="1:37" x14ac:dyDescent="0.25">
      <c r="T156" s="310"/>
      <c r="U156" s="310"/>
      <c r="V156" s="310"/>
      <c r="W156" s="310"/>
    </row>
    <row r="157" spans="1:37" x14ac:dyDescent="0.25">
      <c r="T157" s="310"/>
      <c r="U157" s="310"/>
      <c r="V157" s="310"/>
      <c r="W157" s="310"/>
    </row>
    <row r="158" spans="1:37" x14ac:dyDescent="0.25">
      <c r="T158" s="310"/>
      <c r="U158" s="310"/>
      <c r="V158" s="310"/>
      <c r="W158" s="310"/>
    </row>
    <row r="159" spans="1:37" x14ac:dyDescent="0.25">
      <c r="T159" s="310"/>
      <c r="U159" s="310"/>
      <c r="V159" s="310"/>
      <c r="W159" s="310"/>
    </row>
    <row r="160" spans="1:37" x14ac:dyDescent="0.25">
      <c r="T160" s="310"/>
      <c r="U160" s="310"/>
      <c r="V160" s="310"/>
      <c r="W160" s="310"/>
    </row>
    <row r="161" spans="20:23" x14ac:dyDescent="0.25">
      <c r="T161" s="310"/>
      <c r="U161" s="310"/>
      <c r="V161" s="310"/>
      <c r="W161" s="310"/>
    </row>
    <row r="162" spans="20:23" x14ac:dyDescent="0.25">
      <c r="T162" s="310"/>
      <c r="U162" s="310"/>
      <c r="V162" s="310"/>
      <c r="W162" s="310"/>
    </row>
    <row r="163" spans="20:23" x14ac:dyDescent="0.25">
      <c r="T163" s="310"/>
      <c r="U163" s="310"/>
      <c r="V163" s="310"/>
      <c r="W163" s="310"/>
    </row>
    <row r="164" spans="20:23" x14ac:dyDescent="0.25">
      <c r="T164" s="310"/>
      <c r="U164" s="310"/>
      <c r="V164" s="310"/>
      <c r="W164" s="310"/>
    </row>
    <row r="165" spans="20:23" x14ac:dyDescent="0.25">
      <c r="T165" s="310"/>
      <c r="U165" s="310"/>
      <c r="V165" s="310"/>
      <c r="W165" s="310"/>
    </row>
    <row r="166" spans="20:23" x14ac:dyDescent="0.25">
      <c r="T166" s="310"/>
      <c r="U166" s="310"/>
      <c r="V166" s="310"/>
      <c r="W166" s="310"/>
    </row>
    <row r="167" spans="20:23" x14ac:dyDescent="0.25">
      <c r="T167" s="310"/>
      <c r="U167" s="310"/>
      <c r="V167" s="310"/>
      <c r="W167" s="310"/>
    </row>
    <row r="168" spans="20:23" x14ac:dyDescent="0.25">
      <c r="T168" s="310"/>
      <c r="U168" s="310"/>
      <c r="V168" s="310"/>
      <c r="W168" s="310"/>
    </row>
    <row r="169" spans="20:23" x14ac:dyDescent="0.25">
      <c r="T169" s="310"/>
      <c r="U169" s="310"/>
      <c r="V169" s="310"/>
      <c r="W169" s="310"/>
    </row>
    <row r="170" spans="20:23" x14ac:dyDescent="0.25">
      <c r="T170" s="310"/>
      <c r="U170" s="310"/>
      <c r="V170" s="310"/>
      <c r="W170" s="310"/>
    </row>
    <row r="171" spans="20:23" x14ac:dyDescent="0.25">
      <c r="T171" s="310"/>
      <c r="U171" s="310"/>
      <c r="V171" s="310"/>
      <c r="W171" s="310"/>
    </row>
    <row r="172" spans="20:23" x14ac:dyDescent="0.25">
      <c r="T172" s="310"/>
      <c r="U172" s="310"/>
      <c r="V172" s="310"/>
      <c r="W172" s="310"/>
    </row>
    <row r="173" spans="20:23" x14ac:dyDescent="0.25">
      <c r="T173" s="310"/>
      <c r="U173" s="310"/>
      <c r="V173" s="310"/>
      <c r="W173" s="310"/>
    </row>
    <row r="174" spans="20:23" x14ac:dyDescent="0.25">
      <c r="T174" s="310"/>
      <c r="U174" s="310"/>
      <c r="V174" s="310"/>
      <c r="W174" s="310"/>
    </row>
    <row r="175" spans="20:23" x14ac:dyDescent="0.25">
      <c r="T175" s="310"/>
      <c r="U175" s="310"/>
      <c r="V175" s="310"/>
      <c r="W175" s="310"/>
    </row>
    <row r="176" spans="20:23" x14ac:dyDescent="0.25">
      <c r="T176" s="310"/>
      <c r="U176" s="310"/>
      <c r="V176" s="310"/>
      <c r="W176" s="310"/>
    </row>
  </sheetData>
  <mergeCells count="8">
    <mergeCell ref="B8:B9"/>
    <mergeCell ref="C8:C9"/>
    <mergeCell ref="E8:Q8"/>
    <mergeCell ref="B2:Q2"/>
    <mergeCell ref="B3:Q3"/>
    <mergeCell ref="B4:Q4"/>
    <mergeCell ref="B5:Q5"/>
    <mergeCell ref="B6:Q6"/>
  </mergeCells>
  <conditionalFormatting sqref="E10:Q97">
    <cfRule type="containsErrors" dxfId="5" priority="2">
      <formula>ISERROR(E10)</formula>
    </cfRule>
  </conditionalFormatting>
  <conditionalFormatting sqref="R1:R9 R97 R123:R125 R183:R1048576">
    <cfRule type="containsText" dxfId="4" priority="1" operator="containsText" text="Missing">
      <formula>NOT(ISERROR(SEARCH("Missing",R1)))</formula>
    </cfRule>
  </conditionalFormatting>
  <pageMargins left="0.7" right="0.7" top="0.75" bottom="0.75" header="0.3" footer="0.3"/>
  <pageSetup orientation="portrait" horizontalDpi="4294967295" verticalDpi="4294967295"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DA60F-F980-43A2-9356-9D6D3AD5B0E8}">
  <dimension ref="A2:AG154"/>
  <sheetViews>
    <sheetView showGridLines="0" topLeftCell="D1" zoomScale="70" zoomScaleNormal="70" workbookViewId="0">
      <selection activeCell="R116" sqref="R116"/>
    </sheetView>
  </sheetViews>
  <sheetFormatPr defaultColWidth="11.42578125" defaultRowHeight="15" x14ac:dyDescent="0.25"/>
  <cols>
    <col min="1" max="1" width="14" bestFit="1" customWidth="1"/>
    <col min="2" max="2" width="90.5703125" bestFit="1" customWidth="1"/>
    <col min="3" max="4" width="22" style="3" customWidth="1"/>
    <col min="5" max="5" width="20.28515625" style="343" customWidth="1"/>
    <col min="6" max="7" width="17.28515625" customWidth="1"/>
    <col min="8" max="8" width="16.28515625" customWidth="1"/>
    <col min="9" max="9" width="16.85546875" customWidth="1"/>
    <col min="10" max="10" width="16.28515625" customWidth="1"/>
    <col min="11" max="11" width="14.42578125" customWidth="1"/>
    <col min="12" max="12" width="15.28515625" customWidth="1"/>
    <col min="13" max="13" width="16.7109375" customWidth="1"/>
    <col min="14" max="14" width="14.42578125" customWidth="1"/>
    <col min="15" max="16" width="14.7109375" customWidth="1"/>
    <col min="17" max="17" width="18.42578125" style="3" customWidth="1"/>
    <col min="18" max="18" width="26.140625" customWidth="1"/>
    <col min="19" max="19" width="25.7109375" customWidth="1"/>
    <col min="20" max="20" width="33.42578125" customWidth="1"/>
    <col min="21" max="22" width="20" customWidth="1"/>
    <col min="23" max="23" width="20" bestFit="1" customWidth="1"/>
    <col min="24" max="24" width="131" bestFit="1" customWidth="1"/>
    <col min="25" max="25" width="35" bestFit="1" customWidth="1"/>
    <col min="26" max="26" width="22.85546875" bestFit="1" customWidth="1"/>
    <col min="27" max="27" width="20.5703125" bestFit="1" customWidth="1"/>
    <col min="28" max="28" width="18.85546875" bestFit="1" customWidth="1"/>
    <col min="29" max="29" width="19.7109375" bestFit="1" customWidth="1"/>
    <col min="30" max="30" width="20" bestFit="1" customWidth="1"/>
    <col min="31" max="31" width="19.140625" bestFit="1" customWidth="1"/>
    <col min="32" max="32" width="22" bestFit="1" customWidth="1"/>
    <col min="33" max="33" width="15" bestFit="1" customWidth="1"/>
  </cols>
  <sheetData>
    <row r="2" spans="2:33" ht="28.5" x14ac:dyDescent="0.25">
      <c r="B2" s="364" t="s">
        <v>0</v>
      </c>
      <c r="C2" s="365"/>
      <c r="D2" s="365"/>
      <c r="E2" s="365"/>
      <c r="F2" s="365"/>
      <c r="G2" s="365"/>
      <c r="H2" s="365"/>
      <c r="I2" s="365"/>
      <c r="J2" s="365"/>
      <c r="K2" s="365"/>
      <c r="L2" s="365"/>
      <c r="M2" s="365"/>
      <c r="N2" s="365"/>
      <c r="O2" s="365"/>
      <c r="P2" s="365"/>
      <c r="Q2" s="365"/>
    </row>
    <row r="3" spans="2:33" ht="21" x14ac:dyDescent="0.25">
      <c r="B3" s="366" t="s">
        <v>1</v>
      </c>
      <c r="C3" s="367"/>
      <c r="D3" s="367"/>
      <c r="E3" s="367"/>
      <c r="F3" s="367"/>
      <c r="G3" s="367"/>
      <c r="H3" s="367"/>
      <c r="I3" s="367"/>
      <c r="J3" s="367"/>
      <c r="K3" s="367"/>
      <c r="L3" s="367"/>
      <c r="M3" s="367"/>
      <c r="N3" s="367"/>
      <c r="O3" s="367"/>
      <c r="P3" s="367"/>
      <c r="Q3" s="367"/>
    </row>
    <row r="4" spans="2:33" ht="21" customHeight="1" x14ac:dyDescent="0.25">
      <c r="B4" s="368" t="s">
        <v>2</v>
      </c>
      <c r="C4" s="369"/>
      <c r="D4" s="369"/>
      <c r="E4" s="369"/>
      <c r="F4" s="369"/>
      <c r="G4" s="369"/>
      <c r="H4" s="369"/>
      <c r="I4" s="369"/>
      <c r="J4" s="369"/>
      <c r="K4" s="369"/>
      <c r="L4" s="369"/>
      <c r="M4" s="369"/>
      <c r="N4" s="369"/>
      <c r="O4" s="369"/>
      <c r="P4" s="369"/>
      <c r="Q4" s="369"/>
    </row>
    <row r="5" spans="2:33" ht="15.75" x14ac:dyDescent="0.25">
      <c r="B5" s="370" t="s">
        <v>3</v>
      </c>
      <c r="C5" s="371"/>
      <c r="D5" s="371"/>
      <c r="E5" s="371"/>
      <c r="F5" s="371"/>
      <c r="G5" s="371"/>
      <c r="H5" s="371"/>
      <c r="I5" s="371"/>
      <c r="J5" s="371"/>
      <c r="K5" s="371"/>
      <c r="L5" s="371"/>
      <c r="M5" s="371"/>
      <c r="N5" s="371"/>
      <c r="O5" s="371"/>
      <c r="P5" s="371"/>
      <c r="Q5" s="371"/>
    </row>
    <row r="6" spans="2:33" x14ac:dyDescent="0.25">
      <c r="B6" s="372"/>
      <c r="C6" s="373"/>
      <c r="D6" s="373"/>
      <c r="E6" s="373"/>
      <c r="F6" s="373"/>
      <c r="G6" s="373"/>
      <c r="H6" s="373"/>
      <c r="I6" s="373"/>
      <c r="J6" s="373"/>
      <c r="K6" s="373"/>
      <c r="L6" s="373"/>
      <c r="M6" s="373"/>
      <c r="N6" s="373"/>
      <c r="O6" s="373"/>
      <c r="P6" s="373"/>
      <c r="Q6" s="373"/>
    </row>
    <row r="7" spans="2:33" x14ac:dyDescent="0.25">
      <c r="B7" s="2" t="s">
        <v>310</v>
      </c>
      <c r="C7" s="5"/>
      <c r="D7" s="5"/>
      <c r="F7" s="96"/>
      <c r="Q7" s="32" t="s">
        <v>5</v>
      </c>
    </row>
    <row r="8" spans="2:33" s="8" customFormat="1" ht="21.75" customHeight="1" x14ac:dyDescent="0.25">
      <c r="B8" s="360" t="s">
        <v>6</v>
      </c>
      <c r="C8" s="361" t="s">
        <v>311</v>
      </c>
      <c r="D8" s="312" t="s">
        <v>304</v>
      </c>
      <c r="E8" s="363">
        <v>2025</v>
      </c>
      <c r="F8" s="363"/>
      <c r="G8" s="363"/>
      <c r="H8" s="363"/>
      <c r="I8" s="363"/>
      <c r="J8" s="363"/>
      <c r="K8" s="363"/>
      <c r="L8" s="363"/>
      <c r="M8" s="363"/>
      <c r="N8" s="363"/>
      <c r="O8" s="363"/>
      <c r="P8" s="363"/>
      <c r="Q8" s="363"/>
      <c r="S8"/>
      <c r="T8"/>
      <c r="U8"/>
      <c r="V8"/>
      <c r="W8"/>
      <c r="X8"/>
      <c r="Y8"/>
      <c r="Z8"/>
      <c r="AA8"/>
      <c r="AB8"/>
      <c r="AC8"/>
      <c r="AD8"/>
      <c r="AE8"/>
      <c r="AF8"/>
      <c r="AG8"/>
    </row>
    <row r="9" spans="2:33" s="8" customFormat="1" ht="21" customHeight="1" x14ac:dyDescent="0.25">
      <c r="B9" s="360"/>
      <c r="C9" s="362"/>
      <c r="D9" s="320" t="s">
        <v>305</v>
      </c>
      <c r="E9" s="355" t="s">
        <v>10</v>
      </c>
      <c r="F9" s="197" t="s">
        <v>11</v>
      </c>
      <c r="G9" s="197" t="s">
        <v>12</v>
      </c>
      <c r="H9" s="197" t="s">
        <v>13</v>
      </c>
      <c r="I9" s="197" t="s">
        <v>14</v>
      </c>
      <c r="J9" s="197" t="s">
        <v>15</v>
      </c>
      <c r="K9" s="197" t="s">
        <v>16</v>
      </c>
      <c r="L9" s="197" t="s">
        <v>17</v>
      </c>
      <c r="M9" s="197" t="s">
        <v>18</v>
      </c>
      <c r="N9" s="197" t="s">
        <v>19</v>
      </c>
      <c r="O9" s="197" t="s">
        <v>20</v>
      </c>
      <c r="P9" s="197" t="s">
        <v>21</v>
      </c>
      <c r="Q9" s="197" t="s">
        <v>22</v>
      </c>
      <c r="S9"/>
      <c r="T9"/>
      <c r="U9"/>
      <c r="V9"/>
      <c r="W9"/>
      <c r="X9"/>
      <c r="Y9"/>
      <c r="Z9"/>
      <c r="AA9"/>
      <c r="AB9"/>
      <c r="AC9"/>
      <c r="AD9"/>
      <c r="AE9"/>
      <c r="AF9"/>
      <c r="AG9"/>
    </row>
    <row r="10" spans="2:33" x14ac:dyDescent="0.25">
      <c r="B10" s="321" t="s">
        <v>89</v>
      </c>
      <c r="C10" s="307">
        <v>1308196684792</v>
      </c>
      <c r="D10" s="307">
        <v>1341336923834.2498</v>
      </c>
      <c r="E10" s="246">
        <v>129386055851.55002</v>
      </c>
      <c r="F10" s="246">
        <v>85091250377.350006</v>
      </c>
      <c r="G10" s="246">
        <v>94828571430.660004</v>
      </c>
      <c r="H10" s="246">
        <v>89103339357.800018</v>
      </c>
      <c r="I10" s="246">
        <v>127929203349.93997</v>
      </c>
      <c r="J10" s="246">
        <v>112055337228.88998</v>
      </c>
      <c r="K10" s="246">
        <v>112901034678.53001</v>
      </c>
      <c r="L10" s="246">
        <v>112747827632.28001</v>
      </c>
      <c r="M10" s="246">
        <v>89341814919.210022</v>
      </c>
      <c r="N10" s="246">
        <v>94723662032.980042</v>
      </c>
      <c r="O10" s="246">
        <v>138949442832.19</v>
      </c>
      <c r="P10" s="246">
        <v>126769725100.70006</v>
      </c>
      <c r="Q10" s="246">
        <f t="shared" ref="Q10:Q73" si="0">IF(SUM(E10,F10,G10,H10,I10,J10,K10,L10,M10,N10,O10,P10)=0, "-", SUM(E10,F10,G10,H10,I10,J10,K10,L10,M10,N10,O10,P10))</f>
        <v>1313827264792.0801</v>
      </c>
      <c r="R10" s="3"/>
    </row>
    <row r="11" spans="2:33" x14ac:dyDescent="0.25">
      <c r="B11" s="61" t="s">
        <v>90</v>
      </c>
      <c r="C11" s="240">
        <v>516919627204</v>
      </c>
      <c r="D11" s="240">
        <v>531297677760.38983</v>
      </c>
      <c r="E11" s="243">
        <v>33601259670.19001</v>
      </c>
      <c r="F11" s="243">
        <v>34964894674.650009</v>
      </c>
      <c r="G11" s="243">
        <v>38431504458.209999</v>
      </c>
      <c r="H11" s="243">
        <v>38492033070.370003</v>
      </c>
      <c r="I11" s="243">
        <v>41696019539.669998</v>
      </c>
      <c r="J11" s="243">
        <v>41560098698.140007</v>
      </c>
      <c r="K11" s="243">
        <v>39441040248.729988</v>
      </c>
      <c r="L11" s="243">
        <v>40662462047.460014</v>
      </c>
      <c r="M11" s="243">
        <v>40940057104.610046</v>
      </c>
      <c r="N11" s="243">
        <v>44088639296.830048</v>
      </c>
      <c r="O11" s="243">
        <v>57570487863.400017</v>
      </c>
      <c r="P11" s="243">
        <v>63059803608.740013</v>
      </c>
      <c r="Q11" s="243">
        <f t="shared" si="0"/>
        <v>514508300281.00012</v>
      </c>
      <c r="R11" s="3"/>
    </row>
    <row r="12" spans="2:33" x14ac:dyDescent="0.25">
      <c r="B12" s="59" t="s">
        <v>91</v>
      </c>
      <c r="C12" s="308">
        <v>358382354922</v>
      </c>
      <c r="D12" s="308">
        <v>362398062618.34973</v>
      </c>
      <c r="E12" s="241">
        <v>25719003037.240013</v>
      </c>
      <c r="F12" s="241">
        <v>25984701455.150005</v>
      </c>
      <c r="G12" s="241">
        <v>27051171291.610001</v>
      </c>
      <c r="H12" s="241">
        <v>27874175134.920002</v>
      </c>
      <c r="I12" s="241">
        <v>28639473871.530006</v>
      </c>
      <c r="J12" s="241">
        <v>28609863906.790012</v>
      </c>
      <c r="K12" s="241">
        <v>26725048611.449989</v>
      </c>
      <c r="L12" s="241">
        <v>26893072469.730019</v>
      </c>
      <c r="M12" s="241">
        <v>27400241059.560028</v>
      </c>
      <c r="N12" s="241">
        <v>32222956164.420025</v>
      </c>
      <c r="O12" s="241">
        <v>45819268773.650017</v>
      </c>
      <c r="P12" s="241">
        <v>38022311177.070023</v>
      </c>
      <c r="Q12" s="241">
        <f t="shared" si="0"/>
        <v>360961286953.12012</v>
      </c>
      <c r="R12" s="3"/>
    </row>
    <row r="13" spans="2:33" x14ac:dyDescent="0.25">
      <c r="B13" s="118" t="s">
        <v>220</v>
      </c>
      <c r="C13" s="308">
        <v>321064063788</v>
      </c>
      <c r="D13" s="308">
        <v>324260942239.30975</v>
      </c>
      <c r="E13" s="241">
        <v>22645695932.060017</v>
      </c>
      <c r="F13" s="241">
        <v>22893829236.850006</v>
      </c>
      <c r="G13" s="241">
        <v>23907732845.939999</v>
      </c>
      <c r="H13" s="241">
        <v>24767641560.950001</v>
      </c>
      <c r="I13" s="241">
        <v>25510556683.200008</v>
      </c>
      <c r="J13" s="241">
        <v>25485796621.470013</v>
      </c>
      <c r="K13" s="241">
        <v>23618342220.709988</v>
      </c>
      <c r="L13" s="241">
        <v>23750409277.380016</v>
      </c>
      <c r="M13" s="241">
        <v>24230015313.130028</v>
      </c>
      <c r="N13" s="241">
        <v>28943417169.450024</v>
      </c>
      <c r="O13" s="241">
        <v>42573513893.990013</v>
      </c>
      <c r="P13" s="241">
        <v>34739849251.170021</v>
      </c>
      <c r="Q13" s="241">
        <f t="shared" si="0"/>
        <v>323066800006.30011</v>
      </c>
      <c r="R13" s="3"/>
    </row>
    <row r="14" spans="2:33" x14ac:dyDescent="0.25">
      <c r="B14" s="118" t="s">
        <v>221</v>
      </c>
      <c r="C14" s="308">
        <v>37318291134</v>
      </c>
      <c r="D14" s="308">
        <v>38137120379.039986</v>
      </c>
      <c r="E14" s="241">
        <v>3073307105.1799979</v>
      </c>
      <c r="F14" s="241">
        <v>3090872218.3000007</v>
      </c>
      <c r="G14" s="241">
        <v>3143438445.670001</v>
      </c>
      <c r="H14" s="241">
        <v>3106533573.9700012</v>
      </c>
      <c r="I14" s="241">
        <v>3128917188.3299985</v>
      </c>
      <c r="J14" s="241">
        <v>3124067285.3199997</v>
      </c>
      <c r="K14" s="241">
        <v>3106706390.7400017</v>
      </c>
      <c r="L14" s="241">
        <v>3142663192.3500004</v>
      </c>
      <c r="M14" s="241">
        <v>3170225746.4300003</v>
      </c>
      <c r="N14" s="241">
        <v>3279538994.9699998</v>
      </c>
      <c r="O14" s="241">
        <v>3245754879.6600003</v>
      </c>
      <c r="P14" s="241">
        <v>3282461925.900001</v>
      </c>
      <c r="Q14" s="241">
        <f t="shared" si="0"/>
        <v>37894486946.820007</v>
      </c>
      <c r="R14" s="3"/>
    </row>
    <row r="15" spans="2:33" x14ac:dyDescent="0.25">
      <c r="B15" s="59" t="s">
        <v>92</v>
      </c>
      <c r="C15" s="308">
        <v>154227539164</v>
      </c>
      <c r="D15" s="308">
        <v>168421000484.40015</v>
      </c>
      <c r="E15" s="241">
        <v>7852886827.3599977</v>
      </c>
      <c r="F15" s="241">
        <v>8899053208.6900082</v>
      </c>
      <c r="G15" s="241">
        <v>11366198504.300001</v>
      </c>
      <c r="H15" s="241">
        <v>10586810101.439997</v>
      </c>
      <c r="I15" s="241">
        <v>13043699381.549995</v>
      </c>
      <c r="J15" s="241">
        <v>12943034989.119989</v>
      </c>
      <c r="K15" s="241">
        <v>12696921276.510002</v>
      </c>
      <c r="L15" s="241">
        <v>13761779762.039995</v>
      </c>
      <c r="M15" s="241">
        <v>13521823447.140018</v>
      </c>
      <c r="N15" s="241">
        <v>11809960185.540018</v>
      </c>
      <c r="O15" s="241">
        <v>11703229545.239994</v>
      </c>
      <c r="P15" s="241">
        <v>24971362228.929989</v>
      </c>
      <c r="Q15" s="241">
        <f t="shared" si="0"/>
        <v>153156759457.85999</v>
      </c>
      <c r="R15" s="3"/>
    </row>
    <row r="16" spans="2:33" x14ac:dyDescent="0.25">
      <c r="B16" s="118" t="s">
        <v>222</v>
      </c>
      <c r="C16" s="308">
        <v>154227539164</v>
      </c>
      <c r="D16" s="308">
        <v>168419380304.11014</v>
      </c>
      <c r="E16" s="241">
        <v>7852886827.3599977</v>
      </c>
      <c r="F16" s="241">
        <v>8899052985.4400082</v>
      </c>
      <c r="G16" s="241">
        <v>11366075106.710001</v>
      </c>
      <c r="H16" s="241">
        <v>10586810101.439997</v>
      </c>
      <c r="I16" s="241">
        <v>13043699381.549995</v>
      </c>
      <c r="J16" s="241">
        <v>12943034989.119989</v>
      </c>
      <c r="K16" s="241">
        <v>12696917887.830002</v>
      </c>
      <c r="L16" s="241">
        <v>13760480233.029995</v>
      </c>
      <c r="M16" s="241">
        <v>13521822574.580019</v>
      </c>
      <c r="N16" s="241">
        <v>11809960185.540018</v>
      </c>
      <c r="O16" s="241">
        <v>11703229545.239994</v>
      </c>
      <c r="P16" s="241">
        <v>24971362228.929989</v>
      </c>
      <c r="Q16" s="241">
        <f t="shared" si="0"/>
        <v>153155332046.76999</v>
      </c>
      <c r="R16" s="3"/>
    </row>
    <row r="17" spans="2:18" x14ac:dyDescent="0.25">
      <c r="B17" s="118" t="s">
        <v>289</v>
      </c>
      <c r="C17" s="308">
        <v>0</v>
      </c>
      <c r="D17" s="308">
        <v>1620180.29</v>
      </c>
      <c r="E17" s="241"/>
      <c r="F17" s="241">
        <v>223.25</v>
      </c>
      <c r="G17" s="241">
        <v>123397.59</v>
      </c>
      <c r="H17" s="241"/>
      <c r="I17" s="241"/>
      <c r="J17" s="241"/>
      <c r="K17" s="241">
        <v>3388.68</v>
      </c>
      <c r="L17" s="241">
        <v>1299529.01</v>
      </c>
      <c r="M17" s="241">
        <v>872.56</v>
      </c>
      <c r="N17" s="241"/>
      <c r="O17" s="241">
        <v>0</v>
      </c>
      <c r="P17" s="241">
        <v>0</v>
      </c>
      <c r="Q17" s="241">
        <f t="shared" si="0"/>
        <v>1427411.09</v>
      </c>
      <c r="R17" s="3"/>
    </row>
    <row r="18" spans="2:18" x14ac:dyDescent="0.25">
      <c r="B18" s="59" t="s">
        <v>93</v>
      </c>
      <c r="C18" s="308">
        <v>508236100</v>
      </c>
      <c r="D18" s="308">
        <v>464436985.82999992</v>
      </c>
      <c r="E18" s="241">
        <v>29369805.589999996</v>
      </c>
      <c r="F18" s="241">
        <v>81140010.810000002</v>
      </c>
      <c r="G18" s="241">
        <v>14134662.300000001</v>
      </c>
      <c r="H18" s="241">
        <v>31047834.010000005</v>
      </c>
      <c r="I18" s="241">
        <v>12846286.59</v>
      </c>
      <c r="J18" s="241">
        <v>7199802.2300000004</v>
      </c>
      <c r="K18" s="241">
        <v>19070360.770000007</v>
      </c>
      <c r="L18" s="241">
        <v>7609815.6899999995</v>
      </c>
      <c r="M18" s="241">
        <v>17992597.91</v>
      </c>
      <c r="N18" s="241">
        <v>55722946.870000005</v>
      </c>
      <c r="O18" s="241">
        <v>47989544.509999998</v>
      </c>
      <c r="P18" s="241">
        <v>66130202.74000001</v>
      </c>
      <c r="Q18" s="241">
        <f t="shared" si="0"/>
        <v>390253870.01999998</v>
      </c>
      <c r="R18" s="3"/>
    </row>
    <row r="19" spans="2:18" x14ac:dyDescent="0.25">
      <c r="B19" s="59" t="s">
        <v>94</v>
      </c>
      <c r="C19" s="308">
        <v>3385145672</v>
      </c>
      <c r="D19" s="308">
        <v>14177671.810000345</v>
      </c>
      <c r="E19" s="241">
        <v>0</v>
      </c>
      <c r="F19" s="241">
        <v>0</v>
      </c>
      <c r="G19" s="241">
        <v>0</v>
      </c>
      <c r="H19" s="241">
        <v>0</v>
      </c>
      <c r="I19" s="241">
        <v>0</v>
      </c>
      <c r="J19" s="241">
        <v>0</v>
      </c>
      <c r="K19" s="241">
        <v>0</v>
      </c>
      <c r="L19" s="241">
        <v>0</v>
      </c>
      <c r="M19" s="241">
        <v>0</v>
      </c>
      <c r="N19" s="241"/>
      <c r="O19" s="241">
        <v>0</v>
      </c>
      <c r="P19" s="241">
        <v>0</v>
      </c>
      <c r="Q19" s="241" t="str">
        <f t="shared" si="0"/>
        <v>-</v>
      </c>
      <c r="R19" s="3"/>
    </row>
    <row r="20" spans="2:18" x14ac:dyDescent="0.25">
      <c r="B20" s="59" t="s">
        <v>95</v>
      </c>
      <c r="C20" s="308">
        <v>416351346</v>
      </c>
      <c r="D20" s="308">
        <v>0</v>
      </c>
      <c r="E20" s="241">
        <v>0</v>
      </c>
      <c r="F20" s="241"/>
      <c r="G20" s="241"/>
      <c r="H20" s="241"/>
      <c r="I20" s="241">
        <v>0</v>
      </c>
      <c r="J20" s="241"/>
      <c r="K20" s="241"/>
      <c r="L20" s="241">
        <v>0</v>
      </c>
      <c r="M20" s="241"/>
      <c r="N20" s="241"/>
      <c r="O20" s="241">
        <v>0</v>
      </c>
      <c r="P20" s="241"/>
      <c r="Q20" s="241" t="str">
        <f t="shared" si="0"/>
        <v>-</v>
      </c>
      <c r="R20" s="3"/>
    </row>
    <row r="21" spans="2:18" x14ac:dyDescent="0.25">
      <c r="B21" s="61" t="s">
        <v>223</v>
      </c>
      <c r="C21" s="240">
        <v>90986168678</v>
      </c>
      <c r="D21" s="240">
        <v>87523447135.860001</v>
      </c>
      <c r="E21" s="243">
        <v>6413528462.0799999</v>
      </c>
      <c r="F21" s="243">
        <v>6464772005.0300007</v>
      </c>
      <c r="G21" s="243">
        <v>6535528703.3100004</v>
      </c>
      <c r="H21" s="243">
        <v>6533241048.0699997</v>
      </c>
      <c r="I21" s="243">
        <v>6713963635.3999996</v>
      </c>
      <c r="J21" s="243">
        <v>6769094721.0599995</v>
      </c>
      <c r="K21" s="243">
        <v>6832313726.0999994</v>
      </c>
      <c r="L21" s="243">
        <v>6824163281.5900002</v>
      </c>
      <c r="M21" s="243">
        <v>6845246539.1300001</v>
      </c>
      <c r="N21" s="243">
        <v>6887454847.3500004</v>
      </c>
      <c r="O21" s="243">
        <v>13478129363.489998</v>
      </c>
      <c r="P21" s="243">
        <v>7086077774.5599995</v>
      </c>
      <c r="Q21" s="243">
        <f t="shared" si="0"/>
        <v>87383514107.169983</v>
      </c>
      <c r="R21" s="3"/>
    </row>
    <row r="22" spans="2:18" x14ac:dyDescent="0.25">
      <c r="B22" s="313" t="s">
        <v>306</v>
      </c>
      <c r="C22" s="314">
        <v>90986168678</v>
      </c>
      <c r="D22" s="314">
        <v>87523447135.860001</v>
      </c>
      <c r="E22" s="243">
        <v>6413528462.0799999</v>
      </c>
      <c r="F22" s="243">
        <v>6464772005.0300007</v>
      </c>
      <c r="G22" s="243">
        <v>6535528703.3100004</v>
      </c>
      <c r="H22" s="243">
        <v>6533241048.0699997</v>
      </c>
      <c r="I22" s="243">
        <v>6713963635.3999996</v>
      </c>
      <c r="J22" s="243">
        <v>6769094721.0599995</v>
      </c>
      <c r="K22" s="243">
        <v>6832313726.0999994</v>
      </c>
      <c r="L22" s="243">
        <v>6824163281.5900002</v>
      </c>
      <c r="M22" s="243">
        <v>6845246539.1300001</v>
      </c>
      <c r="N22" s="243">
        <v>6887454847.3500004</v>
      </c>
      <c r="O22" s="243">
        <v>13478129363.489998</v>
      </c>
      <c r="P22" s="243">
        <v>7086077774.5599995</v>
      </c>
      <c r="Q22" s="241">
        <f t="shared" si="0"/>
        <v>87383514107.169983</v>
      </c>
      <c r="R22" s="3"/>
    </row>
    <row r="23" spans="2:18" x14ac:dyDescent="0.25">
      <c r="B23" s="315" t="s">
        <v>180</v>
      </c>
      <c r="C23" s="316">
        <v>298486441612</v>
      </c>
      <c r="D23" s="316">
        <v>283663317735.25</v>
      </c>
      <c r="E23" s="243">
        <v>53805546731.419998</v>
      </c>
      <c r="F23" s="243">
        <v>14823739722.440001</v>
      </c>
      <c r="G23" s="243">
        <v>12137932264.299999</v>
      </c>
      <c r="H23" s="243">
        <v>10486983972.860001</v>
      </c>
      <c r="I23" s="243">
        <v>25914152631.299999</v>
      </c>
      <c r="J23" s="243">
        <v>33745964803.98</v>
      </c>
      <c r="K23" s="243">
        <v>32715400897.680004</v>
      </c>
      <c r="L23" s="243">
        <v>19636625418.009998</v>
      </c>
      <c r="M23" s="243">
        <v>19101641970.970001</v>
      </c>
      <c r="N23" s="243">
        <v>11545553147.869999</v>
      </c>
      <c r="O23" s="243">
        <v>26649890606.109997</v>
      </c>
      <c r="P23" s="243">
        <v>15026496308.270002</v>
      </c>
      <c r="Q23" s="243">
        <f t="shared" si="0"/>
        <v>275589928475.21002</v>
      </c>
      <c r="R23" s="3"/>
    </row>
    <row r="24" spans="2:18" x14ac:dyDescent="0.25">
      <c r="B24" s="313" t="s">
        <v>98</v>
      </c>
      <c r="C24" s="314">
        <v>298486441612</v>
      </c>
      <c r="D24" s="314">
        <v>283663317735.25</v>
      </c>
      <c r="E24" s="241">
        <v>53805546731.419998</v>
      </c>
      <c r="F24" s="241">
        <v>14823739722.440001</v>
      </c>
      <c r="G24" s="241">
        <v>12137932264.299999</v>
      </c>
      <c r="H24" s="241">
        <v>10486983972.860001</v>
      </c>
      <c r="I24" s="241">
        <v>25914152631.299999</v>
      </c>
      <c r="J24" s="241">
        <v>33745964803.98</v>
      </c>
      <c r="K24" s="241">
        <v>32715400897.680004</v>
      </c>
      <c r="L24" s="241">
        <v>19636625418.009998</v>
      </c>
      <c r="M24" s="241">
        <v>19101641970.970001</v>
      </c>
      <c r="N24" s="241">
        <v>11545553147.869999</v>
      </c>
      <c r="O24" s="241">
        <v>26649890606.109997</v>
      </c>
      <c r="P24" s="241">
        <v>15026496308.270002</v>
      </c>
      <c r="Q24" s="241">
        <f t="shared" si="0"/>
        <v>275589928475.21002</v>
      </c>
      <c r="R24" s="3"/>
    </row>
    <row r="25" spans="2:18" x14ac:dyDescent="0.25">
      <c r="B25" s="317" t="s">
        <v>193</v>
      </c>
      <c r="C25" s="314">
        <v>120010652162</v>
      </c>
      <c r="D25" s="314">
        <v>109538060968.61</v>
      </c>
      <c r="E25" s="241">
        <v>16662677460.549999</v>
      </c>
      <c r="F25" s="241">
        <v>7542075751.6700001</v>
      </c>
      <c r="G25" s="241">
        <v>758922057.71999991</v>
      </c>
      <c r="H25" s="241">
        <v>5371382216.0200005</v>
      </c>
      <c r="I25" s="241">
        <v>14287249139.439999</v>
      </c>
      <c r="J25" s="241">
        <v>9471631345.0699997</v>
      </c>
      <c r="K25" s="241">
        <v>14582027311.870001</v>
      </c>
      <c r="L25" s="241">
        <v>7664355371.6599998</v>
      </c>
      <c r="M25" s="241">
        <v>765396235.46000004</v>
      </c>
      <c r="N25" s="241">
        <v>5456872246.5599995</v>
      </c>
      <c r="O25" s="241">
        <v>14482936408.15</v>
      </c>
      <c r="P25" s="241">
        <v>8850449906.8600006</v>
      </c>
      <c r="Q25" s="241">
        <f t="shared" si="0"/>
        <v>105895975451.03</v>
      </c>
      <c r="R25" s="3"/>
    </row>
    <row r="26" spans="2:18" x14ac:dyDescent="0.25">
      <c r="B26" s="317" t="s">
        <v>194</v>
      </c>
      <c r="C26" s="314">
        <v>176990963659</v>
      </c>
      <c r="D26" s="314">
        <v>171833930975.64001</v>
      </c>
      <c r="E26" s="241">
        <v>36845671228.68</v>
      </c>
      <c r="F26" s="241">
        <v>7003134354.8199997</v>
      </c>
      <c r="G26" s="241">
        <v>11278785496.200001</v>
      </c>
      <c r="H26" s="241">
        <v>4500826540.4499998</v>
      </c>
      <c r="I26" s="241">
        <v>11575116529.17</v>
      </c>
      <c r="J26" s="241">
        <v>24213693307.07</v>
      </c>
      <c r="K26" s="241">
        <v>18122330821.57</v>
      </c>
      <c r="L26" s="241">
        <v>11954507405.469999</v>
      </c>
      <c r="M26" s="241">
        <v>18245807708.290001</v>
      </c>
      <c r="N26" s="241">
        <v>5689762843.6499996</v>
      </c>
      <c r="O26" s="241">
        <v>12074228047.52</v>
      </c>
      <c r="P26" s="241">
        <v>5981896172.2200003</v>
      </c>
      <c r="Q26" s="241">
        <f t="shared" si="0"/>
        <v>167485760455.10999</v>
      </c>
      <c r="R26" s="3"/>
    </row>
    <row r="27" spans="2:18" x14ac:dyDescent="0.25">
      <c r="B27" s="317" t="s">
        <v>195</v>
      </c>
      <c r="C27" s="314">
        <v>1484825791</v>
      </c>
      <c r="D27" s="314">
        <v>2291325791</v>
      </c>
      <c r="E27" s="241">
        <v>297198042.19</v>
      </c>
      <c r="F27" s="241">
        <v>278529615.94999999</v>
      </c>
      <c r="G27" s="241">
        <v>100224710.38</v>
      </c>
      <c r="H27" s="241">
        <v>614775216.38999999</v>
      </c>
      <c r="I27" s="241">
        <v>51786962.689999998</v>
      </c>
      <c r="J27" s="241">
        <v>60640151.839999996</v>
      </c>
      <c r="K27" s="241">
        <v>11042764.24</v>
      </c>
      <c r="L27" s="241">
        <v>17762640.880000003</v>
      </c>
      <c r="M27" s="241">
        <v>90438027.220000014</v>
      </c>
      <c r="N27" s="241">
        <v>398918057.65999997</v>
      </c>
      <c r="O27" s="241">
        <v>92726150.439999998</v>
      </c>
      <c r="P27" s="241">
        <v>194150229.19</v>
      </c>
      <c r="Q27" s="241">
        <f t="shared" si="0"/>
        <v>2208192569.0700002</v>
      </c>
      <c r="R27" s="3"/>
    </row>
    <row r="28" spans="2:18" x14ac:dyDescent="0.25">
      <c r="B28" s="315" t="s">
        <v>99</v>
      </c>
      <c r="C28" s="316">
        <v>13500000000</v>
      </c>
      <c r="D28" s="314">
        <v>14969508789.049999</v>
      </c>
      <c r="E28" s="241">
        <v>1151803719.5699999</v>
      </c>
      <c r="F28" s="241">
        <v>1226609973.1700001</v>
      </c>
      <c r="G28" s="241">
        <v>2933669895.6799998</v>
      </c>
      <c r="H28" s="241">
        <v>1881022034.28</v>
      </c>
      <c r="I28" s="241">
        <v>1281026019.6200001</v>
      </c>
      <c r="J28" s="241">
        <v>565522645.67999995</v>
      </c>
      <c r="K28" s="241">
        <v>755645530.19000006</v>
      </c>
      <c r="L28" s="241">
        <v>931037744.88</v>
      </c>
      <c r="M28" s="241">
        <v>581071143.95000005</v>
      </c>
      <c r="N28" s="241">
        <v>1438555643.54</v>
      </c>
      <c r="O28" s="241">
        <v>578023908.90999997</v>
      </c>
      <c r="P28" s="241">
        <v>1541677478.0799999</v>
      </c>
      <c r="Q28" s="241">
        <f t="shared" si="0"/>
        <v>14865665737.550001</v>
      </c>
      <c r="R28" s="3"/>
    </row>
    <row r="29" spans="2:18" x14ac:dyDescent="0.25">
      <c r="B29" s="313" t="s">
        <v>100</v>
      </c>
      <c r="C29" s="314">
        <v>13500000000</v>
      </c>
      <c r="D29" s="314">
        <v>14969508789.049999</v>
      </c>
      <c r="E29" s="241">
        <v>1151803719.5699999</v>
      </c>
      <c r="F29" s="241">
        <v>1226609973.1700001</v>
      </c>
      <c r="G29" s="241">
        <v>2933669895.6799998</v>
      </c>
      <c r="H29" s="241">
        <v>1881022034.28</v>
      </c>
      <c r="I29" s="241">
        <v>1281026019.6200001</v>
      </c>
      <c r="J29" s="241">
        <v>565522645.67999995</v>
      </c>
      <c r="K29" s="241">
        <v>755645530.19000006</v>
      </c>
      <c r="L29" s="241">
        <v>931037744.88</v>
      </c>
      <c r="M29" s="241">
        <v>581071143.95000005</v>
      </c>
      <c r="N29" s="241">
        <v>1438555643.54</v>
      </c>
      <c r="O29" s="241">
        <v>578023908.90999997</v>
      </c>
      <c r="P29" s="241">
        <v>1541677478.0799999</v>
      </c>
      <c r="Q29" s="241">
        <f t="shared" si="0"/>
        <v>14865665737.550001</v>
      </c>
      <c r="R29" s="3"/>
    </row>
    <row r="30" spans="2:18" x14ac:dyDescent="0.25">
      <c r="B30" s="315" t="s">
        <v>101</v>
      </c>
      <c r="C30" s="316">
        <v>388252040903</v>
      </c>
      <c r="D30" s="316">
        <v>421309338035.55988</v>
      </c>
      <c r="E30" s="243">
        <v>33058085802.579998</v>
      </c>
      <c r="F30" s="243">
        <v>27592180568.020004</v>
      </c>
      <c r="G30" s="243">
        <v>34785950891.159996</v>
      </c>
      <c r="H30" s="243">
        <v>31707102734.889996</v>
      </c>
      <c r="I30" s="243">
        <v>52308326035.089996</v>
      </c>
      <c r="J30" s="243">
        <v>29342688815.029995</v>
      </c>
      <c r="K30" s="243">
        <v>33146676299.23</v>
      </c>
      <c r="L30" s="243">
        <v>44675807791.770004</v>
      </c>
      <c r="M30" s="243">
        <v>21748928038.099995</v>
      </c>
      <c r="N30" s="243">
        <v>30761497188.889999</v>
      </c>
      <c r="O30" s="243">
        <v>40488383956.990005</v>
      </c>
      <c r="P30" s="243">
        <v>39300602909.949997</v>
      </c>
      <c r="Q30" s="243">
        <f t="shared" si="0"/>
        <v>418916231031.70001</v>
      </c>
      <c r="R30" s="3"/>
    </row>
    <row r="31" spans="2:18" x14ac:dyDescent="0.25">
      <c r="B31" s="313" t="s">
        <v>102</v>
      </c>
      <c r="C31" s="314">
        <v>67391798679</v>
      </c>
      <c r="D31" s="314">
        <v>67197503168.389977</v>
      </c>
      <c r="E31" s="241">
        <v>6224608391.0099993</v>
      </c>
      <c r="F31" s="241">
        <v>4729543547.79</v>
      </c>
      <c r="G31" s="241">
        <v>5124696025.0299997</v>
      </c>
      <c r="H31" s="241">
        <v>3101189972.5300002</v>
      </c>
      <c r="I31" s="241">
        <v>6754254530.8699989</v>
      </c>
      <c r="J31" s="241">
        <v>5298539263.9099998</v>
      </c>
      <c r="K31" s="241">
        <v>5011055119.1800003</v>
      </c>
      <c r="L31" s="241">
        <v>5826580025.1000004</v>
      </c>
      <c r="M31" s="241">
        <v>4476141098.7599993</v>
      </c>
      <c r="N31" s="241">
        <v>4739010748.8099995</v>
      </c>
      <c r="O31" s="241">
        <v>8777485780.8100014</v>
      </c>
      <c r="P31" s="241">
        <v>6316701871.04</v>
      </c>
      <c r="Q31" s="241">
        <f t="shared" si="0"/>
        <v>66379806374.839989</v>
      </c>
      <c r="R31" s="3"/>
    </row>
    <row r="32" spans="2:18" x14ac:dyDescent="0.25">
      <c r="B32" s="317" t="s">
        <v>226</v>
      </c>
      <c r="C32" s="314">
        <v>52393804401</v>
      </c>
      <c r="D32" s="314">
        <v>52273380164.519981</v>
      </c>
      <c r="E32" s="241">
        <v>5611123302.8799992</v>
      </c>
      <c r="F32" s="241">
        <v>3872068367.73</v>
      </c>
      <c r="G32" s="241">
        <v>3822752667.6599998</v>
      </c>
      <c r="H32" s="241">
        <v>2043853391.05</v>
      </c>
      <c r="I32" s="241">
        <v>5397558985.9099998</v>
      </c>
      <c r="J32" s="241">
        <v>3678440561.9900007</v>
      </c>
      <c r="K32" s="241">
        <v>3818966415.3400002</v>
      </c>
      <c r="L32" s="241">
        <v>4469102169.04</v>
      </c>
      <c r="M32" s="241">
        <v>3268860971.7999997</v>
      </c>
      <c r="N32" s="241">
        <v>3631007918.8000002</v>
      </c>
      <c r="O32" s="241">
        <v>7654928352.6300011</v>
      </c>
      <c r="P32" s="241">
        <v>4428923448.8199997</v>
      </c>
      <c r="Q32" s="241">
        <f t="shared" si="0"/>
        <v>51697586553.650002</v>
      </c>
      <c r="R32" s="3"/>
    </row>
    <row r="33" spans="2:18" x14ac:dyDescent="0.25">
      <c r="B33" s="317" t="s">
        <v>227</v>
      </c>
      <c r="C33" s="314">
        <v>7937384467</v>
      </c>
      <c r="D33" s="314">
        <v>8795043466.6000023</v>
      </c>
      <c r="E33" s="241">
        <v>266671792.88999999</v>
      </c>
      <c r="F33" s="241">
        <v>525361727.87</v>
      </c>
      <c r="G33" s="241">
        <v>685967530.90999997</v>
      </c>
      <c r="H33" s="241">
        <v>603271885.22000003</v>
      </c>
      <c r="I33" s="241">
        <v>726646169.69999993</v>
      </c>
      <c r="J33" s="241">
        <v>898181390.29000008</v>
      </c>
      <c r="K33" s="241">
        <v>681278429.32000005</v>
      </c>
      <c r="L33" s="241">
        <v>814159795.85000014</v>
      </c>
      <c r="M33" s="241">
        <v>593130747.92999995</v>
      </c>
      <c r="N33" s="241">
        <v>790344082.09999979</v>
      </c>
      <c r="O33" s="241">
        <v>789826244.69999981</v>
      </c>
      <c r="P33" s="241">
        <v>1328859094.71</v>
      </c>
      <c r="Q33" s="241">
        <f t="shared" si="0"/>
        <v>8703698891.4899998</v>
      </c>
      <c r="R33" s="3"/>
    </row>
    <row r="34" spans="2:18" x14ac:dyDescent="0.25">
      <c r="B34" s="317" t="s">
        <v>228</v>
      </c>
      <c r="C34" s="314">
        <v>1190333973</v>
      </c>
      <c r="D34" s="314">
        <v>1118308487.3499999</v>
      </c>
      <c r="E34" s="241">
        <v>0</v>
      </c>
      <c r="F34" s="241">
        <v>149900400</v>
      </c>
      <c r="G34" s="241">
        <v>75032280</v>
      </c>
      <c r="H34" s="241">
        <v>75968550</v>
      </c>
      <c r="I34" s="241">
        <v>77972534.400000006</v>
      </c>
      <c r="J34" s="241">
        <v>78129191.319999993</v>
      </c>
      <c r="K34" s="241">
        <v>121268067.52</v>
      </c>
      <c r="L34" s="241">
        <v>74950200</v>
      </c>
      <c r="M34" s="241">
        <v>78370200</v>
      </c>
      <c r="N34" s="241">
        <v>75627360</v>
      </c>
      <c r="O34" s="241">
        <v>76950200</v>
      </c>
      <c r="P34" s="241">
        <v>122903716.34999999</v>
      </c>
      <c r="Q34" s="241">
        <f t="shared" si="0"/>
        <v>1007072699.59</v>
      </c>
      <c r="R34" s="3"/>
    </row>
    <row r="35" spans="2:18" x14ac:dyDescent="0.25">
      <c r="B35" s="317" t="s">
        <v>229</v>
      </c>
      <c r="C35" s="314">
        <v>5870275838</v>
      </c>
      <c r="D35" s="314">
        <v>5010771049.9200001</v>
      </c>
      <c r="E35" s="241">
        <v>346813295.24000001</v>
      </c>
      <c r="F35" s="241">
        <v>182213052.19</v>
      </c>
      <c r="G35" s="241">
        <v>540943546.46000004</v>
      </c>
      <c r="H35" s="241">
        <v>378096146.26000005</v>
      </c>
      <c r="I35" s="241">
        <v>552076840.86000001</v>
      </c>
      <c r="J35" s="241">
        <v>643788120.30999994</v>
      </c>
      <c r="K35" s="241">
        <v>389542207.00000006</v>
      </c>
      <c r="L35" s="241">
        <v>468367860.20999998</v>
      </c>
      <c r="M35" s="241">
        <v>535779179.03000009</v>
      </c>
      <c r="N35" s="241">
        <v>242031387.91000003</v>
      </c>
      <c r="O35" s="241">
        <v>255780983.48000002</v>
      </c>
      <c r="P35" s="241">
        <v>436015611.16000003</v>
      </c>
      <c r="Q35" s="241">
        <f t="shared" si="0"/>
        <v>4971448230.1100006</v>
      </c>
      <c r="R35" s="3"/>
    </row>
    <row r="36" spans="2:18" x14ac:dyDescent="0.25">
      <c r="B36" s="313" t="s">
        <v>103</v>
      </c>
      <c r="C36" s="314">
        <v>304264086448</v>
      </c>
      <c r="D36" s="314">
        <v>338714009115.85992</v>
      </c>
      <c r="E36" s="241">
        <v>26533481500.970001</v>
      </c>
      <c r="F36" s="241">
        <v>22307003144.790005</v>
      </c>
      <c r="G36" s="241">
        <v>28633464418.649994</v>
      </c>
      <c r="H36" s="241">
        <v>27020323431.919998</v>
      </c>
      <c r="I36" s="241">
        <v>44550112736.660004</v>
      </c>
      <c r="J36" s="241">
        <v>21520859708.469997</v>
      </c>
      <c r="K36" s="241">
        <v>26855939946.23</v>
      </c>
      <c r="L36" s="241">
        <v>37270751698.790001</v>
      </c>
      <c r="M36" s="241">
        <v>15665656333.189999</v>
      </c>
      <c r="N36" s="241">
        <v>25392417611.650002</v>
      </c>
      <c r="O36" s="241">
        <v>30431876654.600006</v>
      </c>
      <c r="P36" s="241">
        <v>30997692187.23</v>
      </c>
      <c r="Q36" s="241">
        <f t="shared" si="0"/>
        <v>337179579373.15002</v>
      </c>
      <c r="R36" s="3"/>
    </row>
    <row r="37" spans="2:18" x14ac:dyDescent="0.25">
      <c r="B37" s="317" t="s">
        <v>230</v>
      </c>
      <c r="C37" s="314">
        <v>171615224393</v>
      </c>
      <c r="D37" s="314">
        <v>180368887278.42993</v>
      </c>
      <c r="E37" s="241">
        <v>12913018599.860001</v>
      </c>
      <c r="F37" s="241">
        <v>14329883103.290005</v>
      </c>
      <c r="G37" s="241">
        <v>14009736409.429995</v>
      </c>
      <c r="H37" s="241">
        <v>17548586076.5</v>
      </c>
      <c r="I37" s="241">
        <v>12932663093.030003</v>
      </c>
      <c r="J37" s="241">
        <v>14023247986.529999</v>
      </c>
      <c r="K37" s="241">
        <v>15819510948.430004</v>
      </c>
      <c r="L37" s="241">
        <v>15972621480.290001</v>
      </c>
      <c r="M37" s="241">
        <v>14445270874.369999</v>
      </c>
      <c r="N37" s="241">
        <v>13463031364.050003</v>
      </c>
      <c r="O37" s="241">
        <v>17726354689.150002</v>
      </c>
      <c r="P37" s="241">
        <v>16398660380.859999</v>
      </c>
      <c r="Q37" s="241">
        <f t="shared" si="0"/>
        <v>179582585005.79001</v>
      </c>
      <c r="R37" s="3"/>
    </row>
    <row r="38" spans="2:18" x14ac:dyDescent="0.25">
      <c r="B38" s="317" t="s">
        <v>234</v>
      </c>
      <c r="C38" s="314">
        <v>96748493755</v>
      </c>
      <c r="D38" s="314">
        <v>122543732492.95</v>
      </c>
      <c r="E38" s="241">
        <v>7768097220.3100004</v>
      </c>
      <c r="F38" s="241">
        <v>7924724648.4899998</v>
      </c>
      <c r="G38" s="241">
        <v>8764036821.8099995</v>
      </c>
      <c r="H38" s="241">
        <v>9374341962.4099998</v>
      </c>
      <c r="I38" s="241">
        <v>8157248750.6199989</v>
      </c>
      <c r="J38" s="241">
        <v>7445216328.9300003</v>
      </c>
      <c r="K38" s="241">
        <v>10984033604.789999</v>
      </c>
      <c r="L38" s="241">
        <v>21245734825.490002</v>
      </c>
      <c r="M38" s="241">
        <v>1167990065.8099999</v>
      </c>
      <c r="N38" s="241">
        <v>11876990854.59</v>
      </c>
      <c r="O38" s="241">
        <v>12626199748.120001</v>
      </c>
      <c r="P38" s="241">
        <v>14522290980.629999</v>
      </c>
      <c r="Q38" s="241">
        <f t="shared" si="0"/>
        <v>121856905812</v>
      </c>
      <c r="R38" s="3"/>
    </row>
    <row r="39" spans="2:18" x14ac:dyDescent="0.25">
      <c r="B39" s="317" t="s">
        <v>235</v>
      </c>
      <c r="C39" s="314">
        <v>35900368300</v>
      </c>
      <c r="D39" s="314">
        <v>35801389344.480003</v>
      </c>
      <c r="E39" s="241">
        <v>5852365680.8000002</v>
      </c>
      <c r="F39" s="241">
        <v>52395393.009999998</v>
      </c>
      <c r="G39" s="241">
        <v>5859691187.4099998</v>
      </c>
      <c r="H39" s="241">
        <v>97395393.00999999</v>
      </c>
      <c r="I39" s="241">
        <v>23460200893.009998</v>
      </c>
      <c r="J39" s="241">
        <v>52395393.009999998</v>
      </c>
      <c r="K39" s="241">
        <v>52395393.009999998</v>
      </c>
      <c r="L39" s="241">
        <v>52395393.009999998</v>
      </c>
      <c r="M39" s="241">
        <v>52395393.009999998</v>
      </c>
      <c r="N39" s="241">
        <v>52395393.009999998</v>
      </c>
      <c r="O39" s="241">
        <v>79322217.329999983</v>
      </c>
      <c r="P39" s="241">
        <v>76740825.739999995</v>
      </c>
      <c r="Q39" s="241">
        <f t="shared" si="0"/>
        <v>35740088555.360008</v>
      </c>
      <c r="R39" s="3"/>
    </row>
    <row r="40" spans="2:18" x14ac:dyDescent="0.25">
      <c r="B40" s="313" t="s">
        <v>104</v>
      </c>
      <c r="C40" s="314">
        <v>966938373</v>
      </c>
      <c r="D40" s="314">
        <v>1034476769.25</v>
      </c>
      <c r="E40" s="241">
        <v>41217527.93</v>
      </c>
      <c r="F40" s="241">
        <v>114857845.11999999</v>
      </c>
      <c r="G40" s="241">
        <v>99426505.749999985</v>
      </c>
      <c r="H40" s="241">
        <v>23012965.790000003</v>
      </c>
      <c r="I40" s="241">
        <v>82171257.089999989</v>
      </c>
      <c r="J40" s="241">
        <v>69214306.439999998</v>
      </c>
      <c r="K40" s="241">
        <v>125742542.72</v>
      </c>
      <c r="L40" s="241">
        <v>10190774.450000001</v>
      </c>
      <c r="M40" s="241">
        <v>32126277.189999998</v>
      </c>
      <c r="N40" s="241">
        <v>12078467.790000001</v>
      </c>
      <c r="O40" s="241">
        <v>213842504.55000001</v>
      </c>
      <c r="P40" s="241">
        <v>201609290.03</v>
      </c>
      <c r="Q40" s="241">
        <f t="shared" si="0"/>
        <v>1025490264.8499999</v>
      </c>
      <c r="R40" s="3"/>
    </row>
    <row r="41" spans="2:18" x14ac:dyDescent="0.25">
      <c r="B41" s="317" t="s">
        <v>299</v>
      </c>
      <c r="C41" s="314">
        <v>90000000</v>
      </c>
      <c r="D41" s="314">
        <v>610000</v>
      </c>
      <c r="E41" s="241">
        <v>0</v>
      </c>
      <c r="F41" s="241"/>
      <c r="G41" s="241"/>
      <c r="H41" s="241">
        <v>593011.85</v>
      </c>
      <c r="I41" s="241">
        <v>0</v>
      </c>
      <c r="J41" s="241"/>
      <c r="K41" s="241"/>
      <c r="L41" s="241">
        <v>0</v>
      </c>
      <c r="M41" s="241">
        <v>0</v>
      </c>
      <c r="N41" s="241"/>
      <c r="O41" s="241"/>
      <c r="P41" s="241">
        <v>0</v>
      </c>
      <c r="Q41" s="241">
        <f t="shared" si="0"/>
        <v>593011.85</v>
      </c>
      <c r="R41" s="3"/>
    </row>
    <row r="42" spans="2:18" x14ac:dyDescent="0.25">
      <c r="B42" s="317" t="s">
        <v>238</v>
      </c>
      <c r="C42" s="314">
        <v>864374373</v>
      </c>
      <c r="D42" s="314">
        <v>1012841731.25</v>
      </c>
      <c r="E42" s="241">
        <v>41217527.93</v>
      </c>
      <c r="F42" s="241">
        <v>114857845.11999999</v>
      </c>
      <c r="G42" s="241">
        <v>99426505.749999985</v>
      </c>
      <c r="H42" s="241">
        <v>22419953.940000001</v>
      </c>
      <c r="I42" s="241">
        <v>82171257.089999989</v>
      </c>
      <c r="J42" s="241">
        <v>69214306.439999998</v>
      </c>
      <c r="K42" s="241">
        <v>125742542.72</v>
      </c>
      <c r="L42" s="241">
        <v>10190774.450000001</v>
      </c>
      <c r="M42" s="241">
        <v>32126277.189999998</v>
      </c>
      <c r="N42" s="241">
        <v>12078467.790000001</v>
      </c>
      <c r="O42" s="241">
        <v>213842504.55000001</v>
      </c>
      <c r="P42" s="241">
        <v>201609290.03</v>
      </c>
      <c r="Q42" s="241">
        <f t="shared" si="0"/>
        <v>1024897252.9999998</v>
      </c>
      <c r="R42" s="3"/>
    </row>
    <row r="43" spans="2:18" x14ac:dyDescent="0.25">
      <c r="B43" s="317" t="s">
        <v>239</v>
      </c>
      <c r="C43" s="314">
        <v>12564000</v>
      </c>
      <c r="D43" s="314">
        <v>21025038</v>
      </c>
      <c r="E43" s="354">
        <v>0</v>
      </c>
      <c r="F43" s="354"/>
      <c r="G43" s="354"/>
      <c r="H43" s="354"/>
      <c r="I43" s="354"/>
      <c r="J43" s="354">
        <v>0</v>
      </c>
      <c r="K43" s="354"/>
      <c r="L43" s="354"/>
      <c r="M43" s="354"/>
      <c r="N43" s="354">
        <v>0</v>
      </c>
      <c r="O43" s="354">
        <v>0</v>
      </c>
      <c r="P43" s="354">
        <v>0</v>
      </c>
      <c r="Q43" s="241" t="str">
        <f t="shared" si="0"/>
        <v>-</v>
      </c>
      <c r="R43" s="3"/>
    </row>
    <row r="44" spans="2:18" x14ac:dyDescent="0.25">
      <c r="B44" s="313" t="s">
        <v>105</v>
      </c>
      <c r="C44" s="314">
        <v>15629217403</v>
      </c>
      <c r="D44" s="314">
        <v>14363348982.060001</v>
      </c>
      <c r="E44" s="241">
        <v>258778382.66999999</v>
      </c>
      <c r="F44" s="241">
        <v>440776030.32000005</v>
      </c>
      <c r="G44" s="241">
        <v>928363941.73000014</v>
      </c>
      <c r="H44" s="241">
        <v>1562576364.6500001</v>
      </c>
      <c r="I44" s="241">
        <v>921787510.46999991</v>
      </c>
      <c r="J44" s="241">
        <v>2454075536.21</v>
      </c>
      <c r="K44" s="241">
        <v>1153938691.1000001</v>
      </c>
      <c r="L44" s="241">
        <v>1568285293.4300001</v>
      </c>
      <c r="M44" s="241">
        <v>1575004328.9599998</v>
      </c>
      <c r="N44" s="241">
        <v>617990360.63999987</v>
      </c>
      <c r="O44" s="241">
        <v>1065179017.0299997</v>
      </c>
      <c r="P44" s="241">
        <v>1784599561.6500003</v>
      </c>
      <c r="Q44" s="241">
        <f t="shared" si="0"/>
        <v>14331355018.859999</v>
      </c>
      <c r="R44" s="3"/>
    </row>
    <row r="45" spans="2:18" ht="17.25" customHeight="1" x14ac:dyDescent="0.25">
      <c r="B45" s="315" t="s">
        <v>106</v>
      </c>
      <c r="C45" s="316">
        <v>52406395</v>
      </c>
      <c r="D45" s="316">
        <v>2573634378.1399999</v>
      </c>
      <c r="E45" s="243">
        <v>1355831465.71</v>
      </c>
      <c r="F45" s="243">
        <v>19053434.039999999</v>
      </c>
      <c r="G45" s="243">
        <v>3985218</v>
      </c>
      <c r="H45" s="243">
        <v>2956497.33</v>
      </c>
      <c r="I45" s="243">
        <v>15715488.859999999</v>
      </c>
      <c r="J45" s="243">
        <v>71967545</v>
      </c>
      <c r="K45" s="243">
        <v>9957976.5999999996</v>
      </c>
      <c r="L45" s="243">
        <v>17731348.57</v>
      </c>
      <c r="M45" s="243">
        <v>124870122.45</v>
      </c>
      <c r="N45" s="243">
        <v>1961908.5</v>
      </c>
      <c r="O45" s="243">
        <v>184527133.28999999</v>
      </c>
      <c r="P45" s="243">
        <v>755067021.10000002</v>
      </c>
      <c r="Q45" s="243">
        <f t="shared" si="0"/>
        <v>2563625159.4499998</v>
      </c>
      <c r="R45" s="3"/>
    </row>
    <row r="46" spans="2:18" x14ac:dyDescent="0.25">
      <c r="B46" s="313" t="s">
        <v>307</v>
      </c>
      <c r="C46" s="314">
        <v>52406395</v>
      </c>
      <c r="D46" s="314">
        <v>2573634378.1399999</v>
      </c>
      <c r="E46" s="241">
        <v>1355831465.71</v>
      </c>
      <c r="F46" s="241">
        <v>19053434.039999999</v>
      </c>
      <c r="G46" s="241">
        <v>3985218</v>
      </c>
      <c r="H46" s="241">
        <v>2956497.33</v>
      </c>
      <c r="I46" s="241">
        <v>15715488.859999999</v>
      </c>
      <c r="J46" s="241">
        <v>71967545</v>
      </c>
      <c r="K46" s="241">
        <v>9957976.5999999996</v>
      </c>
      <c r="L46" s="241">
        <v>17731348.57</v>
      </c>
      <c r="M46" s="241">
        <v>124870122.45</v>
      </c>
      <c r="N46" s="241">
        <v>1961908.5</v>
      </c>
      <c r="O46" s="241">
        <v>184527133.28999999</v>
      </c>
      <c r="P46" s="241">
        <v>755067021.10000002</v>
      </c>
      <c r="Q46" s="241">
        <f t="shared" si="0"/>
        <v>2563625159.4499998</v>
      </c>
      <c r="R46" s="3"/>
    </row>
    <row r="47" spans="2:18" x14ac:dyDescent="0.25">
      <c r="B47" s="318" t="s">
        <v>107</v>
      </c>
      <c r="C47" s="319">
        <v>176037926167</v>
      </c>
      <c r="D47" s="319">
        <v>222337776708.49997</v>
      </c>
      <c r="E47" s="246">
        <v>4661100933.8800001</v>
      </c>
      <c r="F47" s="246">
        <v>11293547066.980001</v>
      </c>
      <c r="G47" s="246">
        <v>18135290933.27</v>
      </c>
      <c r="H47" s="246">
        <v>13281742319.480001</v>
      </c>
      <c r="I47" s="246">
        <v>9119614272.1299992</v>
      </c>
      <c r="J47" s="246">
        <v>16182665790.890001</v>
      </c>
      <c r="K47" s="246">
        <v>17571111774.939999</v>
      </c>
      <c r="L47" s="246">
        <v>12261913626.030003</v>
      </c>
      <c r="M47" s="246">
        <v>20197491312</v>
      </c>
      <c r="N47" s="246">
        <v>19826255890.740002</v>
      </c>
      <c r="O47" s="246">
        <v>19282442187.499996</v>
      </c>
      <c r="P47" s="246">
        <v>45938554740.400002</v>
      </c>
      <c r="Q47" s="246">
        <f t="shared" si="0"/>
        <v>207751730848.23999</v>
      </c>
      <c r="R47" s="3"/>
    </row>
    <row r="48" spans="2:18" x14ac:dyDescent="0.25">
      <c r="B48" s="315" t="s">
        <v>108</v>
      </c>
      <c r="C48" s="316">
        <v>53162528542</v>
      </c>
      <c r="D48" s="316">
        <v>74148835363.150009</v>
      </c>
      <c r="E48" s="243">
        <v>2413896074.4200001</v>
      </c>
      <c r="F48" s="243">
        <v>4765127480.5600004</v>
      </c>
      <c r="G48" s="243">
        <v>2871930526.0599999</v>
      </c>
      <c r="H48" s="243">
        <v>4615061438.3599997</v>
      </c>
      <c r="I48" s="243">
        <v>3249651292.9299998</v>
      </c>
      <c r="J48" s="243">
        <v>5069978902.750001</v>
      </c>
      <c r="K48" s="243">
        <v>5768970938.1100006</v>
      </c>
      <c r="L48" s="243">
        <v>6409672932.2799997</v>
      </c>
      <c r="M48" s="243">
        <v>7901973188.71</v>
      </c>
      <c r="N48" s="243">
        <v>8212583217.9599991</v>
      </c>
      <c r="O48" s="243">
        <v>5608562285.8000002</v>
      </c>
      <c r="P48" s="243">
        <v>12104985393.150002</v>
      </c>
      <c r="Q48" s="243">
        <f t="shared" si="0"/>
        <v>68992393671.089996</v>
      </c>
      <c r="R48" s="3"/>
    </row>
    <row r="49" spans="2:18" x14ac:dyDescent="0.25">
      <c r="B49" s="313" t="s">
        <v>109</v>
      </c>
      <c r="C49" s="314">
        <v>42591058016</v>
      </c>
      <c r="D49" s="314">
        <v>63523960206.360016</v>
      </c>
      <c r="E49" s="241">
        <v>2215353490.0500002</v>
      </c>
      <c r="F49" s="241">
        <v>4620540500.8900003</v>
      </c>
      <c r="G49" s="241">
        <v>2286177870.0900002</v>
      </c>
      <c r="H49" s="241">
        <v>4143751235.9000001</v>
      </c>
      <c r="I49" s="241">
        <v>3090532565.4299998</v>
      </c>
      <c r="J49" s="241">
        <v>4720982110.3600006</v>
      </c>
      <c r="K49" s="241">
        <v>4771977736.8000002</v>
      </c>
      <c r="L49" s="241">
        <v>5429174400.0200005</v>
      </c>
      <c r="M49" s="241">
        <v>6928187367.5500002</v>
      </c>
      <c r="N49" s="241">
        <v>7149694115.2699995</v>
      </c>
      <c r="O49" s="241">
        <v>4813738260.8699999</v>
      </c>
      <c r="P49" s="241">
        <v>10398138909.980001</v>
      </c>
      <c r="Q49" s="241">
        <f t="shared" si="0"/>
        <v>60568248563.210007</v>
      </c>
      <c r="R49" s="3"/>
    </row>
    <row r="50" spans="2:18" x14ac:dyDescent="0.25">
      <c r="B50" s="313" t="s">
        <v>110</v>
      </c>
      <c r="C50" s="314">
        <v>10571470526</v>
      </c>
      <c r="D50" s="314">
        <v>10624875156.790003</v>
      </c>
      <c r="E50" s="241">
        <v>198542584.37</v>
      </c>
      <c r="F50" s="241">
        <v>144586979.66999999</v>
      </c>
      <c r="G50" s="241">
        <v>585752655.96999991</v>
      </c>
      <c r="H50" s="241">
        <v>471310202.45999998</v>
      </c>
      <c r="I50" s="241">
        <v>159118727.5</v>
      </c>
      <c r="J50" s="241">
        <v>348996792.38999999</v>
      </c>
      <c r="K50" s="241">
        <v>996993201.30999994</v>
      </c>
      <c r="L50" s="241">
        <v>980498532.26000023</v>
      </c>
      <c r="M50" s="241">
        <v>973785821.15999985</v>
      </c>
      <c r="N50" s="241">
        <v>1062889102.6900001</v>
      </c>
      <c r="O50" s="241">
        <v>794824024.93000007</v>
      </c>
      <c r="P50" s="241">
        <v>1706846483.1700001</v>
      </c>
      <c r="Q50" s="241">
        <f t="shared" si="0"/>
        <v>8424145107.8800011</v>
      </c>
      <c r="R50" s="3"/>
    </row>
    <row r="51" spans="2:18" x14ac:dyDescent="0.25">
      <c r="B51" s="317" t="s">
        <v>240</v>
      </c>
      <c r="C51" s="314">
        <v>747569878</v>
      </c>
      <c r="D51" s="314">
        <v>981506777.57000029</v>
      </c>
      <c r="E51" s="241">
        <v>40683479.899999991</v>
      </c>
      <c r="F51" s="241">
        <v>46925295.860000007</v>
      </c>
      <c r="G51" s="241">
        <v>84638710.639999971</v>
      </c>
      <c r="H51" s="241">
        <v>65655325.739999987</v>
      </c>
      <c r="I51" s="241">
        <v>68528038.420000002</v>
      </c>
      <c r="J51" s="241">
        <v>84913736.019999981</v>
      </c>
      <c r="K51" s="241">
        <v>77464056.499999985</v>
      </c>
      <c r="L51" s="241">
        <v>73057647.86999999</v>
      </c>
      <c r="M51" s="241">
        <v>76871827.700000003</v>
      </c>
      <c r="N51" s="241">
        <v>82411240.579999968</v>
      </c>
      <c r="O51" s="241">
        <v>103514569.35999998</v>
      </c>
      <c r="P51" s="241">
        <v>131667250.73999996</v>
      </c>
      <c r="Q51" s="241">
        <f t="shared" si="0"/>
        <v>936331179.32999992</v>
      </c>
      <c r="R51" s="3"/>
    </row>
    <row r="52" spans="2:18" x14ac:dyDescent="0.25">
      <c r="B52" s="317" t="s">
        <v>243</v>
      </c>
      <c r="C52" s="314">
        <v>9786056550</v>
      </c>
      <c r="D52" s="314">
        <v>9622846031.3500023</v>
      </c>
      <c r="E52" s="241">
        <v>157859104.47</v>
      </c>
      <c r="F52" s="241">
        <v>96168185.429999992</v>
      </c>
      <c r="G52" s="241">
        <v>497919939.44999999</v>
      </c>
      <c r="H52" s="241">
        <v>405654876.71999997</v>
      </c>
      <c r="I52" s="241">
        <v>90590689.079999983</v>
      </c>
      <c r="J52" s="241">
        <v>262381850.68000001</v>
      </c>
      <c r="K52" s="241">
        <v>919405585.80999994</v>
      </c>
      <c r="L52" s="241">
        <v>905691731.41000021</v>
      </c>
      <c r="M52" s="241">
        <v>895561633.93999982</v>
      </c>
      <c r="N52" s="241">
        <v>980477862.11000013</v>
      </c>
      <c r="O52" s="241">
        <v>691123373.97000003</v>
      </c>
      <c r="P52" s="241">
        <v>1566694053.5700002</v>
      </c>
      <c r="Q52" s="241">
        <f t="shared" si="0"/>
        <v>7469528886.6400013</v>
      </c>
      <c r="R52" s="3"/>
    </row>
    <row r="53" spans="2:18" x14ac:dyDescent="0.25">
      <c r="B53" s="317" t="s">
        <v>244</v>
      </c>
      <c r="C53" s="314">
        <v>37844098</v>
      </c>
      <c r="D53" s="314">
        <v>20522347.869999997</v>
      </c>
      <c r="E53" s="241">
        <v>0</v>
      </c>
      <c r="F53" s="241">
        <v>1493498.38</v>
      </c>
      <c r="G53" s="241">
        <v>3194005.88</v>
      </c>
      <c r="H53" s="241">
        <v>0</v>
      </c>
      <c r="I53" s="241">
        <v>0</v>
      </c>
      <c r="J53" s="241">
        <v>1701205.69</v>
      </c>
      <c r="K53" s="241">
        <v>123559</v>
      </c>
      <c r="L53" s="241">
        <v>1749152.98</v>
      </c>
      <c r="M53" s="241">
        <v>1352359.52</v>
      </c>
      <c r="N53" s="241">
        <v>0</v>
      </c>
      <c r="O53" s="241">
        <v>186081.6</v>
      </c>
      <c r="P53" s="241">
        <v>8485178.8599999994</v>
      </c>
      <c r="Q53" s="241">
        <f t="shared" si="0"/>
        <v>18285041.909999996</v>
      </c>
      <c r="R53" s="3"/>
    </row>
    <row r="54" spans="2:18" x14ac:dyDescent="0.25">
      <c r="B54" s="315" t="s">
        <v>111</v>
      </c>
      <c r="C54" s="316">
        <v>60255319620</v>
      </c>
      <c r="D54" s="316">
        <v>57784517705.710007</v>
      </c>
      <c r="E54" s="243">
        <v>571900595.19999993</v>
      </c>
      <c r="F54" s="243">
        <v>2205737015.7000003</v>
      </c>
      <c r="G54" s="243">
        <v>1790022765.2499998</v>
      </c>
      <c r="H54" s="243">
        <v>2970420674.7200007</v>
      </c>
      <c r="I54" s="243">
        <v>2719536831.1199999</v>
      </c>
      <c r="J54" s="243">
        <v>3580679107.48</v>
      </c>
      <c r="K54" s="243">
        <v>4563442993.04</v>
      </c>
      <c r="L54" s="243">
        <v>3004206661.0699992</v>
      </c>
      <c r="M54" s="243">
        <v>3203541465.1199994</v>
      </c>
      <c r="N54" s="243">
        <v>5364238966.8600006</v>
      </c>
      <c r="O54" s="243">
        <v>7426409475.0500021</v>
      </c>
      <c r="P54" s="243">
        <v>12734760430.450003</v>
      </c>
      <c r="Q54" s="243">
        <f t="shared" si="0"/>
        <v>50134896981.060005</v>
      </c>
      <c r="R54" s="3"/>
    </row>
    <row r="55" spans="2:18" x14ac:dyDescent="0.25">
      <c r="B55" s="313" t="s">
        <v>112</v>
      </c>
      <c r="C55" s="314">
        <v>28317783012</v>
      </c>
      <c r="D55" s="314">
        <v>30103614899.219994</v>
      </c>
      <c r="E55" s="241">
        <v>278028176.60999995</v>
      </c>
      <c r="F55" s="241">
        <v>744641504.57000005</v>
      </c>
      <c r="G55" s="241">
        <v>731240216.26000011</v>
      </c>
      <c r="H55" s="241">
        <v>1527040878.3799999</v>
      </c>
      <c r="I55" s="241">
        <v>1033547103.89</v>
      </c>
      <c r="J55" s="241">
        <v>2062821964.7200003</v>
      </c>
      <c r="K55" s="241">
        <v>3138082542.2400002</v>
      </c>
      <c r="L55" s="241">
        <v>1491379681.8899999</v>
      </c>
      <c r="M55" s="241">
        <v>1449115580.0800002</v>
      </c>
      <c r="N55" s="241">
        <v>2385832003.6599998</v>
      </c>
      <c r="O55" s="241">
        <v>5543883464.250001</v>
      </c>
      <c r="P55" s="241">
        <v>6099551354.7600002</v>
      </c>
      <c r="Q55" s="241">
        <f t="shared" si="0"/>
        <v>26485164471.309998</v>
      </c>
      <c r="R55" s="3"/>
    </row>
    <row r="56" spans="2:18" x14ac:dyDescent="0.25">
      <c r="B56" s="317" t="s">
        <v>245</v>
      </c>
      <c r="C56" s="314">
        <v>3612193458</v>
      </c>
      <c r="D56" s="314">
        <v>2408821874.2300005</v>
      </c>
      <c r="E56" s="241">
        <v>44397040.719999999</v>
      </c>
      <c r="F56" s="241">
        <v>68111974.370000005</v>
      </c>
      <c r="G56" s="241">
        <v>88581248.090000004</v>
      </c>
      <c r="H56" s="241">
        <v>103297915.44</v>
      </c>
      <c r="I56" s="241">
        <v>134391714.88</v>
      </c>
      <c r="J56" s="241">
        <v>177314029.43000001</v>
      </c>
      <c r="K56" s="241">
        <v>90967866.840000004</v>
      </c>
      <c r="L56" s="241">
        <v>57217527.260000005</v>
      </c>
      <c r="M56" s="241">
        <v>155884922.56</v>
      </c>
      <c r="N56" s="241">
        <v>148044021.76000002</v>
      </c>
      <c r="O56" s="241">
        <v>115906027.08</v>
      </c>
      <c r="P56" s="241">
        <v>1000387884.73</v>
      </c>
      <c r="Q56" s="241">
        <f t="shared" si="0"/>
        <v>2184502173.1599998</v>
      </c>
      <c r="R56" s="3"/>
    </row>
    <row r="57" spans="2:18" x14ac:dyDescent="0.25">
      <c r="B57" s="317" t="s">
        <v>246</v>
      </c>
      <c r="C57" s="314">
        <v>23428512002</v>
      </c>
      <c r="D57" s="314">
        <v>26984492388.949993</v>
      </c>
      <c r="E57" s="241">
        <v>232543078.19</v>
      </c>
      <c r="F57" s="241">
        <v>395438010.67000002</v>
      </c>
      <c r="G57" s="241">
        <v>579844385.96000004</v>
      </c>
      <c r="H57" s="241">
        <v>1411583478.3699999</v>
      </c>
      <c r="I57" s="241">
        <v>892940419.21000004</v>
      </c>
      <c r="J57" s="241">
        <v>1882413741.8600001</v>
      </c>
      <c r="K57" s="241">
        <v>3014201849.9300003</v>
      </c>
      <c r="L57" s="241">
        <v>1412375161.3699999</v>
      </c>
      <c r="M57" s="241">
        <v>1290856276.9900002</v>
      </c>
      <c r="N57" s="241">
        <v>2206931706.8199997</v>
      </c>
      <c r="O57" s="241">
        <v>5413263340.3700008</v>
      </c>
      <c r="P57" s="241">
        <v>5001802370.2800007</v>
      </c>
      <c r="Q57" s="241">
        <f t="shared" si="0"/>
        <v>23734193820.020004</v>
      </c>
      <c r="R57" s="3"/>
    </row>
    <row r="58" spans="2:18" x14ac:dyDescent="0.25">
      <c r="B58" s="317" t="s">
        <v>247</v>
      </c>
      <c r="C58" s="314">
        <v>1001886313</v>
      </c>
      <c r="D58" s="314">
        <v>422515098.4800002</v>
      </c>
      <c r="E58" s="241">
        <v>0</v>
      </c>
      <c r="F58" s="241">
        <v>268631052.92000002</v>
      </c>
      <c r="G58" s="241">
        <v>24789425.98</v>
      </c>
      <c r="H58" s="241">
        <v>10868973.470000001</v>
      </c>
      <c r="I58" s="241">
        <v>0</v>
      </c>
      <c r="J58" s="241">
        <v>0</v>
      </c>
      <c r="K58" s="241">
        <v>0</v>
      </c>
      <c r="L58" s="241">
        <v>6996114.4699999997</v>
      </c>
      <c r="M58" s="241">
        <v>890000</v>
      </c>
      <c r="N58" s="241">
        <v>14535253.24</v>
      </c>
      <c r="O58" s="241">
        <v>9718489.4199999999</v>
      </c>
      <c r="P58" s="241">
        <v>865736.13</v>
      </c>
      <c r="Q58" s="241">
        <f t="shared" si="0"/>
        <v>337295045.63000011</v>
      </c>
      <c r="R58" s="3"/>
    </row>
    <row r="59" spans="2:18" x14ac:dyDescent="0.25">
      <c r="B59" s="317" t="s">
        <v>248</v>
      </c>
      <c r="C59" s="314">
        <v>3000000</v>
      </c>
      <c r="D59" s="314">
        <v>0</v>
      </c>
      <c r="E59" s="241">
        <v>0</v>
      </c>
      <c r="F59" s="241">
        <v>0</v>
      </c>
      <c r="G59" s="241"/>
      <c r="H59" s="241"/>
      <c r="I59" s="241">
        <v>0</v>
      </c>
      <c r="J59" s="241"/>
      <c r="K59" s="241">
        <v>0</v>
      </c>
      <c r="L59" s="241"/>
      <c r="M59" s="241"/>
      <c r="N59" s="241">
        <v>0</v>
      </c>
      <c r="O59" s="241">
        <v>0</v>
      </c>
      <c r="P59" s="241"/>
      <c r="Q59" s="241" t="str">
        <f t="shared" si="0"/>
        <v>-</v>
      </c>
      <c r="R59" s="3"/>
    </row>
    <row r="60" spans="2:18" x14ac:dyDescent="0.25">
      <c r="B60" s="317" t="s">
        <v>249</v>
      </c>
      <c r="C60" s="314">
        <v>272191239</v>
      </c>
      <c r="D60" s="314">
        <v>287785537.56000012</v>
      </c>
      <c r="E60" s="241">
        <v>1088057.7</v>
      </c>
      <c r="F60" s="241">
        <v>12460466.609999999</v>
      </c>
      <c r="G60" s="241">
        <v>38025156.230000004</v>
      </c>
      <c r="H60" s="241">
        <v>1290511.1000000001</v>
      </c>
      <c r="I60" s="241">
        <v>6214969.8000000007</v>
      </c>
      <c r="J60" s="241">
        <v>3094193.43</v>
      </c>
      <c r="K60" s="241">
        <v>32912825.469999999</v>
      </c>
      <c r="L60" s="241">
        <v>14790878.790000001</v>
      </c>
      <c r="M60" s="241">
        <v>1484380.53</v>
      </c>
      <c r="N60" s="241">
        <v>16321021.840000002</v>
      </c>
      <c r="O60" s="241">
        <v>4995607.3800000008</v>
      </c>
      <c r="P60" s="241">
        <v>96495363.620000005</v>
      </c>
      <c r="Q60" s="241">
        <f t="shared" si="0"/>
        <v>229173432.5</v>
      </c>
      <c r="R60" s="3"/>
    </row>
    <row r="61" spans="2:18" x14ac:dyDescent="0.25">
      <c r="B61" s="313" t="s">
        <v>113</v>
      </c>
      <c r="C61" s="314">
        <v>28548642718</v>
      </c>
      <c r="D61" s="314">
        <v>23103086185.630005</v>
      </c>
      <c r="E61" s="241">
        <v>272274743.69999999</v>
      </c>
      <c r="F61" s="241">
        <v>1171618443.4200001</v>
      </c>
      <c r="G61" s="241">
        <v>874930351.87</v>
      </c>
      <c r="H61" s="241">
        <v>1337266670.7800002</v>
      </c>
      <c r="I61" s="241">
        <v>1631457595.48</v>
      </c>
      <c r="J61" s="241">
        <v>1027450628.5</v>
      </c>
      <c r="K61" s="241">
        <v>951071074.24999952</v>
      </c>
      <c r="L61" s="241">
        <v>1394764222.75</v>
      </c>
      <c r="M61" s="241">
        <v>1643572037.7699995</v>
      </c>
      <c r="N61" s="241">
        <v>2302318770.2200003</v>
      </c>
      <c r="O61" s="241">
        <v>1683362769.6399999</v>
      </c>
      <c r="P61" s="241">
        <v>5198388202.000001</v>
      </c>
      <c r="Q61" s="241">
        <f t="shared" si="0"/>
        <v>19488475510.380001</v>
      </c>
      <c r="R61" s="3"/>
    </row>
    <row r="62" spans="2:18" x14ac:dyDescent="0.25">
      <c r="B62" s="317" t="s">
        <v>250</v>
      </c>
      <c r="C62" s="314">
        <v>7693071581</v>
      </c>
      <c r="D62" s="314">
        <v>8880549293.9500008</v>
      </c>
      <c r="E62" s="241">
        <v>6535146.3300000001</v>
      </c>
      <c r="F62" s="241">
        <v>236288800.39000002</v>
      </c>
      <c r="G62" s="241">
        <v>507137077.90999997</v>
      </c>
      <c r="H62" s="241">
        <v>833174464.88999999</v>
      </c>
      <c r="I62" s="241">
        <v>656739873.54000008</v>
      </c>
      <c r="J62" s="241">
        <v>450835891.75999993</v>
      </c>
      <c r="K62" s="241">
        <v>160286116.13</v>
      </c>
      <c r="L62" s="241">
        <v>569293730.81000006</v>
      </c>
      <c r="M62" s="241">
        <v>951758586.37999976</v>
      </c>
      <c r="N62" s="241">
        <v>949995028.05999994</v>
      </c>
      <c r="O62" s="241">
        <v>846692072.87999976</v>
      </c>
      <c r="P62" s="241">
        <v>2090170074.6200004</v>
      </c>
      <c r="Q62" s="241">
        <f t="shared" si="0"/>
        <v>8258906863.6999989</v>
      </c>
      <c r="R62" s="3"/>
    </row>
    <row r="63" spans="2:18" x14ac:dyDescent="0.25">
      <c r="B63" s="317" t="s">
        <v>251</v>
      </c>
      <c r="C63" s="314">
        <v>4718971920</v>
      </c>
      <c r="D63" s="314">
        <v>2678107494.5900006</v>
      </c>
      <c r="E63" s="241">
        <v>29969885.550000001</v>
      </c>
      <c r="F63" s="241">
        <v>72680852.090000004</v>
      </c>
      <c r="G63" s="241">
        <v>116478789.56999999</v>
      </c>
      <c r="H63" s="241">
        <v>224591362.53000003</v>
      </c>
      <c r="I63" s="241">
        <v>131360569.54000002</v>
      </c>
      <c r="J63" s="241">
        <v>160945242.62999991</v>
      </c>
      <c r="K63" s="241">
        <v>152290511.65000001</v>
      </c>
      <c r="L63" s="241">
        <v>193126195.33000007</v>
      </c>
      <c r="M63" s="241">
        <v>184253812.41999999</v>
      </c>
      <c r="N63" s="241">
        <v>255099556.24000004</v>
      </c>
      <c r="O63" s="241">
        <v>126270246.83</v>
      </c>
      <c r="P63" s="241">
        <v>547659558.30000031</v>
      </c>
      <c r="Q63" s="241">
        <f t="shared" si="0"/>
        <v>2194726582.6800003</v>
      </c>
      <c r="R63" s="3"/>
    </row>
    <row r="64" spans="2:18" x14ac:dyDescent="0.25">
      <c r="B64" s="317" t="s">
        <v>252</v>
      </c>
      <c r="C64" s="314">
        <v>16136599217</v>
      </c>
      <c r="D64" s="314">
        <v>11544429397.090004</v>
      </c>
      <c r="E64" s="241">
        <v>235769711.81999996</v>
      </c>
      <c r="F64" s="241">
        <v>862648790.94000006</v>
      </c>
      <c r="G64" s="241">
        <v>251314484.38999996</v>
      </c>
      <c r="H64" s="241">
        <v>279500843.36000001</v>
      </c>
      <c r="I64" s="241">
        <v>843357152.39999998</v>
      </c>
      <c r="J64" s="241">
        <v>415669494.11000013</v>
      </c>
      <c r="K64" s="241">
        <v>638494446.46999955</v>
      </c>
      <c r="L64" s="241">
        <v>632344296.6099999</v>
      </c>
      <c r="M64" s="241">
        <v>507559638.96999979</v>
      </c>
      <c r="N64" s="241">
        <v>1097224185.9200003</v>
      </c>
      <c r="O64" s="241">
        <v>710400449.93000007</v>
      </c>
      <c r="P64" s="241">
        <v>2560558569.0800004</v>
      </c>
      <c r="Q64" s="241">
        <f t="shared" si="0"/>
        <v>9034842064</v>
      </c>
      <c r="R64" s="3"/>
    </row>
    <row r="65" spans="2:18" x14ac:dyDescent="0.25">
      <c r="B65" s="313" t="s">
        <v>114</v>
      </c>
      <c r="C65" s="314">
        <v>496204002</v>
      </c>
      <c r="D65" s="314">
        <v>3286444318.4100013</v>
      </c>
      <c r="E65" s="241">
        <v>11394430.219999999</v>
      </c>
      <c r="F65" s="241">
        <v>218912174.25999999</v>
      </c>
      <c r="G65" s="241">
        <v>95417209.839999989</v>
      </c>
      <c r="H65" s="241">
        <v>47086244.380000003</v>
      </c>
      <c r="I65" s="241">
        <v>7878649.0100000016</v>
      </c>
      <c r="J65" s="241">
        <v>442640120.39000005</v>
      </c>
      <c r="K65" s="241">
        <v>397664216.44000006</v>
      </c>
      <c r="L65" s="241">
        <v>77816522.920000002</v>
      </c>
      <c r="M65" s="241">
        <v>45057050.390000001</v>
      </c>
      <c r="N65" s="241">
        <v>621616048.67999995</v>
      </c>
      <c r="O65" s="241">
        <v>130450969.45999999</v>
      </c>
      <c r="P65" s="241">
        <v>1079750702.6599998</v>
      </c>
      <c r="Q65" s="241">
        <f t="shared" si="0"/>
        <v>3175684338.6500001</v>
      </c>
      <c r="R65" s="3"/>
    </row>
    <row r="66" spans="2:18" x14ac:dyDescent="0.25">
      <c r="B66" s="313" t="s">
        <v>115</v>
      </c>
      <c r="C66" s="314">
        <v>559057674</v>
      </c>
      <c r="D66" s="314">
        <v>691872699.59000015</v>
      </c>
      <c r="E66" s="241">
        <v>1691900</v>
      </c>
      <c r="F66" s="241">
        <v>38214103.600000001</v>
      </c>
      <c r="G66" s="241">
        <v>15687280</v>
      </c>
      <c r="H66" s="241">
        <v>21124992.800000001</v>
      </c>
      <c r="I66" s="241">
        <v>40815928</v>
      </c>
      <c r="J66" s="241">
        <v>36665382.200000003</v>
      </c>
      <c r="K66" s="241">
        <v>73365177.400000006</v>
      </c>
      <c r="L66" s="241">
        <v>16477283</v>
      </c>
      <c r="M66" s="241">
        <v>47927635.200000003</v>
      </c>
      <c r="N66" s="241">
        <v>30201765.600000001</v>
      </c>
      <c r="O66" s="241">
        <v>33129757.140000001</v>
      </c>
      <c r="P66" s="241">
        <v>212028898.66999999</v>
      </c>
      <c r="Q66" s="241">
        <f t="shared" si="0"/>
        <v>567330103.61000001</v>
      </c>
      <c r="R66" s="3"/>
    </row>
    <row r="67" spans="2:18" x14ac:dyDescent="0.25">
      <c r="B67" s="317" t="s">
        <v>253</v>
      </c>
      <c r="C67" s="314">
        <v>17760928</v>
      </c>
      <c r="D67" s="314">
        <v>15224770</v>
      </c>
      <c r="E67" s="241">
        <v>0</v>
      </c>
      <c r="F67" s="241">
        <v>1720750</v>
      </c>
      <c r="G67" s="241">
        <v>1701000</v>
      </c>
      <c r="H67" s="241">
        <v>0</v>
      </c>
      <c r="I67" s="241">
        <v>0</v>
      </c>
      <c r="J67" s="241">
        <v>0</v>
      </c>
      <c r="K67" s="241">
        <v>0</v>
      </c>
      <c r="L67" s="241">
        <v>278580</v>
      </c>
      <c r="M67" s="241">
        <v>0</v>
      </c>
      <c r="N67" s="241">
        <v>4375000</v>
      </c>
      <c r="O67" s="241">
        <v>1634000</v>
      </c>
      <c r="P67" s="241">
        <v>3855000</v>
      </c>
      <c r="Q67" s="241">
        <f t="shared" si="0"/>
        <v>13564330</v>
      </c>
      <c r="R67" s="3"/>
    </row>
    <row r="68" spans="2:18" x14ac:dyDescent="0.25">
      <c r="B68" s="317" t="s">
        <v>254</v>
      </c>
      <c r="C68" s="314">
        <v>541296746</v>
      </c>
      <c r="D68" s="314">
        <v>676647929.59000015</v>
      </c>
      <c r="E68" s="241">
        <v>1691900</v>
      </c>
      <c r="F68" s="241">
        <v>36493353.600000001</v>
      </c>
      <c r="G68" s="241">
        <v>13986280</v>
      </c>
      <c r="H68" s="241">
        <v>21124992.800000001</v>
      </c>
      <c r="I68" s="241">
        <v>40815928</v>
      </c>
      <c r="J68" s="241">
        <v>36665382.200000003</v>
      </c>
      <c r="K68" s="241">
        <v>73365177.400000006</v>
      </c>
      <c r="L68" s="241">
        <v>16198703</v>
      </c>
      <c r="M68" s="241">
        <v>47927635.200000003</v>
      </c>
      <c r="N68" s="241">
        <v>25826765.600000001</v>
      </c>
      <c r="O68" s="241">
        <v>31495757.140000001</v>
      </c>
      <c r="P68" s="241">
        <v>208173898.66999999</v>
      </c>
      <c r="Q68" s="241">
        <f t="shared" si="0"/>
        <v>553765773.61000001</v>
      </c>
      <c r="R68" s="3"/>
    </row>
    <row r="69" spans="2:18" x14ac:dyDescent="0.25">
      <c r="B69" s="313" t="s">
        <v>116</v>
      </c>
      <c r="C69" s="314">
        <v>2333632214</v>
      </c>
      <c r="D69" s="314">
        <v>599499602.86000025</v>
      </c>
      <c r="E69" s="241">
        <v>8511344.6699999999</v>
      </c>
      <c r="F69" s="241">
        <v>32350789.849999998</v>
      </c>
      <c r="G69" s="241">
        <v>72747707.280000001</v>
      </c>
      <c r="H69" s="241">
        <v>37901888.380000003</v>
      </c>
      <c r="I69" s="241">
        <v>5837554.7400000002</v>
      </c>
      <c r="J69" s="241">
        <v>11101011.67</v>
      </c>
      <c r="K69" s="241">
        <v>3259982.71</v>
      </c>
      <c r="L69" s="241">
        <v>23768950.509999998</v>
      </c>
      <c r="M69" s="241">
        <v>17869161.679999996</v>
      </c>
      <c r="N69" s="241">
        <v>24270378.699999999</v>
      </c>
      <c r="O69" s="241">
        <v>35582514.560000002</v>
      </c>
      <c r="P69" s="241">
        <v>145041272.36000001</v>
      </c>
      <c r="Q69" s="241">
        <f t="shared" si="0"/>
        <v>418242557.11000001</v>
      </c>
      <c r="R69" s="3"/>
    </row>
    <row r="70" spans="2:18" x14ac:dyDescent="0.25">
      <c r="B70" s="317" t="s">
        <v>255</v>
      </c>
      <c r="C70" s="314">
        <v>60400</v>
      </c>
      <c r="D70" s="314">
        <v>3119.3900000001886</v>
      </c>
      <c r="E70" s="241">
        <v>0</v>
      </c>
      <c r="F70" s="241"/>
      <c r="G70" s="241"/>
      <c r="H70" s="241"/>
      <c r="I70" s="241">
        <v>0</v>
      </c>
      <c r="J70" s="241">
        <v>0</v>
      </c>
      <c r="K70" s="241">
        <v>0</v>
      </c>
      <c r="L70" s="241">
        <v>0</v>
      </c>
      <c r="M70" s="241">
        <v>0</v>
      </c>
      <c r="N70" s="241">
        <v>0</v>
      </c>
      <c r="O70" s="241">
        <v>0</v>
      </c>
      <c r="P70" s="241">
        <v>0</v>
      </c>
      <c r="Q70" s="241" t="str">
        <f t="shared" si="0"/>
        <v>-</v>
      </c>
      <c r="R70" s="3"/>
    </row>
    <row r="71" spans="2:18" x14ac:dyDescent="0.25">
      <c r="B71" s="317" t="s">
        <v>256</v>
      </c>
      <c r="C71" s="314">
        <v>12801246</v>
      </c>
      <c r="D71" s="314">
        <v>0</v>
      </c>
      <c r="E71" s="353">
        <v>0</v>
      </c>
      <c r="F71" s="353">
        <v>0</v>
      </c>
      <c r="G71" s="353"/>
      <c r="H71" s="353"/>
      <c r="I71" s="353"/>
      <c r="J71" s="353"/>
      <c r="K71" s="353"/>
      <c r="L71" s="353"/>
      <c r="M71" s="353"/>
      <c r="N71" s="353"/>
      <c r="O71" s="353"/>
      <c r="P71" s="353"/>
      <c r="Q71" s="241" t="str">
        <f t="shared" si="0"/>
        <v>-</v>
      </c>
      <c r="R71" s="3"/>
    </row>
    <row r="72" spans="2:18" x14ac:dyDescent="0.25">
      <c r="B72" s="317" t="s">
        <v>257</v>
      </c>
      <c r="C72" s="314">
        <v>2285833310</v>
      </c>
      <c r="D72" s="314">
        <v>584496483.47000027</v>
      </c>
      <c r="E72" s="241">
        <v>8511344.6699999999</v>
      </c>
      <c r="F72" s="241">
        <v>32350789.849999998</v>
      </c>
      <c r="G72" s="241">
        <v>72747707.280000001</v>
      </c>
      <c r="H72" s="241">
        <v>37901888.380000003</v>
      </c>
      <c r="I72" s="241">
        <v>1299274.74</v>
      </c>
      <c r="J72" s="241">
        <v>9975226.7699999996</v>
      </c>
      <c r="K72" s="241">
        <v>3259982.71</v>
      </c>
      <c r="L72" s="241">
        <v>22291268.369999997</v>
      </c>
      <c r="M72" s="241">
        <v>17869161.679999996</v>
      </c>
      <c r="N72" s="241">
        <v>24270378.699999999</v>
      </c>
      <c r="O72" s="241">
        <v>34534326.800000004</v>
      </c>
      <c r="P72" s="241">
        <v>143991416.92000002</v>
      </c>
      <c r="Q72" s="241">
        <f t="shared" si="0"/>
        <v>409002766.87000006</v>
      </c>
      <c r="R72" s="3"/>
    </row>
    <row r="73" spans="2:18" x14ac:dyDescent="0.25">
      <c r="B73" s="317" t="s">
        <v>261</v>
      </c>
      <c r="C73" s="314">
        <v>34937258</v>
      </c>
      <c r="D73" s="314">
        <v>15000000</v>
      </c>
      <c r="E73" s="241">
        <v>0</v>
      </c>
      <c r="F73" s="241">
        <v>0</v>
      </c>
      <c r="G73" s="241">
        <v>0</v>
      </c>
      <c r="H73" s="241">
        <v>0</v>
      </c>
      <c r="I73" s="241">
        <v>4538280</v>
      </c>
      <c r="J73" s="241">
        <v>1125784.8999999999</v>
      </c>
      <c r="K73" s="241">
        <v>0</v>
      </c>
      <c r="L73" s="241">
        <v>1477682.14</v>
      </c>
      <c r="M73" s="241">
        <v>0</v>
      </c>
      <c r="N73" s="241">
        <v>0</v>
      </c>
      <c r="O73" s="241">
        <v>1048187.76</v>
      </c>
      <c r="P73" s="241">
        <v>1049855.44</v>
      </c>
      <c r="Q73" s="241">
        <f t="shared" si="0"/>
        <v>9239790.2400000002</v>
      </c>
      <c r="R73" s="3"/>
    </row>
    <row r="74" spans="2:18" x14ac:dyDescent="0.25">
      <c r="B74" s="315" t="s">
        <v>117</v>
      </c>
      <c r="C74" s="316">
        <v>10094704</v>
      </c>
      <c r="D74" s="316">
        <v>143012445.21000001</v>
      </c>
      <c r="E74" s="243">
        <v>0</v>
      </c>
      <c r="F74" s="243">
        <v>0</v>
      </c>
      <c r="G74" s="243">
        <v>2282946</v>
      </c>
      <c r="H74" s="243">
        <v>1156154.93</v>
      </c>
      <c r="I74" s="243">
        <v>36917952</v>
      </c>
      <c r="J74" s="243">
        <v>476620</v>
      </c>
      <c r="K74" s="243">
        <v>36906135.009999998</v>
      </c>
      <c r="L74" s="243">
        <v>3958737.49</v>
      </c>
      <c r="M74" s="243">
        <v>1354385.99</v>
      </c>
      <c r="N74" s="243">
        <v>116864.84</v>
      </c>
      <c r="O74" s="243">
        <v>18337200</v>
      </c>
      <c r="P74" s="243">
        <v>19968417.329999998</v>
      </c>
      <c r="Q74" s="243">
        <f t="shared" ref="Q74:Q94" si="1">IF(SUM(E74,F74,G74,H74,I74,J74,K74,L74,M74,N74,O74,P74)=0, "-", SUM(E74,F74,G74,H74,I74,J74,K74,L74,M74,N74,O74,P74))</f>
        <v>121475413.58999999</v>
      </c>
      <c r="R74" s="3"/>
    </row>
    <row r="75" spans="2:18" x14ac:dyDescent="0.25">
      <c r="B75" s="313" t="s">
        <v>118</v>
      </c>
      <c r="C75" s="314">
        <v>1119500</v>
      </c>
      <c r="D75" s="314">
        <v>16218926.800000001</v>
      </c>
      <c r="E75" s="241">
        <v>0</v>
      </c>
      <c r="F75" s="241">
        <v>0</v>
      </c>
      <c r="G75" s="241"/>
      <c r="H75" s="241"/>
      <c r="I75" s="241"/>
      <c r="J75" s="241"/>
      <c r="K75" s="241">
        <v>0</v>
      </c>
      <c r="L75" s="241">
        <v>0</v>
      </c>
      <c r="M75" s="241">
        <v>0</v>
      </c>
      <c r="N75" s="241">
        <v>0</v>
      </c>
      <c r="O75" s="241">
        <v>0</v>
      </c>
      <c r="P75" s="241">
        <v>15966380.07</v>
      </c>
      <c r="Q75" s="241">
        <f t="shared" si="1"/>
        <v>15966380.07</v>
      </c>
      <c r="R75" s="3"/>
    </row>
    <row r="76" spans="2:18" x14ac:dyDescent="0.25">
      <c r="B76" s="313" t="s">
        <v>119</v>
      </c>
      <c r="C76" s="314">
        <v>5392004</v>
      </c>
      <c r="D76" s="314">
        <v>3163961.8099999996</v>
      </c>
      <c r="E76" s="241">
        <v>0</v>
      </c>
      <c r="F76" s="241">
        <v>0</v>
      </c>
      <c r="G76" s="241">
        <v>0</v>
      </c>
      <c r="H76" s="241">
        <v>0</v>
      </c>
      <c r="I76" s="241">
        <v>198240</v>
      </c>
      <c r="J76" s="241">
        <v>476620</v>
      </c>
      <c r="K76" s="241">
        <v>0</v>
      </c>
      <c r="L76" s="241">
        <v>8761.5</v>
      </c>
      <c r="M76" s="241">
        <v>445686</v>
      </c>
      <c r="N76" s="241">
        <v>0</v>
      </c>
      <c r="O76" s="241">
        <v>0</v>
      </c>
      <c r="P76" s="241">
        <v>334530</v>
      </c>
      <c r="Q76" s="241">
        <f t="shared" si="1"/>
        <v>1463837.5</v>
      </c>
      <c r="R76" s="3"/>
    </row>
    <row r="77" spans="2:18" x14ac:dyDescent="0.25">
      <c r="B77" s="313" t="s">
        <v>120</v>
      </c>
      <c r="C77" s="314">
        <v>3583200</v>
      </c>
      <c r="D77" s="314">
        <v>123629556.60000001</v>
      </c>
      <c r="E77" s="241">
        <v>0</v>
      </c>
      <c r="F77" s="241">
        <v>0</v>
      </c>
      <c r="G77" s="241">
        <v>2282946</v>
      </c>
      <c r="H77" s="241">
        <v>1156154.93</v>
      </c>
      <c r="I77" s="241">
        <v>36719712</v>
      </c>
      <c r="J77" s="241">
        <v>0</v>
      </c>
      <c r="K77" s="241">
        <v>36906135.009999998</v>
      </c>
      <c r="L77" s="241">
        <v>3949975.99</v>
      </c>
      <c r="M77" s="241">
        <v>908699.99</v>
      </c>
      <c r="N77" s="241">
        <v>116864.84</v>
      </c>
      <c r="O77" s="241">
        <v>18337200</v>
      </c>
      <c r="P77" s="241">
        <v>3667507.26</v>
      </c>
      <c r="Q77" s="241">
        <f t="shared" si="1"/>
        <v>104045196.02</v>
      </c>
      <c r="R77" s="3"/>
    </row>
    <row r="78" spans="2:18" x14ac:dyDescent="0.25">
      <c r="B78" s="315" t="s">
        <v>121</v>
      </c>
      <c r="C78" s="316">
        <v>1045835769</v>
      </c>
      <c r="D78" s="316">
        <v>2908628174.6000004</v>
      </c>
      <c r="E78" s="243">
        <v>19313893.329999998</v>
      </c>
      <c r="F78" s="243">
        <v>21778378.57</v>
      </c>
      <c r="G78" s="243">
        <v>59106509.200000003</v>
      </c>
      <c r="H78" s="243">
        <v>224995873.96000001</v>
      </c>
      <c r="I78" s="243">
        <v>202942760.87</v>
      </c>
      <c r="J78" s="243">
        <v>372803698.31</v>
      </c>
      <c r="K78" s="243">
        <v>119436582.88</v>
      </c>
      <c r="L78" s="243">
        <v>208721107.34999999</v>
      </c>
      <c r="M78" s="243">
        <v>518291593.96999997</v>
      </c>
      <c r="N78" s="243">
        <v>278038556.14999998</v>
      </c>
      <c r="O78" s="243">
        <v>230664912.34999999</v>
      </c>
      <c r="P78" s="243">
        <v>362307910.97000003</v>
      </c>
      <c r="Q78" s="243">
        <f t="shared" si="1"/>
        <v>2618401777.9099998</v>
      </c>
      <c r="R78" s="3"/>
    </row>
    <row r="79" spans="2:18" ht="13.5" customHeight="1" x14ac:dyDescent="0.25">
      <c r="B79" s="313" t="s">
        <v>122</v>
      </c>
      <c r="C79" s="314">
        <v>1042035769</v>
      </c>
      <c r="D79" s="314">
        <v>2908628174.6000004</v>
      </c>
      <c r="E79" s="241">
        <v>19313893.329999998</v>
      </c>
      <c r="F79" s="241">
        <v>21778378.57</v>
      </c>
      <c r="G79" s="241">
        <v>59106509.200000003</v>
      </c>
      <c r="H79" s="241">
        <v>224995873.96000001</v>
      </c>
      <c r="I79" s="241">
        <v>202942760.87</v>
      </c>
      <c r="J79" s="241">
        <v>372803698.31</v>
      </c>
      <c r="K79" s="241">
        <v>119436582.88</v>
      </c>
      <c r="L79" s="241">
        <v>208721107.34999999</v>
      </c>
      <c r="M79" s="241">
        <v>518291593.96999997</v>
      </c>
      <c r="N79" s="241">
        <v>278038556.14999998</v>
      </c>
      <c r="O79" s="241">
        <v>230664912.34999999</v>
      </c>
      <c r="P79" s="241">
        <v>362307910.97000003</v>
      </c>
      <c r="Q79" s="241">
        <f t="shared" si="1"/>
        <v>2618401777.9099998</v>
      </c>
      <c r="R79" s="3"/>
    </row>
    <row r="80" spans="2:18" x14ac:dyDescent="0.25">
      <c r="B80" s="118" t="s">
        <v>262</v>
      </c>
      <c r="C80" s="308">
        <v>1042035769</v>
      </c>
      <c r="D80" s="308">
        <v>2908628174.6000004</v>
      </c>
      <c r="E80" s="241">
        <v>19313893.329999998</v>
      </c>
      <c r="F80" s="241">
        <v>21778378.57</v>
      </c>
      <c r="G80" s="241">
        <v>59106509.200000003</v>
      </c>
      <c r="H80" s="241">
        <v>224995873.96000001</v>
      </c>
      <c r="I80" s="241">
        <v>202942760.87</v>
      </c>
      <c r="J80" s="241">
        <v>372803698.31</v>
      </c>
      <c r="K80" s="241">
        <v>119436582.88</v>
      </c>
      <c r="L80" s="241">
        <v>208721107.34999999</v>
      </c>
      <c r="M80" s="241">
        <v>518291593.96999997</v>
      </c>
      <c r="N80" s="241">
        <v>278038556.14999998</v>
      </c>
      <c r="O80" s="241">
        <v>230664912.34999999</v>
      </c>
      <c r="P80" s="241">
        <v>362307910.97000003</v>
      </c>
      <c r="Q80" s="241">
        <f t="shared" si="1"/>
        <v>2618401777.9099998</v>
      </c>
      <c r="R80" s="3"/>
    </row>
    <row r="81" spans="2:18" x14ac:dyDescent="0.25">
      <c r="B81" s="59" t="s">
        <v>123</v>
      </c>
      <c r="C81" s="308">
        <v>3800000</v>
      </c>
      <c r="D81" s="308">
        <v>0</v>
      </c>
      <c r="E81" s="353">
        <v>0</v>
      </c>
      <c r="F81" s="353"/>
      <c r="G81" s="353"/>
      <c r="H81" s="353"/>
      <c r="I81" s="353"/>
      <c r="J81" s="353"/>
      <c r="K81" s="353"/>
      <c r="L81" s="353"/>
      <c r="M81" s="353"/>
      <c r="N81" s="353"/>
      <c r="O81" s="353">
        <v>0</v>
      </c>
      <c r="P81" s="353">
        <v>0</v>
      </c>
      <c r="Q81" s="241" t="str">
        <f t="shared" si="1"/>
        <v>-</v>
      </c>
      <c r="R81" s="3"/>
    </row>
    <row r="82" spans="2:18" x14ac:dyDescent="0.25">
      <c r="B82" s="118" t="s">
        <v>263</v>
      </c>
      <c r="C82" s="308">
        <v>100000</v>
      </c>
      <c r="D82" s="308">
        <v>0</v>
      </c>
      <c r="E82" s="353">
        <v>0</v>
      </c>
      <c r="F82" s="353"/>
      <c r="G82" s="353"/>
      <c r="H82" s="353"/>
      <c r="I82" s="353"/>
      <c r="J82" s="353"/>
      <c r="K82" s="353"/>
      <c r="L82" s="353"/>
      <c r="M82" s="353"/>
      <c r="N82" s="353"/>
      <c r="O82" s="353">
        <v>0</v>
      </c>
      <c r="P82" s="353"/>
      <c r="Q82" s="241" t="str">
        <f t="shared" si="1"/>
        <v>-</v>
      </c>
      <c r="R82" s="3"/>
    </row>
    <row r="83" spans="2:18" x14ac:dyDescent="0.25">
      <c r="B83" s="118" t="s">
        <v>265</v>
      </c>
      <c r="C83" s="308">
        <v>3700000</v>
      </c>
      <c r="D83" s="308">
        <v>0</v>
      </c>
      <c r="E83" s="353">
        <v>0</v>
      </c>
      <c r="F83" s="353"/>
      <c r="G83" s="353"/>
      <c r="H83" s="353"/>
      <c r="I83" s="353"/>
      <c r="J83" s="353"/>
      <c r="K83" s="353"/>
      <c r="L83" s="353"/>
      <c r="M83" s="353"/>
      <c r="N83" s="353"/>
      <c r="O83" s="353">
        <v>0</v>
      </c>
      <c r="P83" s="353">
        <v>0</v>
      </c>
      <c r="Q83" s="241" t="str">
        <f t="shared" si="1"/>
        <v>-</v>
      </c>
      <c r="R83" s="3"/>
    </row>
    <row r="84" spans="2:18" x14ac:dyDescent="0.25">
      <c r="B84" s="61" t="s">
        <v>124</v>
      </c>
      <c r="C84" s="240">
        <v>60117023257</v>
      </c>
      <c r="D84" s="240">
        <v>87216147107.399994</v>
      </c>
      <c r="E84" s="243">
        <v>1655990370.9299998</v>
      </c>
      <c r="F84" s="243">
        <v>4300904192.1500006</v>
      </c>
      <c r="G84" s="243">
        <v>13411948186.76</v>
      </c>
      <c r="H84" s="243">
        <v>5470108177.5099993</v>
      </c>
      <c r="I84" s="243">
        <v>2910565435.21</v>
      </c>
      <c r="J84" s="243">
        <v>7158727462.3499994</v>
      </c>
      <c r="K84" s="243">
        <v>7082355125.8999996</v>
      </c>
      <c r="L84" s="243">
        <v>2635354187.8400002</v>
      </c>
      <c r="M84" s="243">
        <v>8572330678.2099991</v>
      </c>
      <c r="N84" s="243">
        <v>5971278284.9300003</v>
      </c>
      <c r="O84" s="243">
        <v>5998468314.3000002</v>
      </c>
      <c r="P84" s="243">
        <v>20716532588.5</v>
      </c>
      <c r="Q84" s="243">
        <f t="shared" si="1"/>
        <v>85884563004.589996</v>
      </c>
      <c r="R84" s="3"/>
    </row>
    <row r="85" spans="2:18" x14ac:dyDescent="0.25">
      <c r="B85" s="59" t="s">
        <v>125</v>
      </c>
      <c r="C85" s="308">
        <v>174810000</v>
      </c>
      <c r="D85" s="308">
        <v>3282948572.3700004</v>
      </c>
      <c r="E85" s="241">
        <v>40416804.549999997</v>
      </c>
      <c r="F85" s="241">
        <v>62427035.899999999</v>
      </c>
      <c r="G85" s="241">
        <v>255146263.72999999</v>
      </c>
      <c r="H85" s="241">
        <v>4966092</v>
      </c>
      <c r="I85" s="241">
        <v>145949639.53999999</v>
      </c>
      <c r="J85" s="241">
        <v>207485441.27000001</v>
      </c>
      <c r="K85" s="241">
        <v>386526190.44</v>
      </c>
      <c r="L85" s="241">
        <v>24846883.469999999</v>
      </c>
      <c r="M85" s="241">
        <v>94102269.810000002</v>
      </c>
      <c r="N85" s="241">
        <v>133102311.69</v>
      </c>
      <c r="O85" s="241">
        <v>1229112714.8299999</v>
      </c>
      <c r="P85" s="241">
        <v>622406015.4000001</v>
      </c>
      <c r="Q85" s="241">
        <f t="shared" si="1"/>
        <v>3206487662.6299996</v>
      </c>
      <c r="R85" s="3"/>
    </row>
    <row r="86" spans="2:18" x14ac:dyDescent="0.25">
      <c r="B86" s="118" t="s">
        <v>266</v>
      </c>
      <c r="C86" s="308">
        <v>174810000</v>
      </c>
      <c r="D86" s="308">
        <v>3282948572.3700004</v>
      </c>
      <c r="E86" s="241">
        <v>40416804.549999997</v>
      </c>
      <c r="F86" s="241">
        <v>62427035.899999999</v>
      </c>
      <c r="G86" s="241">
        <v>255146263.72999999</v>
      </c>
      <c r="H86" s="241">
        <v>4966092</v>
      </c>
      <c r="I86" s="241">
        <v>145949639.53999999</v>
      </c>
      <c r="J86" s="241">
        <v>207485441.27000001</v>
      </c>
      <c r="K86" s="241">
        <v>386526190.44</v>
      </c>
      <c r="L86" s="241">
        <v>24846883.469999999</v>
      </c>
      <c r="M86" s="241">
        <v>94102269.810000002</v>
      </c>
      <c r="N86" s="241">
        <v>133102311.69</v>
      </c>
      <c r="O86" s="241">
        <v>1229112714.8299999</v>
      </c>
      <c r="P86" s="241">
        <v>622406015.4000001</v>
      </c>
      <c r="Q86" s="241">
        <f t="shared" si="1"/>
        <v>3206487662.6299996</v>
      </c>
      <c r="R86" s="3"/>
    </row>
    <row r="87" spans="2:18" x14ac:dyDescent="0.25">
      <c r="B87" s="59" t="s">
        <v>126</v>
      </c>
      <c r="C87" s="308">
        <v>59899013257</v>
      </c>
      <c r="D87" s="308">
        <v>83758908641.699997</v>
      </c>
      <c r="E87" s="241">
        <v>1615573566.3799999</v>
      </c>
      <c r="F87" s="241">
        <v>4238477156.25</v>
      </c>
      <c r="G87" s="241">
        <v>13156801923.029999</v>
      </c>
      <c r="H87" s="241">
        <v>5465142085.5099993</v>
      </c>
      <c r="I87" s="241">
        <v>2764615795.6700001</v>
      </c>
      <c r="J87" s="241">
        <v>6950258127.75</v>
      </c>
      <c r="K87" s="241">
        <v>6658028935.46</v>
      </c>
      <c r="L87" s="241">
        <v>2610507304.3699999</v>
      </c>
      <c r="M87" s="241">
        <v>8478228408.3999996</v>
      </c>
      <c r="N87" s="241">
        <v>5830559973.2399998</v>
      </c>
      <c r="O87" s="241">
        <v>4762465599.4700003</v>
      </c>
      <c r="P87" s="241">
        <v>19973126573.099998</v>
      </c>
      <c r="Q87" s="241">
        <f t="shared" si="1"/>
        <v>82503785448.630005</v>
      </c>
      <c r="R87" s="3"/>
    </row>
    <row r="88" spans="2:18" x14ac:dyDescent="0.25">
      <c r="B88" s="118" t="s">
        <v>267</v>
      </c>
      <c r="C88" s="308">
        <v>19683094461</v>
      </c>
      <c r="D88" s="308">
        <v>26912994439.880001</v>
      </c>
      <c r="E88" s="241">
        <v>1249087120.6799998</v>
      </c>
      <c r="F88" s="241">
        <v>1567666063.27</v>
      </c>
      <c r="G88" s="241">
        <v>1461712004.3800001</v>
      </c>
      <c r="H88" s="241">
        <v>1475730862.0599999</v>
      </c>
      <c r="I88" s="241">
        <v>1642264173.0700002</v>
      </c>
      <c r="J88" s="241">
        <v>1559113809.4400001</v>
      </c>
      <c r="K88" s="241">
        <v>1385859711.22</v>
      </c>
      <c r="L88" s="241">
        <v>1586799050.4000001</v>
      </c>
      <c r="M88" s="241">
        <v>6221621106.9299994</v>
      </c>
      <c r="N88" s="241">
        <v>2191730865.8600001</v>
      </c>
      <c r="O88" s="241">
        <v>1528947099.4200001</v>
      </c>
      <c r="P88" s="241">
        <v>4604259693.8099995</v>
      </c>
      <c r="Q88" s="241">
        <f t="shared" si="1"/>
        <v>26474791560.539993</v>
      </c>
      <c r="R88" s="3"/>
    </row>
    <row r="89" spans="2:18" x14ac:dyDescent="0.25">
      <c r="B89" s="118" t="s">
        <v>270</v>
      </c>
      <c r="C89" s="308">
        <v>37633288796</v>
      </c>
      <c r="D89" s="308">
        <v>50520284201.819992</v>
      </c>
      <c r="E89" s="241">
        <v>241486445.69999999</v>
      </c>
      <c r="F89" s="241">
        <v>2669881586.4200001</v>
      </c>
      <c r="G89" s="241">
        <v>11675089918.65</v>
      </c>
      <c r="H89" s="241">
        <v>3863610583.75</v>
      </c>
      <c r="I89" s="241">
        <v>752201816.29999995</v>
      </c>
      <c r="J89" s="241">
        <v>5389848052.8099995</v>
      </c>
      <c r="K89" s="241">
        <v>3674645435.54</v>
      </c>
      <c r="L89" s="241">
        <v>1009736175.1999999</v>
      </c>
      <c r="M89" s="241">
        <v>2202762944.73</v>
      </c>
      <c r="N89" s="241">
        <v>3512519434.3800001</v>
      </c>
      <c r="O89" s="241">
        <v>2208241965</v>
      </c>
      <c r="P89" s="241">
        <v>12725078964.360001</v>
      </c>
      <c r="Q89" s="241">
        <f t="shared" si="1"/>
        <v>49925103322.839996</v>
      </c>
      <c r="R89" s="3"/>
    </row>
    <row r="90" spans="2:18" x14ac:dyDescent="0.25">
      <c r="B90" s="118" t="s">
        <v>290</v>
      </c>
      <c r="C90" s="308">
        <v>2582630000</v>
      </c>
      <c r="D90" s="308">
        <v>6325630000</v>
      </c>
      <c r="E90" s="241">
        <v>125000000</v>
      </c>
      <c r="F90" s="241">
        <v>929506.56</v>
      </c>
      <c r="G90" s="241">
        <v>20000000</v>
      </c>
      <c r="H90" s="241">
        <v>125800639.7</v>
      </c>
      <c r="I90" s="241">
        <v>370149806.30000001</v>
      </c>
      <c r="J90" s="241">
        <v>1296265.5</v>
      </c>
      <c r="K90" s="241">
        <v>1597523788.7</v>
      </c>
      <c r="L90" s="241">
        <v>13972078.77</v>
      </c>
      <c r="M90" s="241">
        <v>53844356.740000002</v>
      </c>
      <c r="N90" s="241">
        <v>126309673</v>
      </c>
      <c r="O90" s="241">
        <v>1025276535.05</v>
      </c>
      <c r="P90" s="241">
        <v>2643787914.9300003</v>
      </c>
      <c r="Q90" s="241">
        <f t="shared" si="1"/>
        <v>6103890565.25</v>
      </c>
      <c r="R90" s="3"/>
    </row>
    <row r="91" spans="2:18" x14ac:dyDescent="0.25">
      <c r="B91" s="59" t="s">
        <v>127</v>
      </c>
      <c r="C91" s="308">
        <v>43200000</v>
      </c>
      <c r="D91" s="308">
        <v>174289893.32999998</v>
      </c>
      <c r="E91" s="241">
        <v>0</v>
      </c>
      <c r="F91" s="241">
        <v>0</v>
      </c>
      <c r="G91" s="241">
        <v>0</v>
      </c>
      <c r="H91" s="241">
        <v>0</v>
      </c>
      <c r="I91" s="241"/>
      <c r="J91" s="241">
        <v>983893.33</v>
      </c>
      <c r="K91" s="241">
        <v>37800000</v>
      </c>
      <c r="L91" s="241">
        <v>0</v>
      </c>
      <c r="M91" s="241"/>
      <c r="N91" s="241">
        <v>7616000</v>
      </c>
      <c r="O91" s="241">
        <v>6890000</v>
      </c>
      <c r="P91" s="241">
        <v>121000000</v>
      </c>
      <c r="Q91" s="241">
        <f t="shared" si="1"/>
        <v>174289893.32999998</v>
      </c>
      <c r="R91" s="3"/>
    </row>
    <row r="92" spans="2:18" x14ac:dyDescent="0.25">
      <c r="B92" s="61" t="s">
        <v>128</v>
      </c>
      <c r="C92" s="240">
        <v>1447124275</v>
      </c>
      <c r="D92" s="240">
        <v>136635912.43000013</v>
      </c>
      <c r="E92" s="243">
        <v>0</v>
      </c>
      <c r="F92" s="243">
        <v>0</v>
      </c>
      <c r="G92" s="243">
        <v>0</v>
      </c>
      <c r="H92" s="243">
        <v>0</v>
      </c>
      <c r="I92" s="243">
        <v>0</v>
      </c>
      <c r="J92" s="243">
        <v>0</v>
      </c>
      <c r="K92" s="243"/>
      <c r="L92" s="243"/>
      <c r="M92" s="243">
        <v>0</v>
      </c>
      <c r="N92" s="243">
        <v>0</v>
      </c>
      <c r="O92" s="243">
        <v>0</v>
      </c>
      <c r="P92" s="243">
        <v>0</v>
      </c>
      <c r="Q92" s="243" t="str">
        <f t="shared" si="1"/>
        <v>-</v>
      </c>
      <c r="R92" s="3"/>
    </row>
    <row r="93" spans="2:18" x14ac:dyDescent="0.25">
      <c r="B93" s="59" t="s">
        <v>129</v>
      </c>
      <c r="C93" s="308">
        <v>1268687984</v>
      </c>
      <c r="D93" s="308">
        <v>40446170.430000111</v>
      </c>
      <c r="E93" s="241">
        <v>0</v>
      </c>
      <c r="F93" s="241">
        <v>0</v>
      </c>
      <c r="G93" s="241">
        <v>0</v>
      </c>
      <c r="H93" s="241">
        <v>0</v>
      </c>
      <c r="I93" s="241">
        <v>0</v>
      </c>
      <c r="J93" s="241">
        <v>0</v>
      </c>
      <c r="K93" s="241"/>
      <c r="L93" s="241"/>
      <c r="M93" s="241">
        <v>0</v>
      </c>
      <c r="N93" s="241">
        <v>0</v>
      </c>
      <c r="O93" s="241">
        <v>0</v>
      </c>
      <c r="P93" s="241">
        <v>0</v>
      </c>
      <c r="Q93" s="241" t="str">
        <f t="shared" si="1"/>
        <v>-</v>
      </c>
      <c r="R93" s="3"/>
    </row>
    <row r="94" spans="2:18" x14ac:dyDescent="0.25">
      <c r="B94" s="59" t="s">
        <v>130</v>
      </c>
      <c r="C94" s="308">
        <v>178436291</v>
      </c>
      <c r="D94" s="308">
        <v>96189742</v>
      </c>
      <c r="E94" s="353">
        <v>0</v>
      </c>
      <c r="F94" s="353"/>
      <c r="G94" s="353"/>
      <c r="H94" s="353"/>
      <c r="I94" s="353"/>
      <c r="J94" s="353"/>
      <c r="K94" s="353"/>
      <c r="L94" s="353"/>
      <c r="M94" s="353"/>
      <c r="N94" s="353"/>
      <c r="O94" s="353">
        <v>0</v>
      </c>
      <c r="P94" s="353">
        <v>0</v>
      </c>
      <c r="Q94" s="241" t="str">
        <f t="shared" si="1"/>
        <v>-</v>
      </c>
      <c r="R94" s="3"/>
    </row>
    <row r="95" spans="2:18" x14ac:dyDescent="0.25">
      <c r="B95" s="211" t="s">
        <v>66</v>
      </c>
      <c r="C95" s="177">
        <f t="shared" ref="C95:Q95" si="2">+C47+C10</f>
        <v>1484234610959</v>
      </c>
      <c r="D95" s="177">
        <f t="shared" si="2"/>
        <v>1563674700542.7498</v>
      </c>
      <c r="E95" s="184">
        <f t="shared" si="2"/>
        <v>134047156785.43002</v>
      </c>
      <c r="F95" s="178">
        <f t="shared" si="2"/>
        <v>96384797444.330002</v>
      </c>
      <c r="G95" s="178">
        <f t="shared" si="2"/>
        <v>112963862363.93001</v>
      </c>
      <c r="H95" s="178">
        <f t="shared" si="2"/>
        <v>102385081677.28001</v>
      </c>
      <c r="I95" s="178">
        <f t="shared" si="2"/>
        <v>137048817622.06998</v>
      </c>
      <c r="J95" s="178">
        <f t="shared" si="2"/>
        <v>128238003019.77998</v>
      </c>
      <c r="K95" s="178">
        <f t="shared" si="2"/>
        <v>130472146453.47002</v>
      </c>
      <c r="L95" s="178">
        <f t="shared" si="2"/>
        <v>125009741258.31001</v>
      </c>
      <c r="M95" s="178">
        <f t="shared" si="2"/>
        <v>109539306231.21002</v>
      </c>
      <c r="N95" s="178">
        <f t="shared" si="2"/>
        <v>114549917923.72005</v>
      </c>
      <c r="O95" s="178">
        <f t="shared" si="2"/>
        <v>158231885019.69</v>
      </c>
      <c r="P95" s="178">
        <f t="shared" si="2"/>
        <v>172708279841.10007</v>
      </c>
      <c r="Q95" s="178">
        <f t="shared" si="2"/>
        <v>1521578995640.3201</v>
      </c>
      <c r="R95" s="3"/>
    </row>
    <row r="96" spans="2:18" x14ac:dyDescent="0.25">
      <c r="B96" s="27"/>
      <c r="C96" s="31"/>
      <c r="D96" s="31"/>
      <c r="E96" s="352"/>
      <c r="F96" s="31"/>
      <c r="G96" s="31"/>
      <c r="H96" s="31"/>
      <c r="I96" s="31"/>
      <c r="J96" s="31"/>
      <c r="K96" s="31"/>
      <c r="L96" s="31"/>
      <c r="M96" s="31"/>
      <c r="N96" s="31"/>
      <c r="O96" s="31"/>
      <c r="P96" s="31"/>
      <c r="Q96" s="31"/>
      <c r="R96" s="309"/>
    </row>
    <row r="97" spans="1:33" x14ac:dyDescent="0.25">
      <c r="B97" s="211"/>
      <c r="C97" s="26"/>
      <c r="D97" s="26"/>
      <c r="E97" s="15" t="s">
        <v>10</v>
      </c>
      <c r="F97" s="14" t="s">
        <v>11</v>
      </c>
      <c r="G97" s="14" t="str">
        <f>+G9</f>
        <v>MARZO</v>
      </c>
      <c r="H97" s="14" t="s">
        <v>13</v>
      </c>
      <c r="I97" s="14" t="s">
        <v>14</v>
      </c>
      <c r="J97" s="14" t="s">
        <v>15</v>
      </c>
      <c r="K97" s="14" t="s">
        <v>16</v>
      </c>
      <c r="L97" s="14" t="s">
        <v>17</v>
      </c>
      <c r="M97" s="14" t="s">
        <v>18</v>
      </c>
      <c r="N97" s="14" t="s">
        <v>19</v>
      </c>
      <c r="O97" s="14" t="s">
        <v>20</v>
      </c>
      <c r="P97" s="14">
        <v>0</v>
      </c>
      <c r="Q97" s="214" t="s">
        <v>22</v>
      </c>
    </row>
    <row r="98" spans="1:33" x14ac:dyDescent="0.25">
      <c r="B98" s="29" t="s">
        <v>148</v>
      </c>
      <c r="C98" s="167">
        <v>108120510535</v>
      </c>
      <c r="D98" s="167">
        <v>108120510535</v>
      </c>
      <c r="E98" s="351">
        <v>22829867051.84</v>
      </c>
      <c r="F98" s="351">
        <v>8796574302.8600006</v>
      </c>
      <c r="G98" s="351">
        <v>10677402557</v>
      </c>
      <c r="H98" s="351">
        <v>11034188586.1</v>
      </c>
      <c r="I98" s="351">
        <v>6450110802.3499994</v>
      </c>
      <c r="J98" s="351">
        <v>1472919133.3199999</v>
      </c>
      <c r="K98" s="351">
        <v>920691110.3499999</v>
      </c>
      <c r="L98" s="351">
        <v>3152769895.5</v>
      </c>
      <c r="M98" s="351">
        <v>3557967847.46</v>
      </c>
      <c r="N98" s="351">
        <v>7933203433.8400002</v>
      </c>
      <c r="O98" s="351">
        <v>12282357871.939999</v>
      </c>
      <c r="P98" s="167">
        <v>11740860786.610001</v>
      </c>
      <c r="Q98" s="167">
        <f t="shared" ref="Q98:Q125" si="3">IF(SUM(E98,F98,G98,H98,I98,J98,K98,L98,M98,N98,O98,P98)=0, "-", SUM(E98,F98,G98,H98,I98,J98,K98,L98,M98,N98,O98,P98))</f>
        <v>100848913379.17</v>
      </c>
      <c r="R98" s="4"/>
    </row>
    <row r="99" spans="1:33" x14ac:dyDescent="0.25">
      <c r="B99" s="196" t="s">
        <v>131</v>
      </c>
      <c r="C99" s="170">
        <v>5117721882</v>
      </c>
      <c r="D99" s="170">
        <v>7891270000</v>
      </c>
      <c r="E99" s="350">
        <v>0</v>
      </c>
      <c r="F99" s="333"/>
      <c r="G99" s="333"/>
      <c r="H99" s="170"/>
      <c r="I99" s="170">
        <v>225782100</v>
      </c>
      <c r="J99" s="333"/>
      <c r="K99" s="170"/>
      <c r="L99" s="333">
        <v>0</v>
      </c>
      <c r="M99" s="333">
        <v>0</v>
      </c>
      <c r="N99" s="170">
        <v>0</v>
      </c>
      <c r="O99" s="170">
        <v>5422113296.2199993</v>
      </c>
      <c r="P99" s="170">
        <v>0</v>
      </c>
      <c r="Q99" s="170">
        <f t="shared" si="3"/>
        <v>5647895396.2199993</v>
      </c>
      <c r="R99" s="4"/>
    </row>
    <row r="100" spans="1:33" x14ac:dyDescent="0.25">
      <c r="B100" s="222" t="s">
        <v>149</v>
      </c>
      <c r="C100" s="170">
        <v>5117721882</v>
      </c>
      <c r="D100" s="170">
        <v>7891270000</v>
      </c>
      <c r="E100" s="350">
        <v>0</v>
      </c>
      <c r="F100" s="333"/>
      <c r="G100" s="333"/>
      <c r="H100" s="170"/>
      <c r="I100" s="170">
        <v>225782100</v>
      </c>
      <c r="J100" s="333"/>
      <c r="K100" s="170"/>
      <c r="L100" s="333">
        <v>0</v>
      </c>
      <c r="M100" s="333">
        <v>0</v>
      </c>
      <c r="N100" s="170">
        <v>0</v>
      </c>
      <c r="O100" s="170">
        <v>5422113296.2199993</v>
      </c>
      <c r="P100" s="170">
        <v>0</v>
      </c>
      <c r="Q100" s="170">
        <f t="shared" si="3"/>
        <v>5647895396.2199993</v>
      </c>
      <c r="R100" s="4"/>
    </row>
    <row r="101" spans="1:33" x14ac:dyDescent="0.25">
      <c r="B101" s="194" t="s">
        <v>150</v>
      </c>
      <c r="C101" s="324">
        <v>5117721882</v>
      </c>
      <c r="D101" s="324">
        <v>7891270000</v>
      </c>
      <c r="E101" s="347">
        <v>0</v>
      </c>
      <c r="F101" s="334"/>
      <c r="G101" s="335"/>
      <c r="H101" s="172"/>
      <c r="I101" s="172">
        <v>225782100</v>
      </c>
      <c r="J101" s="335"/>
      <c r="K101" s="172"/>
      <c r="L101" s="335">
        <v>0</v>
      </c>
      <c r="M101" s="335">
        <v>0</v>
      </c>
      <c r="N101" s="172">
        <v>0</v>
      </c>
      <c r="O101" s="172">
        <v>5422113296.2199993</v>
      </c>
      <c r="P101" s="172">
        <v>0</v>
      </c>
      <c r="Q101" s="172">
        <f t="shared" si="3"/>
        <v>5647895396.2199993</v>
      </c>
      <c r="R101" s="4"/>
    </row>
    <row r="102" spans="1:33" ht="30" x14ac:dyDescent="0.25">
      <c r="B102" s="137" t="s">
        <v>151</v>
      </c>
      <c r="C102" s="324">
        <v>835789266</v>
      </c>
      <c r="D102" s="324">
        <v>2000000000</v>
      </c>
      <c r="E102" s="347">
        <v>0</v>
      </c>
      <c r="F102" s="334"/>
      <c r="G102" s="335"/>
      <c r="H102" s="335"/>
      <c r="I102" s="335"/>
      <c r="J102" s="335"/>
      <c r="K102" s="335"/>
      <c r="L102" s="335">
        <v>0</v>
      </c>
      <c r="M102" s="335">
        <v>0</v>
      </c>
      <c r="N102" s="335"/>
      <c r="O102" s="172">
        <v>2000000000</v>
      </c>
      <c r="P102" s="172">
        <v>0</v>
      </c>
      <c r="Q102" s="172">
        <f t="shared" si="3"/>
        <v>2000000000</v>
      </c>
      <c r="R102" s="4"/>
    </row>
    <row r="103" spans="1:33" ht="30" x14ac:dyDescent="0.25">
      <c r="B103" s="137" t="s">
        <v>152</v>
      </c>
      <c r="C103" s="324">
        <v>4281932616</v>
      </c>
      <c r="D103" s="324">
        <v>5891270000</v>
      </c>
      <c r="E103" s="349">
        <v>0</v>
      </c>
      <c r="F103" s="336"/>
      <c r="G103" s="337"/>
      <c r="H103" s="180"/>
      <c r="I103" s="180">
        <v>225782100</v>
      </c>
      <c r="J103" s="337"/>
      <c r="K103" s="180"/>
      <c r="L103" s="337"/>
      <c r="M103" s="337">
        <v>0</v>
      </c>
      <c r="N103" s="180">
        <v>0</v>
      </c>
      <c r="O103" s="180">
        <v>3422113296.2199998</v>
      </c>
      <c r="P103" s="180">
        <v>0</v>
      </c>
      <c r="Q103" s="180">
        <f t="shared" si="3"/>
        <v>3647895396.2199998</v>
      </c>
      <c r="R103" s="4"/>
    </row>
    <row r="104" spans="1:33" x14ac:dyDescent="0.25">
      <c r="B104" s="196" t="s">
        <v>132</v>
      </c>
      <c r="C104" s="357">
        <v>103002788653</v>
      </c>
      <c r="D104" s="357">
        <v>94432210535</v>
      </c>
      <c r="E104" s="348">
        <v>22829867051.84</v>
      </c>
      <c r="F104" s="326">
        <v>3078788140.4099998</v>
      </c>
      <c r="G104" s="169">
        <v>10677402557</v>
      </c>
      <c r="H104" s="169">
        <v>11034188586.1</v>
      </c>
      <c r="I104" s="169">
        <v>6224328702.3499994</v>
      </c>
      <c r="J104" s="169">
        <v>1472919133.3199999</v>
      </c>
      <c r="K104" s="169">
        <v>920691110.3499999</v>
      </c>
      <c r="L104" s="169">
        <v>3152769895.5</v>
      </c>
      <c r="M104" s="169">
        <v>3557967847.46</v>
      </c>
      <c r="N104" s="169">
        <v>7933203433.8400002</v>
      </c>
      <c r="O104" s="169">
        <v>6860244575.7199993</v>
      </c>
      <c r="P104" s="169">
        <v>11740860786.610001</v>
      </c>
      <c r="Q104" s="169">
        <f t="shared" si="3"/>
        <v>89483231820.5</v>
      </c>
      <c r="R104" s="4"/>
    </row>
    <row r="105" spans="1:33" x14ac:dyDescent="0.25">
      <c r="B105" s="193" t="s">
        <v>155</v>
      </c>
      <c r="C105" s="329">
        <v>103002788653</v>
      </c>
      <c r="D105" s="326">
        <v>94432210535</v>
      </c>
      <c r="E105" s="347">
        <v>22829867051.84</v>
      </c>
      <c r="F105" s="327">
        <v>3078788140.4099998</v>
      </c>
      <c r="G105" s="218">
        <v>10677402557</v>
      </c>
      <c r="H105" s="218">
        <v>11034188586.1</v>
      </c>
      <c r="I105" s="218">
        <v>6224328702.3499994</v>
      </c>
      <c r="J105" s="218">
        <v>1472919133.3199999</v>
      </c>
      <c r="K105" s="218">
        <v>920691110.3499999</v>
      </c>
      <c r="L105" s="218">
        <v>3152769895.5</v>
      </c>
      <c r="M105" s="218">
        <v>3557967847.46</v>
      </c>
      <c r="N105" s="218">
        <v>7933203433.8400002</v>
      </c>
      <c r="O105" s="218">
        <v>6860244575.7199993</v>
      </c>
      <c r="P105" s="179">
        <v>11740860786.610001</v>
      </c>
      <c r="Q105" s="179">
        <f t="shared" si="3"/>
        <v>89483231820.5</v>
      </c>
      <c r="R105" s="4"/>
    </row>
    <row r="106" spans="1:33" x14ac:dyDescent="0.25">
      <c r="B106" s="239" t="s">
        <v>133</v>
      </c>
      <c r="C106" s="326">
        <v>13500000000</v>
      </c>
      <c r="D106" s="326">
        <v>8728021882</v>
      </c>
      <c r="E106" s="348">
        <v>288136933.99000001</v>
      </c>
      <c r="F106" s="326">
        <v>31810198.93</v>
      </c>
      <c r="G106" s="169">
        <v>496473802.24000001</v>
      </c>
      <c r="H106" s="169">
        <v>407079489.51999998</v>
      </c>
      <c r="I106" s="169">
        <v>275613532.15999997</v>
      </c>
      <c r="J106" s="169">
        <v>5162164.84</v>
      </c>
      <c r="K106" s="169">
        <v>8627602.9199999999</v>
      </c>
      <c r="L106" s="169">
        <v>144539303.17000002</v>
      </c>
      <c r="M106" s="169">
        <v>743187012.68999994</v>
      </c>
      <c r="N106" s="169">
        <v>760396485.67000008</v>
      </c>
      <c r="O106" s="169">
        <v>326839707.31</v>
      </c>
      <c r="P106" s="169">
        <v>733713554.78999996</v>
      </c>
      <c r="Q106" s="169">
        <f t="shared" si="3"/>
        <v>4221579788.23</v>
      </c>
      <c r="R106" s="4"/>
    </row>
    <row r="107" spans="1:33" s="11" customFormat="1" x14ac:dyDescent="0.25">
      <c r="A107"/>
      <c r="B107" s="137" t="s">
        <v>156</v>
      </c>
      <c r="C107" s="324">
        <v>10000000000</v>
      </c>
      <c r="D107" s="324">
        <v>5031921882</v>
      </c>
      <c r="E107" s="347">
        <v>4455000</v>
      </c>
      <c r="F107" s="324">
        <v>15694288.189999999</v>
      </c>
      <c r="G107" s="172">
        <v>83924236.340000004</v>
      </c>
      <c r="H107" s="172">
        <v>214228586.61000001</v>
      </c>
      <c r="I107" s="172">
        <v>28293733.469999999</v>
      </c>
      <c r="J107" s="172">
        <v>1271602.47</v>
      </c>
      <c r="K107" s="172">
        <v>8627602.9199999999</v>
      </c>
      <c r="L107" s="172">
        <v>72150577.030000001</v>
      </c>
      <c r="M107" s="172">
        <v>10836759.77</v>
      </c>
      <c r="N107" s="172">
        <v>348846570.07000005</v>
      </c>
      <c r="O107" s="172">
        <v>1570000</v>
      </c>
      <c r="P107" s="172">
        <v>221257696.40000001</v>
      </c>
      <c r="Q107" s="172">
        <f t="shared" si="3"/>
        <v>1011156653.2700001</v>
      </c>
      <c r="R107" s="4"/>
      <c r="S107"/>
      <c r="T107"/>
      <c r="U107"/>
      <c r="V107"/>
      <c r="W107"/>
      <c r="X107"/>
      <c r="Y107"/>
      <c r="Z107"/>
      <c r="AA107"/>
      <c r="AB107"/>
      <c r="AC107"/>
      <c r="AD107"/>
      <c r="AE107"/>
      <c r="AF107"/>
      <c r="AG107"/>
    </row>
    <row r="108" spans="1:33" x14ac:dyDescent="0.25">
      <c r="B108" s="137" t="s">
        <v>157</v>
      </c>
      <c r="C108" s="325">
        <v>3500000000</v>
      </c>
      <c r="D108" s="325">
        <v>3696100000</v>
      </c>
      <c r="E108" s="349">
        <v>283681933.99000001</v>
      </c>
      <c r="F108" s="325">
        <v>16115910.74</v>
      </c>
      <c r="G108" s="180">
        <v>412549565.89999998</v>
      </c>
      <c r="H108" s="180">
        <v>192850902.91</v>
      </c>
      <c r="I108" s="180">
        <v>247319798.69</v>
      </c>
      <c r="J108" s="180">
        <v>3890562.37</v>
      </c>
      <c r="K108" s="180">
        <v>0</v>
      </c>
      <c r="L108" s="180">
        <v>72388726.140000001</v>
      </c>
      <c r="M108" s="180">
        <v>732350252.91999996</v>
      </c>
      <c r="N108" s="180">
        <v>411549915.60000002</v>
      </c>
      <c r="O108" s="180">
        <v>325269707.31</v>
      </c>
      <c r="P108" s="180">
        <v>512455858.38999999</v>
      </c>
      <c r="Q108" s="180">
        <f t="shared" si="3"/>
        <v>3210423134.9599996</v>
      </c>
      <c r="R108" s="4"/>
    </row>
    <row r="109" spans="1:33" ht="30" x14ac:dyDescent="0.25">
      <c r="B109" s="239" t="s">
        <v>134</v>
      </c>
      <c r="C109" s="326">
        <v>32727768220</v>
      </c>
      <c r="D109" s="326">
        <v>31666383121</v>
      </c>
      <c r="E109" s="348">
        <v>16150973120.200001</v>
      </c>
      <c r="F109" s="338"/>
      <c r="G109" s="169">
        <v>6277310000</v>
      </c>
      <c r="H109" s="169">
        <v>0</v>
      </c>
      <c r="I109" s="169"/>
      <c r="J109" s="339"/>
      <c r="K109" s="339"/>
      <c r="L109" s="339"/>
      <c r="M109" s="339"/>
      <c r="N109" s="339"/>
      <c r="O109" s="169">
        <v>0</v>
      </c>
      <c r="P109" s="169">
        <v>9238100000</v>
      </c>
      <c r="Q109" s="169">
        <f t="shared" si="3"/>
        <v>31666383120.200001</v>
      </c>
      <c r="R109" s="4"/>
    </row>
    <row r="110" spans="1:33" ht="30" x14ac:dyDescent="0.25">
      <c r="B110" s="137" t="s">
        <v>135</v>
      </c>
      <c r="C110" s="328">
        <v>9238100000</v>
      </c>
      <c r="D110" s="328">
        <v>9238100000</v>
      </c>
      <c r="E110" s="349">
        <v>0</v>
      </c>
      <c r="F110" s="340"/>
      <c r="G110" s="341"/>
      <c r="H110" s="181"/>
      <c r="I110" s="181"/>
      <c r="J110" s="341"/>
      <c r="K110" s="341"/>
      <c r="L110" s="341"/>
      <c r="M110" s="341"/>
      <c r="N110" s="341"/>
      <c r="O110" s="181"/>
      <c r="P110" s="181">
        <v>9238100000</v>
      </c>
      <c r="Q110" s="180">
        <f t="shared" si="3"/>
        <v>9238100000</v>
      </c>
      <c r="R110" s="4"/>
    </row>
    <row r="111" spans="1:33" ht="30" x14ac:dyDescent="0.25">
      <c r="B111" s="137" t="s">
        <v>136</v>
      </c>
      <c r="C111" s="328">
        <v>23489668220</v>
      </c>
      <c r="D111" s="328">
        <v>22428283121</v>
      </c>
      <c r="E111" s="349">
        <v>16150973120.200001</v>
      </c>
      <c r="F111" s="340"/>
      <c r="G111" s="181">
        <v>6277310000</v>
      </c>
      <c r="H111" s="181">
        <v>0</v>
      </c>
      <c r="I111" s="341"/>
      <c r="J111" s="341"/>
      <c r="K111" s="341"/>
      <c r="L111" s="341"/>
      <c r="M111" s="341"/>
      <c r="N111" s="341"/>
      <c r="O111" s="181">
        <v>0</v>
      </c>
      <c r="P111" s="181">
        <v>0</v>
      </c>
      <c r="Q111" s="181">
        <f t="shared" si="3"/>
        <v>22428283120.200001</v>
      </c>
      <c r="R111" s="4"/>
    </row>
    <row r="112" spans="1:33" s="11" customFormat="1" ht="30" x14ac:dyDescent="0.25">
      <c r="A112"/>
      <c r="B112" s="239" t="s">
        <v>137</v>
      </c>
      <c r="C112" s="326">
        <v>56775020433</v>
      </c>
      <c r="D112" s="326">
        <v>54037805532</v>
      </c>
      <c r="E112" s="348">
        <v>6390756997.6499996</v>
      </c>
      <c r="F112" s="326">
        <v>3046977941.48</v>
      </c>
      <c r="G112" s="169">
        <v>3903618754.7600002</v>
      </c>
      <c r="H112" s="169">
        <v>10627109096.58</v>
      </c>
      <c r="I112" s="169">
        <v>5948715170.1899996</v>
      </c>
      <c r="J112" s="169">
        <v>1467756968.48</v>
      </c>
      <c r="K112" s="169">
        <v>912063507.42999995</v>
      </c>
      <c r="L112" s="169">
        <v>3008230592.3299999</v>
      </c>
      <c r="M112" s="169">
        <v>2814780834.77</v>
      </c>
      <c r="N112" s="169">
        <v>7172806948.1700001</v>
      </c>
      <c r="O112" s="169">
        <v>6533404868.4099998</v>
      </c>
      <c r="P112" s="170">
        <v>1769047231.8199999</v>
      </c>
      <c r="Q112" s="170">
        <f t="shared" si="3"/>
        <v>53595268912.07</v>
      </c>
      <c r="R112" s="4"/>
      <c r="S112"/>
      <c r="T112"/>
      <c r="U112"/>
      <c r="V112"/>
      <c r="W112"/>
      <c r="X112"/>
      <c r="Y112"/>
      <c r="Z112"/>
      <c r="AA112"/>
      <c r="AB112"/>
      <c r="AC112"/>
      <c r="AD112"/>
      <c r="AE112"/>
      <c r="AF112"/>
      <c r="AG112"/>
    </row>
    <row r="113" spans="1:33" ht="30" x14ac:dyDescent="0.25">
      <c r="B113" s="137" t="s">
        <v>138</v>
      </c>
      <c r="C113" s="324">
        <v>1287444000</v>
      </c>
      <c r="D113" s="324">
        <v>1287444000</v>
      </c>
      <c r="E113" s="347">
        <v>209568010</v>
      </c>
      <c r="F113" s="324">
        <v>105829930</v>
      </c>
      <c r="G113" s="172">
        <v>107353640</v>
      </c>
      <c r="H113" s="172">
        <v>101709130</v>
      </c>
      <c r="I113" s="172">
        <v>100963850</v>
      </c>
      <c r="J113" s="172">
        <v>101110730</v>
      </c>
      <c r="K113" s="172">
        <v>102673030</v>
      </c>
      <c r="L113" s="172">
        <v>105391840</v>
      </c>
      <c r="M113" s="172">
        <v>108589200</v>
      </c>
      <c r="N113" s="172">
        <v>0</v>
      </c>
      <c r="O113" s="172">
        <v>216797600</v>
      </c>
      <c r="P113" s="172">
        <v>0</v>
      </c>
      <c r="Q113" s="172">
        <f t="shared" si="3"/>
        <v>1259986960</v>
      </c>
      <c r="R113" s="4"/>
    </row>
    <row r="114" spans="1:33" s="11" customFormat="1" ht="30" x14ac:dyDescent="0.25">
      <c r="A114"/>
      <c r="B114" s="137" t="s">
        <v>139</v>
      </c>
      <c r="C114" s="324">
        <v>55487576433</v>
      </c>
      <c r="D114" s="324">
        <v>52750361532</v>
      </c>
      <c r="E114" s="347">
        <v>6181188987.6499996</v>
      </c>
      <c r="F114" s="324">
        <v>2941148011.48</v>
      </c>
      <c r="G114" s="172">
        <v>3796265114.7600002</v>
      </c>
      <c r="H114" s="172">
        <v>10525399966.58</v>
      </c>
      <c r="I114" s="172">
        <v>5847751320.1899996</v>
      </c>
      <c r="J114" s="172">
        <v>1366646238.48</v>
      </c>
      <c r="K114" s="172">
        <v>809390477.42999995</v>
      </c>
      <c r="L114" s="172">
        <v>2902838752.3299999</v>
      </c>
      <c r="M114" s="172">
        <v>2706191634.77</v>
      </c>
      <c r="N114" s="172">
        <v>7172806948.1700001</v>
      </c>
      <c r="O114" s="172">
        <v>6316607268.4099998</v>
      </c>
      <c r="P114" s="172">
        <v>1769047231.8199999</v>
      </c>
      <c r="Q114" s="172">
        <f t="shared" si="3"/>
        <v>52335281952.07</v>
      </c>
      <c r="R114" s="4"/>
      <c r="S114"/>
      <c r="T114"/>
      <c r="U114"/>
      <c r="V114"/>
      <c r="W114"/>
      <c r="X114"/>
      <c r="Y114"/>
      <c r="Z114"/>
      <c r="AA114"/>
      <c r="AB114"/>
      <c r="AC114"/>
      <c r="AD114"/>
      <c r="AE114"/>
      <c r="AF114"/>
      <c r="AG114"/>
    </row>
    <row r="115" spans="1:33" s="11" customFormat="1" x14ac:dyDescent="0.25">
      <c r="A115"/>
      <c r="B115" s="196" t="s">
        <v>274</v>
      </c>
      <c r="C115" s="357">
        <v>0</v>
      </c>
      <c r="D115" s="357">
        <v>1338030000</v>
      </c>
      <c r="E115" s="348"/>
      <c r="F115" s="357">
        <v>1258926720.0700002</v>
      </c>
      <c r="G115" s="170"/>
      <c r="H115" s="170"/>
      <c r="I115" s="170"/>
      <c r="J115" s="170"/>
      <c r="K115" s="170"/>
      <c r="L115" s="170"/>
      <c r="M115" s="170"/>
      <c r="N115" s="170"/>
      <c r="O115" s="170"/>
      <c r="P115" s="170">
        <v>0</v>
      </c>
      <c r="Q115" s="170">
        <f t="shared" si="3"/>
        <v>1258926720.0700002</v>
      </c>
      <c r="R115" s="4"/>
      <c r="S115"/>
      <c r="T115"/>
      <c r="U115"/>
      <c r="V115"/>
      <c r="W115"/>
      <c r="X115"/>
      <c r="Y115"/>
      <c r="Z115"/>
      <c r="AA115"/>
      <c r="AB115"/>
      <c r="AC115"/>
      <c r="AD115"/>
      <c r="AE115"/>
      <c r="AF115"/>
      <c r="AG115"/>
    </row>
    <row r="116" spans="1:33" s="11" customFormat="1" x14ac:dyDescent="0.25">
      <c r="A116"/>
      <c r="B116" s="193" t="s">
        <v>275</v>
      </c>
      <c r="C116" s="324">
        <v>0</v>
      </c>
      <c r="D116" s="324">
        <v>1338030000</v>
      </c>
      <c r="E116" s="347"/>
      <c r="F116" s="324">
        <v>1258926720.0700002</v>
      </c>
      <c r="G116" s="172"/>
      <c r="H116" s="172"/>
      <c r="I116" s="172"/>
      <c r="J116" s="172"/>
      <c r="K116" s="172"/>
      <c r="L116" s="172"/>
      <c r="M116" s="172"/>
      <c r="N116" s="172"/>
      <c r="O116" s="172"/>
      <c r="P116" s="172">
        <v>0</v>
      </c>
      <c r="Q116" s="172">
        <f t="shared" si="3"/>
        <v>1258926720.0700002</v>
      </c>
      <c r="R116" s="4"/>
      <c r="S116"/>
      <c r="T116"/>
      <c r="U116"/>
      <c r="V116"/>
      <c r="W116"/>
      <c r="X116"/>
      <c r="Y116"/>
      <c r="Z116"/>
      <c r="AA116"/>
      <c r="AB116"/>
      <c r="AC116"/>
      <c r="AD116"/>
      <c r="AE116"/>
      <c r="AF116"/>
      <c r="AG116"/>
    </row>
    <row r="117" spans="1:33" s="11" customFormat="1" x14ac:dyDescent="0.25">
      <c r="A117"/>
      <c r="B117" s="239" t="s">
        <v>276</v>
      </c>
      <c r="C117" s="357">
        <v>0</v>
      </c>
      <c r="D117" s="357">
        <v>109000000</v>
      </c>
      <c r="E117" s="348"/>
      <c r="F117" s="357">
        <v>29951700.25</v>
      </c>
      <c r="G117" s="170"/>
      <c r="H117" s="170"/>
      <c r="I117" s="170"/>
      <c r="J117" s="170"/>
      <c r="K117" s="170"/>
      <c r="L117" s="170"/>
      <c r="M117" s="170"/>
      <c r="N117" s="170"/>
      <c r="O117" s="170"/>
      <c r="P117" s="170">
        <v>0</v>
      </c>
      <c r="Q117" s="170">
        <f t="shared" si="3"/>
        <v>29951700.25</v>
      </c>
      <c r="R117" s="4"/>
      <c r="S117"/>
      <c r="T117"/>
      <c r="U117"/>
      <c r="V117"/>
      <c r="W117"/>
      <c r="X117"/>
      <c r="Y117"/>
      <c r="Z117"/>
      <c r="AA117"/>
      <c r="AB117"/>
      <c r="AC117"/>
      <c r="AD117"/>
      <c r="AE117"/>
      <c r="AF117"/>
      <c r="AG117"/>
    </row>
    <row r="118" spans="1:33" s="11" customFormat="1" x14ac:dyDescent="0.25">
      <c r="A118"/>
      <c r="B118" s="137" t="s">
        <v>308</v>
      </c>
      <c r="C118" s="324">
        <v>0</v>
      </c>
      <c r="D118" s="324">
        <v>109000000</v>
      </c>
      <c r="E118" s="347"/>
      <c r="F118" s="324">
        <v>29951700.25</v>
      </c>
      <c r="G118" s="172"/>
      <c r="H118" s="172"/>
      <c r="I118" s="172"/>
      <c r="J118" s="172"/>
      <c r="K118" s="172"/>
      <c r="L118" s="172"/>
      <c r="M118" s="172"/>
      <c r="N118" s="172"/>
      <c r="O118" s="172"/>
      <c r="P118" s="172">
        <v>0</v>
      </c>
      <c r="Q118" s="172">
        <f t="shared" si="3"/>
        <v>29951700.25</v>
      </c>
      <c r="R118" s="4"/>
      <c r="S118"/>
      <c r="T118"/>
      <c r="U118"/>
      <c r="V118"/>
      <c r="W118"/>
      <c r="X118"/>
      <c r="Y118"/>
      <c r="Z118"/>
      <c r="AA118"/>
      <c r="AB118"/>
      <c r="AC118"/>
      <c r="AD118"/>
      <c r="AE118"/>
      <c r="AF118"/>
      <c r="AG118"/>
    </row>
    <row r="119" spans="1:33" s="11" customFormat="1" x14ac:dyDescent="0.25">
      <c r="A119"/>
      <c r="B119" s="239" t="s">
        <v>278</v>
      </c>
      <c r="C119" s="357">
        <v>0</v>
      </c>
      <c r="D119" s="357">
        <v>1229030000</v>
      </c>
      <c r="E119" s="348"/>
      <c r="F119" s="357">
        <v>1228975019.8200002</v>
      </c>
      <c r="G119" s="170"/>
      <c r="H119" s="170"/>
      <c r="I119" s="170"/>
      <c r="J119" s="170"/>
      <c r="K119" s="170"/>
      <c r="L119" s="170"/>
      <c r="M119" s="170"/>
      <c r="N119" s="170"/>
      <c r="O119" s="170"/>
      <c r="P119" s="170">
        <v>0</v>
      </c>
      <c r="Q119" s="170">
        <f t="shared" si="3"/>
        <v>1228975019.8200002</v>
      </c>
      <c r="R119" s="4"/>
      <c r="S119"/>
      <c r="T119"/>
      <c r="U119"/>
      <c r="V119"/>
      <c r="W119"/>
      <c r="X119"/>
      <c r="Y119"/>
      <c r="Z119"/>
      <c r="AA119"/>
      <c r="AB119"/>
      <c r="AC119"/>
      <c r="AD119"/>
      <c r="AE119"/>
      <c r="AF119"/>
      <c r="AG119"/>
    </row>
    <row r="120" spans="1:33" s="11" customFormat="1" ht="30" x14ac:dyDescent="0.25">
      <c r="A120"/>
      <c r="B120" s="137" t="s">
        <v>279</v>
      </c>
      <c r="C120" s="324">
        <v>0</v>
      </c>
      <c r="D120" s="324">
        <v>1229030000</v>
      </c>
      <c r="E120" s="347"/>
      <c r="F120" s="324">
        <v>1228975019.8200002</v>
      </c>
      <c r="G120" s="172"/>
      <c r="H120" s="172"/>
      <c r="I120" s="172"/>
      <c r="J120" s="172"/>
      <c r="K120" s="172"/>
      <c r="L120" s="172"/>
      <c r="M120" s="172"/>
      <c r="N120" s="172"/>
      <c r="O120" s="172"/>
      <c r="P120" s="172">
        <v>0</v>
      </c>
      <c r="Q120" s="172">
        <f t="shared" si="3"/>
        <v>1228975019.8200002</v>
      </c>
      <c r="R120" s="4"/>
      <c r="S120"/>
      <c r="T120"/>
      <c r="U120"/>
      <c r="V120"/>
      <c r="W120"/>
      <c r="X120"/>
      <c r="Y120"/>
      <c r="Z120"/>
      <c r="AA120"/>
      <c r="AB120"/>
      <c r="AC120"/>
      <c r="AD120"/>
      <c r="AE120"/>
      <c r="AF120"/>
      <c r="AG120"/>
    </row>
    <row r="121" spans="1:33" s="11" customFormat="1" x14ac:dyDescent="0.25">
      <c r="A121"/>
      <c r="B121" s="196" t="s">
        <v>280</v>
      </c>
      <c r="C121" s="357">
        <v>0</v>
      </c>
      <c r="D121" s="357">
        <v>4459000000</v>
      </c>
      <c r="E121" s="348"/>
      <c r="F121" s="357">
        <v>4458859442.3800001</v>
      </c>
      <c r="G121" s="170"/>
      <c r="H121" s="170"/>
      <c r="I121" s="170"/>
      <c r="J121" s="170"/>
      <c r="K121" s="170"/>
      <c r="L121" s="170"/>
      <c r="M121" s="170"/>
      <c r="N121" s="170"/>
      <c r="O121" s="170"/>
      <c r="P121" s="170">
        <v>0</v>
      </c>
      <c r="Q121" s="170">
        <f t="shared" si="3"/>
        <v>4458859442.3800001</v>
      </c>
      <c r="R121" s="4"/>
      <c r="S121"/>
      <c r="T121"/>
      <c r="U121"/>
      <c r="V121"/>
      <c r="W121"/>
      <c r="X121"/>
      <c r="Y121"/>
      <c r="Z121"/>
      <c r="AA121"/>
      <c r="AB121"/>
      <c r="AC121"/>
      <c r="AD121"/>
      <c r="AE121"/>
      <c r="AF121"/>
      <c r="AG121"/>
    </row>
    <row r="122" spans="1:33" s="11" customFormat="1" x14ac:dyDescent="0.25">
      <c r="A122"/>
      <c r="B122" s="193" t="s">
        <v>281</v>
      </c>
      <c r="C122" s="324">
        <v>0</v>
      </c>
      <c r="D122" s="324">
        <v>4459000000</v>
      </c>
      <c r="E122" s="347"/>
      <c r="F122" s="324">
        <v>4458859442.3800001</v>
      </c>
      <c r="G122" s="172"/>
      <c r="H122" s="172"/>
      <c r="I122" s="172"/>
      <c r="J122" s="172"/>
      <c r="K122" s="172"/>
      <c r="L122" s="172"/>
      <c r="M122" s="172"/>
      <c r="N122" s="172"/>
      <c r="O122" s="172"/>
      <c r="P122" s="172">
        <v>0</v>
      </c>
      <c r="Q122" s="172">
        <f t="shared" si="3"/>
        <v>4458859442.3800001</v>
      </c>
      <c r="R122" s="4"/>
      <c r="S122"/>
      <c r="T122"/>
      <c r="U122"/>
      <c r="V122"/>
      <c r="W122"/>
      <c r="X122"/>
      <c r="Y122"/>
      <c r="Z122"/>
      <c r="AA122"/>
      <c r="AB122"/>
      <c r="AC122"/>
      <c r="AD122"/>
      <c r="AE122"/>
      <c r="AF122"/>
      <c r="AG122"/>
    </row>
    <row r="123" spans="1:33" s="11" customFormat="1" x14ac:dyDescent="0.25">
      <c r="A123"/>
      <c r="B123" s="239" t="s">
        <v>282</v>
      </c>
      <c r="C123" s="357">
        <v>0</v>
      </c>
      <c r="D123" s="357">
        <v>4459000000</v>
      </c>
      <c r="E123" s="348"/>
      <c r="F123" s="357">
        <v>4458859442.3800001</v>
      </c>
      <c r="G123" s="170"/>
      <c r="H123" s="170"/>
      <c r="I123" s="170"/>
      <c r="J123" s="170"/>
      <c r="K123" s="170"/>
      <c r="L123" s="170"/>
      <c r="M123" s="170"/>
      <c r="N123" s="170"/>
      <c r="O123" s="170"/>
      <c r="P123" s="170">
        <v>0</v>
      </c>
      <c r="Q123" s="170">
        <f t="shared" si="3"/>
        <v>4458859442.3800001</v>
      </c>
      <c r="R123" s="4"/>
      <c r="S123"/>
      <c r="T123"/>
      <c r="U123"/>
      <c r="V123"/>
      <c r="W123"/>
      <c r="X123"/>
      <c r="Y123"/>
      <c r="Z123"/>
      <c r="AA123"/>
      <c r="AB123"/>
      <c r="AC123"/>
      <c r="AD123"/>
      <c r="AE123"/>
      <c r="AF123"/>
      <c r="AG123"/>
    </row>
    <row r="124" spans="1:33" s="11" customFormat="1" x14ac:dyDescent="0.25">
      <c r="A124"/>
      <c r="B124" s="137" t="s">
        <v>283</v>
      </c>
      <c r="C124" s="324">
        <v>0</v>
      </c>
      <c r="D124" s="324">
        <v>2458800000</v>
      </c>
      <c r="E124" s="347"/>
      <c r="F124" s="324">
        <v>2458752352</v>
      </c>
      <c r="G124" s="172"/>
      <c r="H124" s="172"/>
      <c r="I124" s="172"/>
      <c r="J124" s="172"/>
      <c r="K124" s="172"/>
      <c r="L124" s="172"/>
      <c r="M124" s="172"/>
      <c r="N124" s="172"/>
      <c r="O124" s="172"/>
      <c r="P124" s="172">
        <v>0</v>
      </c>
      <c r="Q124" s="172">
        <f t="shared" si="3"/>
        <v>2458752352</v>
      </c>
      <c r="R124" s="4"/>
      <c r="S124"/>
      <c r="T124"/>
      <c r="U124"/>
      <c r="V124"/>
      <c r="W124"/>
      <c r="X124"/>
      <c r="Y124"/>
      <c r="Z124"/>
      <c r="AA124"/>
      <c r="AB124"/>
      <c r="AC124"/>
      <c r="AD124"/>
      <c r="AE124"/>
      <c r="AF124"/>
      <c r="AG124"/>
    </row>
    <row r="125" spans="1:33" s="11" customFormat="1" x14ac:dyDescent="0.25">
      <c r="A125"/>
      <c r="B125" s="137" t="s">
        <v>294</v>
      </c>
      <c r="C125" s="324"/>
      <c r="D125" s="324">
        <v>2000200000</v>
      </c>
      <c r="E125" s="347"/>
      <c r="F125" s="324">
        <v>2000107090.3800001</v>
      </c>
      <c r="G125" s="172"/>
      <c r="H125" s="172"/>
      <c r="I125" s="172"/>
      <c r="J125" s="172"/>
      <c r="K125" s="172"/>
      <c r="L125" s="172"/>
      <c r="M125" s="172"/>
      <c r="N125" s="172"/>
      <c r="O125" s="172"/>
      <c r="P125" s="172">
        <v>0</v>
      </c>
      <c r="Q125" s="172">
        <f t="shared" si="3"/>
        <v>2000107090.3800001</v>
      </c>
      <c r="R125" s="4"/>
      <c r="S125"/>
      <c r="T125"/>
      <c r="U125"/>
      <c r="V125"/>
      <c r="W125"/>
      <c r="X125"/>
      <c r="Y125"/>
      <c r="Z125"/>
      <c r="AA125"/>
      <c r="AB125"/>
      <c r="AC125"/>
      <c r="AD125"/>
      <c r="AE125"/>
      <c r="AF125"/>
      <c r="AG125"/>
    </row>
    <row r="126" spans="1:33" s="11" customFormat="1" x14ac:dyDescent="0.25">
      <c r="A126"/>
      <c r="B126" s="211" t="s">
        <v>57</v>
      </c>
      <c r="C126" s="177">
        <f t="shared" ref="C126:P126" si="4">C98</f>
        <v>108120510535</v>
      </c>
      <c r="D126" s="177">
        <f t="shared" si="4"/>
        <v>108120510535</v>
      </c>
      <c r="E126" s="184">
        <f t="shared" si="4"/>
        <v>22829867051.84</v>
      </c>
      <c r="F126" s="184">
        <f t="shared" si="4"/>
        <v>8796574302.8600006</v>
      </c>
      <c r="G126" s="184">
        <f t="shared" si="4"/>
        <v>10677402557</v>
      </c>
      <c r="H126" s="184">
        <f t="shared" si="4"/>
        <v>11034188586.1</v>
      </c>
      <c r="I126" s="184">
        <f t="shared" si="4"/>
        <v>6450110802.3499994</v>
      </c>
      <c r="J126" s="184">
        <f t="shared" si="4"/>
        <v>1472919133.3199999</v>
      </c>
      <c r="K126" s="184">
        <f t="shared" si="4"/>
        <v>920691110.3499999</v>
      </c>
      <c r="L126" s="184">
        <f t="shared" si="4"/>
        <v>3152769895.5</v>
      </c>
      <c r="M126" s="184">
        <f t="shared" si="4"/>
        <v>3557967847.46</v>
      </c>
      <c r="N126" s="342">
        <f t="shared" si="4"/>
        <v>7933203433.8400002</v>
      </c>
      <c r="O126" s="342">
        <f t="shared" si="4"/>
        <v>12282357871.939999</v>
      </c>
      <c r="P126" s="342">
        <f t="shared" si="4"/>
        <v>11740860786.610001</v>
      </c>
      <c r="Q126" s="342">
        <f>+E126+F126+G126+H126+I126+J126+K126+L126+M126+N126+O126+P126</f>
        <v>100848913379.17</v>
      </c>
      <c r="R126"/>
      <c r="S126"/>
      <c r="T126"/>
      <c r="U126"/>
      <c r="V126"/>
      <c r="W126"/>
      <c r="X126"/>
      <c r="Y126"/>
      <c r="Z126"/>
      <c r="AA126"/>
      <c r="AB126"/>
      <c r="AC126"/>
      <c r="AD126"/>
      <c r="AE126"/>
      <c r="AF126"/>
      <c r="AG126"/>
    </row>
    <row r="127" spans="1:33" s="11" customFormat="1" x14ac:dyDescent="0.25">
      <c r="B127" s="27"/>
      <c r="C127" s="25"/>
      <c r="D127" s="25"/>
      <c r="E127" s="204"/>
      <c r="F127" s="183"/>
      <c r="G127" s="183"/>
      <c r="H127" s="183"/>
      <c r="I127" s="183"/>
      <c r="J127" s="183"/>
      <c r="K127" s="183"/>
      <c r="L127" s="183"/>
      <c r="M127" s="183"/>
      <c r="N127" s="183"/>
      <c r="O127" s="183"/>
      <c r="P127" s="183"/>
      <c r="Q127" s="183"/>
      <c r="R127" s="309"/>
      <c r="S127"/>
      <c r="T127"/>
      <c r="U127"/>
      <c r="V127"/>
      <c r="W127"/>
      <c r="X127"/>
      <c r="Y127"/>
      <c r="Z127"/>
      <c r="AA127"/>
      <c r="AB127"/>
      <c r="AC127"/>
      <c r="AD127"/>
      <c r="AE127"/>
      <c r="AF127"/>
      <c r="AG127"/>
    </row>
    <row r="128" spans="1:33" x14ac:dyDescent="0.25">
      <c r="B128" s="211" t="s">
        <v>58</v>
      </c>
      <c r="C128" s="177">
        <f t="shared" ref="C128:P128" si="5">C95+C126</f>
        <v>1592355121494</v>
      </c>
      <c r="D128" s="177">
        <f t="shared" si="5"/>
        <v>1671795211077.7498</v>
      </c>
      <c r="E128" s="184">
        <f t="shared" si="5"/>
        <v>156877023837.27002</v>
      </c>
      <c r="F128" s="184">
        <f t="shared" si="5"/>
        <v>105181371747.19</v>
      </c>
      <c r="G128" s="184">
        <f t="shared" si="5"/>
        <v>123641264920.93001</v>
      </c>
      <c r="H128" s="184">
        <f t="shared" si="5"/>
        <v>113419270263.38002</v>
      </c>
      <c r="I128" s="184">
        <f t="shared" si="5"/>
        <v>143498928424.41998</v>
      </c>
      <c r="J128" s="184">
        <f t="shared" si="5"/>
        <v>129710922153.09999</v>
      </c>
      <c r="K128" s="184">
        <f t="shared" si="5"/>
        <v>131392837563.82002</v>
      </c>
      <c r="L128" s="184">
        <f t="shared" si="5"/>
        <v>128162511153.81001</v>
      </c>
      <c r="M128" s="184">
        <f t="shared" si="5"/>
        <v>113097274078.67003</v>
      </c>
      <c r="N128" s="184">
        <f t="shared" si="5"/>
        <v>122483121357.56004</v>
      </c>
      <c r="O128" s="184">
        <f t="shared" si="5"/>
        <v>170514242891.63</v>
      </c>
      <c r="P128" s="184">
        <f t="shared" si="5"/>
        <v>184449140627.71008</v>
      </c>
      <c r="Q128" s="184">
        <f>Q95+Q126</f>
        <v>1622427909019.49</v>
      </c>
      <c r="R128" s="309"/>
    </row>
    <row r="129" spans="2:18" ht="15.75" customHeight="1" x14ac:dyDescent="0.25">
      <c r="B129" s="166" t="s">
        <v>284</v>
      </c>
      <c r="C129" s="24"/>
      <c r="D129" s="17"/>
      <c r="Q129"/>
      <c r="R129" s="309"/>
    </row>
    <row r="130" spans="2:18" x14ac:dyDescent="0.25">
      <c r="B130" s="13" t="s">
        <v>312</v>
      </c>
      <c r="C130" s="12"/>
      <c r="D130" s="12"/>
      <c r="E130" s="344"/>
      <c r="F130" s="344"/>
      <c r="G130" s="344"/>
      <c r="H130" s="344"/>
      <c r="I130" s="344"/>
      <c r="J130" s="344"/>
      <c r="K130" s="344"/>
      <c r="L130" s="344"/>
      <c r="M130" s="344"/>
      <c r="N130" s="344"/>
      <c r="O130" s="344"/>
      <c r="P130" s="3"/>
      <c r="Q130" s="344"/>
    </row>
    <row r="131" spans="2:18" x14ac:dyDescent="0.25">
      <c r="B131" s="13" t="s">
        <v>172</v>
      </c>
      <c r="C131" s="12"/>
      <c r="D131" s="12"/>
      <c r="E131" s="344"/>
      <c r="F131" s="344"/>
      <c r="G131" s="344"/>
      <c r="H131" s="344"/>
      <c r="I131" s="344"/>
      <c r="J131" s="344"/>
      <c r="K131" s="344"/>
      <c r="L131" s="344"/>
      <c r="M131" s="344"/>
      <c r="N131" s="344"/>
      <c r="O131" s="344"/>
      <c r="P131" s="3"/>
      <c r="Q131" s="344"/>
    </row>
    <row r="132" spans="2:18" ht="48" x14ac:dyDescent="0.25">
      <c r="B132" s="358" t="s">
        <v>313</v>
      </c>
      <c r="E132" s="344"/>
      <c r="F132" s="3"/>
      <c r="G132" s="3"/>
      <c r="H132" s="3"/>
      <c r="I132" s="3"/>
      <c r="J132" s="3"/>
      <c r="K132" s="3"/>
      <c r="L132" s="3"/>
      <c r="M132" s="3"/>
      <c r="N132" s="3"/>
      <c r="O132" s="3"/>
      <c r="P132" s="3"/>
    </row>
    <row r="133" spans="2:18" ht="14.25" customHeight="1" x14ac:dyDescent="0.25">
      <c r="E133" s="344"/>
      <c r="F133" s="3"/>
      <c r="G133" s="3"/>
      <c r="H133" s="3"/>
      <c r="I133" s="3"/>
      <c r="J133" s="3"/>
      <c r="K133" s="3"/>
      <c r="L133" s="3"/>
      <c r="M133" s="3"/>
      <c r="N133" s="3"/>
      <c r="O133" s="3"/>
      <c r="P133" s="3"/>
    </row>
    <row r="134" spans="2:18" x14ac:dyDescent="0.25">
      <c r="E134" s="344"/>
      <c r="F134" s="3"/>
      <c r="G134" s="3"/>
      <c r="H134" s="3"/>
      <c r="I134" s="3"/>
      <c r="J134" s="3"/>
      <c r="K134" s="3"/>
      <c r="L134" s="3"/>
      <c r="M134" s="3"/>
      <c r="N134" s="3"/>
      <c r="O134" s="3"/>
      <c r="P134" s="3"/>
    </row>
    <row r="135" spans="2:18" x14ac:dyDescent="0.25">
      <c r="C135" s="37"/>
      <c r="D135" s="37"/>
      <c r="E135" s="344"/>
      <c r="F135" s="3"/>
      <c r="G135" s="3"/>
      <c r="H135" s="3"/>
      <c r="I135" s="3"/>
      <c r="J135" s="3"/>
      <c r="K135" s="3"/>
      <c r="L135" s="3"/>
      <c r="M135" s="3"/>
      <c r="N135" s="3"/>
      <c r="O135" s="3"/>
      <c r="P135" s="3"/>
    </row>
    <row r="136" spans="2:18" x14ac:dyDescent="0.25">
      <c r="B136" s="37"/>
      <c r="E136" s="344"/>
      <c r="F136" s="3"/>
      <c r="G136" s="3"/>
      <c r="H136" s="3"/>
      <c r="I136" s="3"/>
      <c r="J136" s="3"/>
      <c r="K136" s="3"/>
      <c r="L136" s="3"/>
      <c r="M136" s="3"/>
      <c r="N136" s="3"/>
      <c r="O136" s="3"/>
      <c r="P136" s="3"/>
    </row>
    <row r="137" spans="2:18" x14ac:dyDescent="0.25">
      <c r="E137" s="344"/>
      <c r="F137" s="3"/>
      <c r="G137" s="3"/>
      <c r="H137" s="3"/>
      <c r="I137" s="3"/>
      <c r="J137" s="3"/>
      <c r="K137" s="3"/>
      <c r="L137" s="3"/>
      <c r="M137" s="3"/>
      <c r="N137" s="3"/>
      <c r="O137" s="3"/>
      <c r="P137" s="3"/>
    </row>
    <row r="138" spans="2:18" x14ac:dyDescent="0.25">
      <c r="E138" s="344"/>
      <c r="F138" s="3"/>
      <c r="G138" s="3"/>
      <c r="H138" s="3"/>
      <c r="I138" s="3"/>
      <c r="J138" s="3"/>
      <c r="K138" s="3"/>
      <c r="L138" s="3"/>
      <c r="M138" s="3"/>
      <c r="N138" s="3"/>
      <c r="O138" s="3"/>
      <c r="P138" s="3"/>
    </row>
    <row r="139" spans="2:18" x14ac:dyDescent="0.25">
      <c r="E139" s="344"/>
      <c r="F139" s="3"/>
      <c r="G139" s="3"/>
      <c r="H139" s="3"/>
      <c r="I139" s="3"/>
      <c r="J139" s="3"/>
      <c r="K139" s="3"/>
      <c r="L139" s="3"/>
      <c r="M139" s="3"/>
      <c r="N139" s="3"/>
      <c r="O139" s="3"/>
      <c r="P139" s="3"/>
    </row>
    <row r="142" spans="2:18" x14ac:dyDescent="0.25">
      <c r="E142" s="345"/>
      <c r="F142" s="236"/>
      <c r="G142" s="236"/>
      <c r="H142" s="236"/>
    </row>
    <row r="143" spans="2:18" x14ac:dyDescent="0.25">
      <c r="E143" s="345"/>
      <c r="F143" s="236"/>
      <c r="G143" s="236"/>
      <c r="H143" s="236"/>
    </row>
    <row r="148" spans="2:33" s="3" customFormat="1" x14ac:dyDescent="0.25">
      <c r="B148"/>
      <c r="E148" s="343"/>
      <c r="F148"/>
      <c r="G148"/>
      <c r="H148"/>
      <c r="I148"/>
      <c r="J148"/>
      <c r="K148"/>
      <c r="L148"/>
      <c r="M148"/>
      <c r="N148"/>
      <c r="O148"/>
      <c r="P148"/>
      <c r="R148"/>
      <c r="S148"/>
      <c r="T148"/>
      <c r="U148"/>
      <c r="V148"/>
      <c r="W148"/>
      <c r="X148"/>
      <c r="Y148"/>
      <c r="Z148"/>
      <c r="AA148"/>
      <c r="AB148"/>
      <c r="AC148"/>
      <c r="AD148"/>
      <c r="AE148"/>
      <c r="AF148"/>
      <c r="AG148"/>
    </row>
    <row r="152" spans="2:33" s="3" customFormat="1" x14ac:dyDescent="0.25">
      <c r="B152"/>
      <c r="E152" s="343"/>
      <c r="F152"/>
      <c r="G152"/>
      <c r="H152"/>
      <c r="I152"/>
      <c r="J152"/>
      <c r="K152"/>
      <c r="L152"/>
      <c r="M152"/>
      <c r="N152"/>
      <c r="O152"/>
      <c r="P152"/>
      <c r="R152"/>
      <c r="S152"/>
      <c r="T152"/>
      <c r="U152"/>
      <c r="V152"/>
      <c r="W152"/>
      <c r="X152"/>
      <c r="Y152"/>
      <c r="Z152"/>
      <c r="AA152"/>
      <c r="AB152"/>
      <c r="AC152"/>
      <c r="AD152"/>
      <c r="AE152"/>
      <c r="AF152"/>
      <c r="AG152"/>
    </row>
    <row r="153" spans="2:33" s="3" customFormat="1" x14ac:dyDescent="0.25">
      <c r="B153"/>
      <c r="E153" s="344"/>
      <c r="R153"/>
      <c r="S153"/>
      <c r="T153"/>
      <c r="U153"/>
      <c r="V153"/>
      <c r="W153"/>
      <c r="X153"/>
      <c r="Y153"/>
      <c r="Z153"/>
      <c r="AA153"/>
      <c r="AB153"/>
      <c r="AC153"/>
      <c r="AD153"/>
      <c r="AE153"/>
      <c r="AF153"/>
      <c r="AG153"/>
    </row>
    <row r="154" spans="2:33" s="3" customFormat="1" x14ac:dyDescent="0.25">
      <c r="B154"/>
      <c r="E154" s="344"/>
      <c r="R154"/>
      <c r="S154"/>
      <c r="T154"/>
      <c r="U154"/>
      <c r="V154"/>
      <c r="W154"/>
      <c r="X154"/>
      <c r="Y154"/>
      <c r="Z154"/>
      <c r="AA154"/>
      <c r="AB154"/>
      <c r="AC154"/>
      <c r="AD154"/>
      <c r="AE154"/>
      <c r="AF154"/>
      <c r="AG154"/>
    </row>
  </sheetData>
  <mergeCells count="8">
    <mergeCell ref="B8:B9"/>
    <mergeCell ref="C8:C9"/>
    <mergeCell ref="E8:Q8"/>
    <mergeCell ref="B2:Q2"/>
    <mergeCell ref="B3:Q3"/>
    <mergeCell ref="B4:Q4"/>
    <mergeCell ref="B5:Q5"/>
    <mergeCell ref="B6:Q6"/>
  </mergeCells>
  <conditionalFormatting sqref="E1:Q1048576">
    <cfRule type="cellIs" dxfId="3" priority="1" operator="equal">
      <formula>0</formula>
    </cfRule>
  </conditionalFormatting>
  <conditionalFormatting sqref="R1:R9 R96 R127:R129 R187:R1048576">
    <cfRule type="containsText" dxfId="2" priority="2" operator="containsText" text="Missing">
      <formula>NOT(ISERROR(SEARCH("Missing",R1)))</formula>
    </cfRule>
  </conditionalFormatting>
  <pageMargins left="0.7" right="0.7" top="0.75" bottom="0.75" header="0.3" footer="0.3"/>
  <pageSetup orientation="portrait" horizontalDpi="4294967295" verticalDpi="4294967295"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D9C74-EA3F-418B-956B-A6DAF9448623}">
  <dimension ref="A2:AG140"/>
  <sheetViews>
    <sheetView showGridLines="0" tabSelected="1" topLeftCell="A82" zoomScale="70" zoomScaleNormal="70" workbookViewId="0">
      <selection activeCell="E96" sqref="E96:G110"/>
    </sheetView>
  </sheetViews>
  <sheetFormatPr defaultColWidth="11.42578125" defaultRowHeight="15" x14ac:dyDescent="0.25"/>
  <cols>
    <col min="1" max="1" width="14" bestFit="1" customWidth="1"/>
    <col min="2" max="2" width="90.5703125" bestFit="1" customWidth="1"/>
    <col min="3" max="3" width="22" style="3" customWidth="1"/>
    <col min="4" max="4" width="22" style="3" hidden="1" customWidth="1"/>
    <col min="5" max="5" width="20.28515625" style="343" customWidth="1"/>
    <col min="6" max="6" width="25.85546875" customWidth="1"/>
    <col min="7" max="7" width="17.28515625" customWidth="1"/>
    <col min="8" max="8" width="16.28515625" hidden="1" customWidth="1"/>
    <col min="9" max="9" width="16.85546875" hidden="1" customWidth="1"/>
    <col min="10" max="10" width="16.28515625" hidden="1" customWidth="1"/>
    <col min="11" max="11" width="14.42578125" hidden="1" customWidth="1"/>
    <col min="12" max="12" width="15.28515625" hidden="1" customWidth="1"/>
    <col min="13" max="13" width="16.7109375" hidden="1" customWidth="1"/>
    <col min="14" max="14" width="14.42578125" hidden="1" customWidth="1"/>
    <col min="15" max="15" width="17.85546875" hidden="1" customWidth="1"/>
    <col min="16" max="16" width="16.28515625" hidden="1" customWidth="1"/>
    <col min="17" max="17" width="17.42578125" style="3" customWidth="1"/>
    <col min="18" max="18" width="26.140625" customWidth="1"/>
    <col min="19" max="19" width="25.7109375" customWidth="1"/>
    <col min="20" max="20" width="33.42578125" customWidth="1"/>
    <col min="21" max="22" width="20" customWidth="1"/>
    <col min="23" max="23" width="20" bestFit="1" customWidth="1"/>
    <col min="24" max="24" width="131" bestFit="1" customWidth="1"/>
    <col min="25" max="25" width="35" bestFit="1" customWidth="1"/>
    <col min="26" max="26" width="22.85546875" bestFit="1" customWidth="1"/>
    <col min="27" max="27" width="20.5703125" bestFit="1" customWidth="1"/>
    <col min="28" max="28" width="18.85546875" bestFit="1" customWidth="1"/>
    <col min="29" max="29" width="19.7109375" bestFit="1" customWidth="1"/>
    <col min="30" max="30" width="20" bestFit="1" customWidth="1"/>
    <col min="31" max="31" width="19.140625" bestFit="1" customWidth="1"/>
    <col min="32" max="32" width="22" bestFit="1" customWidth="1"/>
    <col min="33" max="33" width="15" bestFit="1" customWidth="1"/>
  </cols>
  <sheetData>
    <row r="2" spans="2:33" ht="28.5" x14ac:dyDescent="0.25">
      <c r="B2" s="364" t="s">
        <v>0</v>
      </c>
      <c r="C2" s="365"/>
      <c r="D2" s="365"/>
      <c r="E2" s="365"/>
      <c r="F2" s="365"/>
      <c r="G2" s="365"/>
      <c r="H2" s="365"/>
      <c r="I2" s="365"/>
      <c r="J2" s="365"/>
      <c r="K2" s="365"/>
      <c r="L2" s="365"/>
      <c r="M2" s="365"/>
      <c r="N2" s="365"/>
      <c r="O2" s="365"/>
      <c r="P2" s="365"/>
      <c r="Q2" s="365"/>
    </row>
    <row r="3" spans="2:33" ht="21" x14ac:dyDescent="0.25">
      <c r="B3" s="366" t="s">
        <v>1</v>
      </c>
      <c r="C3" s="367"/>
      <c r="D3" s="367"/>
      <c r="E3" s="367"/>
      <c r="F3" s="367"/>
      <c r="G3" s="367"/>
      <c r="H3" s="367"/>
      <c r="I3" s="367"/>
      <c r="J3" s="367"/>
      <c r="K3" s="367"/>
      <c r="L3" s="367"/>
      <c r="M3" s="367"/>
      <c r="N3" s="367"/>
      <c r="O3" s="367"/>
      <c r="P3" s="367"/>
      <c r="Q3" s="367"/>
    </row>
    <row r="4" spans="2:33" ht="21" customHeight="1" x14ac:dyDescent="0.25">
      <c r="B4" s="368" t="s">
        <v>2</v>
      </c>
      <c r="C4" s="369"/>
      <c r="D4" s="369"/>
      <c r="E4" s="369"/>
      <c r="F4" s="369"/>
      <c r="G4" s="369"/>
      <c r="H4" s="369"/>
      <c r="I4" s="369"/>
      <c r="J4" s="369"/>
      <c r="K4" s="369"/>
      <c r="L4" s="369"/>
      <c r="M4" s="369"/>
      <c r="N4" s="369"/>
      <c r="O4" s="369"/>
      <c r="P4" s="369"/>
      <c r="Q4" s="369"/>
    </row>
    <row r="5" spans="2:33" ht="15.75" x14ac:dyDescent="0.25">
      <c r="B5" s="370" t="s">
        <v>3</v>
      </c>
      <c r="C5" s="371"/>
      <c r="D5" s="371"/>
      <c r="E5" s="371"/>
      <c r="F5" s="371"/>
      <c r="G5" s="371"/>
      <c r="H5" s="371"/>
      <c r="I5" s="371"/>
      <c r="J5" s="371"/>
      <c r="K5" s="371"/>
      <c r="L5" s="371"/>
      <c r="M5" s="371"/>
      <c r="N5" s="371"/>
      <c r="O5" s="371"/>
      <c r="P5" s="371"/>
      <c r="Q5" s="371"/>
    </row>
    <row r="6" spans="2:33" x14ac:dyDescent="0.25">
      <c r="B6" s="372"/>
      <c r="C6" s="373"/>
      <c r="D6" s="373"/>
      <c r="E6" s="373"/>
      <c r="F6" s="373"/>
      <c r="G6" s="373"/>
      <c r="H6" s="373"/>
      <c r="I6" s="373"/>
      <c r="J6" s="373"/>
      <c r="K6" s="373"/>
      <c r="L6" s="373"/>
      <c r="M6" s="373"/>
      <c r="N6" s="373"/>
      <c r="O6" s="373"/>
      <c r="P6" s="373"/>
      <c r="Q6" s="373"/>
    </row>
    <row r="7" spans="2:33" x14ac:dyDescent="0.25">
      <c r="B7" s="2" t="s">
        <v>316</v>
      </c>
      <c r="C7" s="5"/>
      <c r="D7" s="5"/>
      <c r="F7" s="96"/>
      <c r="Q7" s="32" t="s">
        <v>5</v>
      </c>
    </row>
    <row r="8" spans="2:33" s="8" customFormat="1" ht="21.75" customHeight="1" x14ac:dyDescent="0.25">
      <c r="B8" s="360" t="s">
        <v>6</v>
      </c>
      <c r="C8" s="361" t="s">
        <v>314</v>
      </c>
      <c r="D8" s="312" t="s">
        <v>304</v>
      </c>
      <c r="E8" s="363">
        <v>2026</v>
      </c>
      <c r="F8" s="363"/>
      <c r="G8" s="363"/>
      <c r="H8" s="363"/>
      <c r="I8" s="363"/>
      <c r="J8" s="363"/>
      <c r="K8" s="363"/>
      <c r="L8" s="363"/>
      <c r="M8" s="363"/>
      <c r="N8" s="363"/>
      <c r="O8" s="363"/>
      <c r="P8" s="363"/>
      <c r="Q8" s="363"/>
      <c r="S8"/>
      <c r="T8"/>
      <c r="U8"/>
      <c r="V8"/>
      <c r="W8"/>
      <c r="X8"/>
      <c r="Y8"/>
      <c r="Z8"/>
      <c r="AA8"/>
      <c r="AB8"/>
      <c r="AC8"/>
      <c r="AD8"/>
      <c r="AE8"/>
      <c r="AF8"/>
      <c r="AG8"/>
    </row>
    <row r="9" spans="2:33" s="8" customFormat="1" ht="21" customHeight="1" x14ac:dyDescent="0.25">
      <c r="B9" s="360"/>
      <c r="C9" s="362"/>
      <c r="D9" s="320" t="s">
        <v>305</v>
      </c>
      <c r="E9" s="355" t="s">
        <v>10</v>
      </c>
      <c r="F9" s="197" t="s">
        <v>11</v>
      </c>
      <c r="G9" s="197" t="s">
        <v>12</v>
      </c>
      <c r="H9" s="197" t="s">
        <v>13</v>
      </c>
      <c r="I9" s="197" t="s">
        <v>14</v>
      </c>
      <c r="J9" s="197" t="s">
        <v>15</v>
      </c>
      <c r="K9" s="197" t="s">
        <v>16</v>
      </c>
      <c r="L9" s="197" t="s">
        <v>17</v>
      </c>
      <c r="M9" s="197" t="s">
        <v>18</v>
      </c>
      <c r="N9" s="197" t="s">
        <v>19</v>
      </c>
      <c r="O9" s="197" t="s">
        <v>20</v>
      </c>
      <c r="P9" s="197" t="s">
        <v>21</v>
      </c>
      <c r="Q9" s="197" t="s">
        <v>22</v>
      </c>
      <c r="S9"/>
      <c r="T9"/>
      <c r="U9"/>
      <c r="V9"/>
      <c r="W9"/>
      <c r="X9"/>
      <c r="Y9"/>
      <c r="Z9"/>
      <c r="AA9"/>
      <c r="AB9"/>
      <c r="AC9"/>
      <c r="AD9"/>
      <c r="AE9"/>
      <c r="AF9"/>
      <c r="AG9"/>
    </row>
    <row r="10" spans="2:33" x14ac:dyDescent="0.25">
      <c r="B10" s="321" t="s">
        <v>89</v>
      </c>
      <c r="C10" s="307">
        <v>1407548685832</v>
      </c>
      <c r="D10" s="307"/>
      <c r="E10" s="246">
        <v>132277116582.01999</v>
      </c>
      <c r="F10" s="246">
        <v>98602446116.409973</v>
      </c>
      <c r="G10" s="246">
        <v>113984348327.86003</v>
      </c>
      <c r="H10" s="246"/>
      <c r="I10" s="246"/>
      <c r="J10" s="246"/>
      <c r="K10" s="246"/>
      <c r="L10" s="246"/>
      <c r="M10" s="246"/>
      <c r="N10" s="246"/>
      <c r="O10" s="246"/>
      <c r="P10" s="246"/>
      <c r="Q10" s="246">
        <f>+SUM(E10:P10)</f>
        <v>344863911026.28998</v>
      </c>
      <c r="R10" s="3"/>
    </row>
    <row r="11" spans="2:33" x14ac:dyDescent="0.25">
      <c r="B11" s="61" t="s">
        <v>90</v>
      </c>
      <c r="C11" s="240">
        <v>542875526448</v>
      </c>
      <c r="D11" s="240"/>
      <c r="E11" s="243">
        <v>33156043376.160015</v>
      </c>
      <c r="F11" s="243">
        <v>38007824384.799988</v>
      </c>
      <c r="G11" s="243">
        <v>41104200609.610039</v>
      </c>
      <c r="H11" s="243"/>
      <c r="I11" s="243"/>
      <c r="J11" s="243"/>
      <c r="K11" s="243"/>
      <c r="L11" s="243"/>
      <c r="M11" s="243"/>
      <c r="N11" s="243"/>
      <c r="O11" s="243"/>
      <c r="P11" s="243"/>
      <c r="Q11" s="243">
        <f t="shared" ref="Q11:Q72" si="0">+SUM(E11:P11)</f>
        <v>112268068370.57004</v>
      </c>
      <c r="R11" s="3"/>
    </row>
    <row r="12" spans="2:33" x14ac:dyDescent="0.25">
      <c r="B12" s="59" t="s">
        <v>91</v>
      </c>
      <c r="C12" s="308">
        <v>376964195659</v>
      </c>
      <c r="D12" s="308"/>
      <c r="E12" s="241">
        <v>27223411902.350014</v>
      </c>
      <c r="F12" s="241">
        <v>27707116215.789993</v>
      </c>
      <c r="G12" s="241">
        <v>28966869537.130013</v>
      </c>
      <c r="H12" s="241"/>
      <c r="I12" s="241"/>
      <c r="J12" s="241"/>
      <c r="K12" s="241"/>
      <c r="L12" s="241"/>
      <c r="M12" s="241"/>
      <c r="N12" s="241"/>
      <c r="O12" s="241"/>
      <c r="P12" s="241"/>
      <c r="Q12" s="241">
        <f t="shared" si="0"/>
        <v>83897397655.27002</v>
      </c>
      <c r="R12" s="3"/>
    </row>
    <row r="13" spans="2:33" x14ac:dyDescent="0.25">
      <c r="B13" s="118" t="s">
        <v>220</v>
      </c>
      <c r="C13" s="308">
        <v>338852718888</v>
      </c>
      <c r="D13" s="308"/>
      <c r="E13" s="241">
        <v>24003007343.520012</v>
      </c>
      <c r="F13" s="241">
        <v>24453941614.659992</v>
      </c>
      <c r="G13" s="241">
        <v>25749918727.120014</v>
      </c>
      <c r="H13" s="241"/>
      <c r="I13" s="241"/>
      <c r="J13" s="241"/>
      <c r="K13" s="241"/>
      <c r="L13" s="241"/>
      <c r="M13" s="241"/>
      <c r="N13" s="241"/>
      <c r="O13" s="241"/>
      <c r="P13" s="241"/>
      <c r="Q13" s="241">
        <f t="shared" si="0"/>
        <v>74206867685.300018</v>
      </c>
      <c r="R13" s="3"/>
    </row>
    <row r="14" spans="2:33" x14ac:dyDescent="0.25">
      <c r="B14" s="118" t="s">
        <v>221</v>
      </c>
      <c r="C14" s="308">
        <v>38111476771</v>
      </c>
      <c r="D14" s="308"/>
      <c r="E14" s="241">
        <v>3220404558.8299999</v>
      </c>
      <c r="F14" s="241">
        <v>3253174601.1299992</v>
      </c>
      <c r="G14" s="241">
        <v>3216950810.0099988</v>
      </c>
      <c r="H14" s="241"/>
      <c r="I14" s="241"/>
      <c r="J14" s="241"/>
      <c r="K14" s="241"/>
      <c r="L14" s="241"/>
      <c r="M14" s="241"/>
      <c r="N14" s="241"/>
      <c r="O14" s="241"/>
      <c r="P14" s="241"/>
      <c r="Q14" s="241">
        <f t="shared" si="0"/>
        <v>9690529969.9699974</v>
      </c>
      <c r="R14" s="3"/>
    </row>
    <row r="15" spans="2:33" x14ac:dyDescent="0.25">
      <c r="B15" s="59" t="s">
        <v>92</v>
      </c>
      <c r="C15" s="308">
        <v>161794237426</v>
      </c>
      <c r="D15" s="308"/>
      <c r="E15" s="241">
        <v>5900099515.6800022</v>
      </c>
      <c r="F15" s="241">
        <v>10272443793.23</v>
      </c>
      <c r="G15" s="241">
        <v>12112340909.680025</v>
      </c>
      <c r="H15" s="241"/>
      <c r="I15" s="241"/>
      <c r="J15" s="241"/>
      <c r="K15" s="241"/>
      <c r="L15" s="241"/>
      <c r="M15" s="241"/>
      <c r="N15" s="241"/>
      <c r="O15" s="241"/>
      <c r="P15" s="241"/>
      <c r="Q15" s="241">
        <f t="shared" si="0"/>
        <v>28284884218.590027</v>
      </c>
      <c r="R15" s="3"/>
    </row>
    <row r="16" spans="2:33" x14ac:dyDescent="0.25">
      <c r="B16" s="118" t="s">
        <v>222</v>
      </c>
      <c r="C16" s="308">
        <v>161794237426</v>
      </c>
      <c r="D16" s="308"/>
      <c r="E16" s="241">
        <v>5900099515.6800022</v>
      </c>
      <c r="F16" s="241">
        <v>10272439960.639999</v>
      </c>
      <c r="G16" s="241">
        <v>12111877622.320024</v>
      </c>
      <c r="H16" s="241"/>
      <c r="I16" s="241"/>
      <c r="J16" s="241"/>
      <c r="K16" s="241"/>
      <c r="L16" s="241"/>
      <c r="M16" s="241"/>
      <c r="N16" s="241"/>
      <c r="O16" s="241"/>
      <c r="P16" s="241"/>
      <c r="Q16" s="241">
        <f t="shared" si="0"/>
        <v>28284417098.640026</v>
      </c>
      <c r="R16" s="3"/>
    </row>
    <row r="17" spans="2:18" x14ac:dyDescent="0.25">
      <c r="B17" s="118" t="s">
        <v>289</v>
      </c>
      <c r="C17" s="308">
        <v>0</v>
      </c>
      <c r="D17" s="308"/>
      <c r="E17" s="241">
        <v>0</v>
      </c>
      <c r="F17" s="241">
        <v>3832.59</v>
      </c>
      <c r="G17" s="241">
        <v>463287.36</v>
      </c>
      <c r="H17" s="241"/>
      <c r="I17" s="241"/>
      <c r="J17" s="241"/>
      <c r="K17" s="241"/>
      <c r="L17" s="241"/>
      <c r="M17" s="241"/>
      <c r="N17" s="241"/>
      <c r="O17" s="241"/>
      <c r="P17" s="241"/>
      <c r="Q17" s="241">
        <f t="shared" si="0"/>
        <v>467119.95</v>
      </c>
      <c r="R17" s="3"/>
    </row>
    <row r="18" spans="2:18" x14ac:dyDescent="0.25">
      <c r="B18" s="59" t="s">
        <v>93</v>
      </c>
      <c r="C18" s="308">
        <v>315596345</v>
      </c>
      <c r="D18" s="308"/>
      <c r="E18" s="241">
        <v>32531958.129999999</v>
      </c>
      <c r="F18" s="241">
        <v>28264375.779999997</v>
      </c>
      <c r="G18" s="241">
        <v>24990162.799999997</v>
      </c>
      <c r="H18" s="241"/>
      <c r="I18" s="241"/>
      <c r="J18" s="241"/>
      <c r="K18" s="241"/>
      <c r="L18" s="241"/>
      <c r="M18" s="241"/>
      <c r="N18" s="241"/>
      <c r="O18" s="241"/>
      <c r="P18" s="241"/>
      <c r="Q18" s="241">
        <f t="shared" si="0"/>
        <v>85786496.709999993</v>
      </c>
      <c r="R18" s="3"/>
    </row>
    <row r="19" spans="2:18" x14ac:dyDescent="0.25">
      <c r="B19" s="59" t="s">
        <v>94</v>
      </c>
      <c r="C19" s="308">
        <v>3385145672</v>
      </c>
      <c r="D19" s="308"/>
      <c r="E19" s="241">
        <v>0</v>
      </c>
      <c r="F19" s="241">
        <v>0</v>
      </c>
      <c r="G19" s="241">
        <v>0</v>
      </c>
      <c r="H19" s="241"/>
      <c r="I19" s="241"/>
      <c r="J19" s="241"/>
      <c r="K19" s="241"/>
      <c r="L19" s="241"/>
      <c r="M19" s="241"/>
      <c r="N19" s="241"/>
      <c r="O19" s="241"/>
      <c r="P19" s="241"/>
      <c r="Q19" s="241">
        <f t="shared" si="0"/>
        <v>0</v>
      </c>
      <c r="R19" s="3"/>
    </row>
    <row r="20" spans="2:18" x14ac:dyDescent="0.25">
      <c r="B20" s="59" t="s">
        <v>95</v>
      </c>
      <c r="C20" s="308">
        <v>416351346</v>
      </c>
      <c r="D20" s="308"/>
      <c r="E20" s="241">
        <v>0</v>
      </c>
      <c r="F20" s="241"/>
      <c r="G20" s="241">
        <v>0</v>
      </c>
      <c r="H20" s="241"/>
      <c r="I20" s="241"/>
      <c r="J20" s="241"/>
      <c r="K20" s="241"/>
      <c r="L20" s="241"/>
      <c r="M20" s="241"/>
      <c r="N20" s="241"/>
      <c r="O20" s="241"/>
      <c r="P20" s="241"/>
      <c r="Q20" s="241">
        <f t="shared" si="0"/>
        <v>0</v>
      </c>
      <c r="R20" s="3"/>
    </row>
    <row r="21" spans="2:18" x14ac:dyDescent="0.25">
      <c r="B21" s="61" t="s">
        <v>223</v>
      </c>
      <c r="C21" s="240">
        <v>101897864549</v>
      </c>
      <c r="D21" s="240"/>
      <c r="E21" s="243">
        <v>7009482630.29</v>
      </c>
      <c r="F21" s="243">
        <v>7080639752.8999996</v>
      </c>
      <c r="G21" s="243">
        <v>7131015887.0999994</v>
      </c>
      <c r="H21" s="243"/>
      <c r="I21" s="243"/>
      <c r="J21" s="243"/>
      <c r="K21" s="243"/>
      <c r="L21" s="243"/>
      <c r="M21" s="243"/>
      <c r="N21" s="243"/>
      <c r="O21" s="243"/>
      <c r="P21" s="243"/>
      <c r="Q21" s="243">
        <f t="shared" si="0"/>
        <v>21221138270.289997</v>
      </c>
      <c r="R21" s="3"/>
    </row>
    <row r="22" spans="2:18" x14ac:dyDescent="0.25">
      <c r="B22" s="313" t="s">
        <v>306</v>
      </c>
      <c r="C22" s="314">
        <v>101897864549</v>
      </c>
      <c r="D22" s="314"/>
      <c r="E22" s="243">
        <v>7009482630.29</v>
      </c>
      <c r="F22" s="243">
        <v>7080639752.8999996</v>
      </c>
      <c r="G22" s="243">
        <v>7131015887.0999994</v>
      </c>
      <c r="H22" s="243"/>
      <c r="I22" s="243"/>
      <c r="J22" s="243"/>
      <c r="K22" s="243"/>
      <c r="L22" s="243"/>
      <c r="M22" s="243"/>
      <c r="N22" s="243"/>
      <c r="O22" s="243"/>
      <c r="P22" s="243"/>
      <c r="Q22" s="241">
        <f t="shared" si="0"/>
        <v>21221138270.289997</v>
      </c>
      <c r="R22" s="3"/>
    </row>
    <row r="23" spans="2:18" x14ac:dyDescent="0.25">
      <c r="B23" s="315" t="s">
        <v>180</v>
      </c>
      <c r="C23" s="316">
        <v>324257115564</v>
      </c>
      <c r="D23" s="316"/>
      <c r="E23" s="243">
        <v>55682763689.129997</v>
      </c>
      <c r="F23" s="243">
        <v>19117668822.650002</v>
      </c>
      <c r="G23" s="243">
        <v>20977112218.379997</v>
      </c>
      <c r="H23" s="243"/>
      <c r="I23" s="243"/>
      <c r="J23" s="243"/>
      <c r="K23" s="243"/>
      <c r="L23" s="243"/>
      <c r="M23" s="243"/>
      <c r="N23" s="243"/>
      <c r="O23" s="243"/>
      <c r="P23" s="243"/>
      <c r="Q23" s="243">
        <f t="shared" si="0"/>
        <v>95777544730.160004</v>
      </c>
      <c r="R23" s="3"/>
    </row>
    <row r="24" spans="2:18" x14ac:dyDescent="0.25">
      <c r="B24" s="313" t="s">
        <v>98</v>
      </c>
      <c r="C24" s="314">
        <v>324257115564</v>
      </c>
      <c r="D24" s="314"/>
      <c r="E24" s="241">
        <v>55682763689.129997</v>
      </c>
      <c r="F24" s="241">
        <v>19117668822.650002</v>
      </c>
      <c r="G24" s="241">
        <v>20977112218.379997</v>
      </c>
      <c r="H24" s="241"/>
      <c r="I24" s="241"/>
      <c r="J24" s="241"/>
      <c r="K24" s="241"/>
      <c r="L24" s="241"/>
      <c r="M24" s="241"/>
      <c r="N24" s="241"/>
      <c r="O24" s="241"/>
      <c r="P24" s="241"/>
      <c r="Q24" s="241">
        <f t="shared" si="0"/>
        <v>95777544730.160004</v>
      </c>
      <c r="R24" s="3"/>
    </row>
    <row r="25" spans="2:18" x14ac:dyDescent="0.25">
      <c r="B25" s="317" t="s">
        <v>193</v>
      </c>
      <c r="C25" s="314">
        <v>115480602004</v>
      </c>
      <c r="D25" s="314"/>
      <c r="E25" s="241">
        <v>16757633218.309999</v>
      </c>
      <c r="F25" s="241">
        <v>7538542689.1499996</v>
      </c>
      <c r="G25" s="241">
        <v>754050886.29999995</v>
      </c>
      <c r="H25" s="241"/>
      <c r="I25" s="241"/>
      <c r="J25" s="241"/>
      <c r="K25" s="241"/>
      <c r="L25" s="241"/>
      <c r="M25" s="241"/>
      <c r="N25" s="241"/>
      <c r="O25" s="241"/>
      <c r="P25" s="241"/>
      <c r="Q25" s="241">
        <f t="shared" si="0"/>
        <v>25050226793.759998</v>
      </c>
      <c r="R25" s="3"/>
    </row>
    <row r="26" spans="2:18" x14ac:dyDescent="0.25">
      <c r="B26" s="317" t="s">
        <v>194</v>
      </c>
      <c r="C26" s="314">
        <v>207303121140</v>
      </c>
      <c r="D26" s="314"/>
      <c r="E26" s="241">
        <v>38845347908.650002</v>
      </c>
      <c r="F26" s="241">
        <v>11369670390.93</v>
      </c>
      <c r="G26" s="241">
        <v>20051470616.98</v>
      </c>
      <c r="H26" s="241"/>
      <c r="I26" s="241"/>
      <c r="J26" s="241"/>
      <c r="K26" s="241"/>
      <c r="L26" s="241"/>
      <c r="M26" s="241"/>
      <c r="N26" s="241"/>
      <c r="O26" s="241"/>
      <c r="P26" s="241"/>
      <c r="Q26" s="241">
        <f t="shared" si="0"/>
        <v>70266488916.559998</v>
      </c>
      <c r="R26" s="3"/>
    </row>
    <row r="27" spans="2:18" x14ac:dyDescent="0.25">
      <c r="B27" s="317" t="s">
        <v>195</v>
      </c>
      <c r="C27" s="314">
        <v>1473392420</v>
      </c>
      <c r="D27" s="314"/>
      <c r="E27" s="241">
        <v>79782562.170000002</v>
      </c>
      <c r="F27" s="241">
        <v>209455742.56999999</v>
      </c>
      <c r="G27" s="241">
        <v>171590715.09999999</v>
      </c>
      <c r="H27" s="241"/>
      <c r="I27" s="241"/>
      <c r="J27" s="241"/>
      <c r="K27" s="241"/>
      <c r="L27" s="241"/>
      <c r="M27" s="241"/>
      <c r="N27" s="241"/>
      <c r="O27" s="241"/>
      <c r="P27" s="241"/>
      <c r="Q27" s="241">
        <f t="shared" si="0"/>
        <v>460829019.84000003</v>
      </c>
      <c r="R27" s="3"/>
    </row>
    <row r="28" spans="2:18" x14ac:dyDescent="0.25">
      <c r="B28" s="315" t="s">
        <v>99</v>
      </c>
      <c r="C28" s="316">
        <v>13786016885</v>
      </c>
      <c r="D28" s="314"/>
      <c r="E28" s="241">
        <v>320584078.97000003</v>
      </c>
      <c r="F28" s="241">
        <v>534819463.01999998</v>
      </c>
      <c r="G28" s="241">
        <v>2142164178.99</v>
      </c>
      <c r="H28" s="241"/>
      <c r="I28" s="241"/>
      <c r="J28" s="241"/>
      <c r="K28" s="241"/>
      <c r="L28" s="241"/>
      <c r="M28" s="241"/>
      <c r="N28" s="241"/>
      <c r="O28" s="241"/>
      <c r="P28" s="241"/>
      <c r="Q28" s="241">
        <f t="shared" si="0"/>
        <v>2997567720.98</v>
      </c>
      <c r="R28" s="3"/>
    </row>
    <row r="29" spans="2:18" x14ac:dyDescent="0.25">
      <c r="B29" s="313" t="s">
        <v>100</v>
      </c>
      <c r="C29" s="314">
        <v>13786016885</v>
      </c>
      <c r="D29" s="314"/>
      <c r="E29" s="241">
        <v>320584078.97000003</v>
      </c>
      <c r="F29" s="241">
        <v>534819463.01999998</v>
      </c>
      <c r="G29" s="241">
        <v>2142164178.99</v>
      </c>
      <c r="H29" s="241"/>
      <c r="I29" s="241"/>
      <c r="J29" s="241"/>
      <c r="K29" s="241"/>
      <c r="L29" s="241"/>
      <c r="M29" s="241"/>
      <c r="N29" s="241"/>
      <c r="O29" s="241"/>
      <c r="P29" s="241"/>
      <c r="Q29" s="241">
        <f t="shared" si="0"/>
        <v>2997567720.98</v>
      </c>
      <c r="R29" s="3"/>
    </row>
    <row r="30" spans="2:18" x14ac:dyDescent="0.25">
      <c r="B30" s="315" t="s">
        <v>101</v>
      </c>
      <c r="C30" s="316">
        <v>424672198458</v>
      </c>
      <c r="D30" s="316"/>
      <c r="E30" s="243">
        <v>36106821128.989983</v>
      </c>
      <c r="F30" s="243">
        <v>33861493693.039997</v>
      </c>
      <c r="G30" s="243">
        <v>42591834660.780006</v>
      </c>
      <c r="H30" s="243"/>
      <c r="I30" s="243"/>
      <c r="J30" s="243"/>
      <c r="K30" s="243"/>
      <c r="L30" s="243"/>
      <c r="M30" s="243"/>
      <c r="N30" s="243"/>
      <c r="O30" s="243"/>
      <c r="P30" s="243"/>
      <c r="Q30" s="243">
        <f t="shared" si="0"/>
        <v>112560149482.81</v>
      </c>
      <c r="R30" s="3"/>
    </row>
    <row r="31" spans="2:18" x14ac:dyDescent="0.25">
      <c r="B31" s="313" t="s">
        <v>102</v>
      </c>
      <c r="C31" s="314">
        <v>65883131456</v>
      </c>
      <c r="D31" s="314"/>
      <c r="E31" s="241">
        <v>5456936918.5900002</v>
      </c>
      <c r="F31" s="241">
        <v>4781686809.7399998</v>
      </c>
      <c r="G31" s="241">
        <v>4783862517.8699999</v>
      </c>
      <c r="H31" s="241"/>
      <c r="I31" s="241"/>
      <c r="J31" s="241"/>
      <c r="K31" s="241"/>
      <c r="L31" s="241"/>
      <c r="M31" s="241"/>
      <c r="N31" s="241"/>
      <c r="O31" s="241"/>
      <c r="P31" s="241"/>
      <c r="Q31" s="241">
        <f t="shared" si="0"/>
        <v>15022486246.200001</v>
      </c>
      <c r="R31" s="3"/>
    </row>
    <row r="32" spans="2:18" x14ac:dyDescent="0.25">
      <c r="B32" s="317" t="s">
        <v>226</v>
      </c>
      <c r="C32" s="314">
        <v>54358039814</v>
      </c>
      <c r="D32" s="314"/>
      <c r="E32" s="241">
        <v>5104135590.7200003</v>
      </c>
      <c r="F32" s="241">
        <v>3815863202.7600002</v>
      </c>
      <c r="G32" s="241">
        <v>3613556482.3999996</v>
      </c>
      <c r="H32" s="241"/>
      <c r="I32" s="241"/>
      <c r="J32" s="241"/>
      <c r="K32" s="241"/>
      <c r="L32" s="241"/>
      <c r="M32" s="241"/>
      <c r="N32" s="241"/>
      <c r="O32" s="241"/>
      <c r="P32" s="241"/>
      <c r="Q32" s="241">
        <f t="shared" si="0"/>
        <v>12533555275.879999</v>
      </c>
      <c r="R32" s="3"/>
    </row>
    <row r="33" spans="2:18" x14ac:dyDescent="0.25">
      <c r="B33" s="317" t="s">
        <v>227</v>
      </c>
      <c r="C33" s="314">
        <v>7921553563</v>
      </c>
      <c r="D33" s="314"/>
      <c r="E33" s="241">
        <v>238089325.76000002</v>
      </c>
      <c r="F33" s="241">
        <v>862447170.75000012</v>
      </c>
      <c r="G33" s="241">
        <v>1049068197.1800001</v>
      </c>
      <c r="H33" s="241"/>
      <c r="I33" s="241"/>
      <c r="J33" s="241"/>
      <c r="K33" s="241"/>
      <c r="L33" s="241"/>
      <c r="M33" s="241"/>
      <c r="N33" s="241"/>
      <c r="O33" s="241"/>
      <c r="P33" s="241"/>
      <c r="Q33" s="241">
        <f t="shared" si="0"/>
        <v>2149604693.6900005</v>
      </c>
      <c r="R33" s="3"/>
    </row>
    <row r="34" spans="2:18" x14ac:dyDescent="0.25">
      <c r="B34" s="317" t="s">
        <v>228</v>
      </c>
      <c r="C34" s="314">
        <v>953146523</v>
      </c>
      <c r="D34" s="314"/>
      <c r="E34" s="241">
        <v>75670200</v>
      </c>
      <c r="F34" s="241">
        <v>75953200</v>
      </c>
      <c r="G34" s="241">
        <v>84293280</v>
      </c>
      <c r="H34" s="241"/>
      <c r="I34" s="241"/>
      <c r="J34" s="241"/>
      <c r="K34" s="241"/>
      <c r="L34" s="241"/>
      <c r="M34" s="241"/>
      <c r="N34" s="241"/>
      <c r="O34" s="241"/>
      <c r="P34" s="241"/>
      <c r="Q34" s="241">
        <f t="shared" si="0"/>
        <v>235916680</v>
      </c>
      <c r="R34" s="3"/>
    </row>
    <row r="35" spans="2:18" x14ac:dyDescent="0.25">
      <c r="B35" s="317" t="s">
        <v>229</v>
      </c>
      <c r="C35" s="314">
        <v>2650391556</v>
      </c>
      <c r="D35" s="314"/>
      <c r="E35" s="241">
        <v>39041802.109999999</v>
      </c>
      <c r="F35" s="241">
        <v>27423236.23</v>
      </c>
      <c r="G35" s="241">
        <v>36944558.289999992</v>
      </c>
      <c r="H35" s="241"/>
      <c r="I35" s="241"/>
      <c r="J35" s="241"/>
      <c r="K35" s="241"/>
      <c r="L35" s="241"/>
      <c r="M35" s="241"/>
      <c r="N35" s="241"/>
      <c r="O35" s="241"/>
      <c r="P35" s="241"/>
      <c r="Q35" s="241">
        <f t="shared" si="0"/>
        <v>103409596.63</v>
      </c>
      <c r="R35" s="3"/>
    </row>
    <row r="36" spans="2:18" x14ac:dyDescent="0.25">
      <c r="B36" s="313" t="s">
        <v>103</v>
      </c>
      <c r="C36" s="314">
        <v>342169100277</v>
      </c>
      <c r="D36" s="314"/>
      <c r="E36" s="241">
        <v>30175554689.629993</v>
      </c>
      <c r="F36" s="241">
        <v>28424248954.929996</v>
      </c>
      <c r="G36" s="241">
        <v>35546827187.830002</v>
      </c>
      <c r="H36" s="241"/>
      <c r="I36" s="241"/>
      <c r="J36" s="241"/>
      <c r="K36" s="241"/>
      <c r="L36" s="241"/>
      <c r="M36" s="241"/>
      <c r="N36" s="241"/>
      <c r="O36" s="241"/>
      <c r="P36" s="241"/>
      <c r="Q36" s="241">
        <f t="shared" si="0"/>
        <v>94146630832.389984</v>
      </c>
      <c r="R36" s="3"/>
    </row>
    <row r="37" spans="2:18" x14ac:dyDescent="0.25">
      <c r="B37" s="317" t="s">
        <v>230</v>
      </c>
      <c r="C37" s="314">
        <v>201888375323</v>
      </c>
      <c r="D37" s="314"/>
      <c r="E37" s="241">
        <v>15581317661.759993</v>
      </c>
      <c r="F37" s="241">
        <v>15915614878.529997</v>
      </c>
      <c r="G37" s="241">
        <v>16615365056.070004</v>
      </c>
      <c r="H37" s="241"/>
      <c r="I37" s="241"/>
      <c r="J37" s="241"/>
      <c r="K37" s="241"/>
      <c r="L37" s="241"/>
      <c r="M37" s="241"/>
      <c r="N37" s="241"/>
      <c r="O37" s="241"/>
      <c r="P37" s="241"/>
      <c r="Q37" s="241">
        <f t="shared" si="0"/>
        <v>48112297596.359993</v>
      </c>
      <c r="R37" s="3"/>
    </row>
    <row r="38" spans="2:18" x14ac:dyDescent="0.25">
      <c r="B38" s="317" t="s">
        <v>234</v>
      </c>
      <c r="C38" s="314">
        <v>101150073871</v>
      </c>
      <c r="D38" s="314"/>
      <c r="E38" s="241">
        <v>8148081067.6199999</v>
      </c>
      <c r="F38" s="241">
        <v>12462478116.15</v>
      </c>
      <c r="G38" s="241">
        <v>12463527631.25</v>
      </c>
      <c r="H38" s="241"/>
      <c r="I38" s="241"/>
      <c r="J38" s="241"/>
      <c r="K38" s="241"/>
      <c r="L38" s="241"/>
      <c r="M38" s="241"/>
      <c r="N38" s="241"/>
      <c r="O38" s="241"/>
      <c r="P38" s="241"/>
      <c r="Q38" s="241">
        <f t="shared" si="0"/>
        <v>33074086815.02</v>
      </c>
      <c r="R38" s="3"/>
    </row>
    <row r="39" spans="2:18" x14ac:dyDescent="0.25">
      <c r="B39" s="317" t="s">
        <v>235</v>
      </c>
      <c r="C39" s="314">
        <v>39130651083</v>
      </c>
      <c r="D39" s="314"/>
      <c r="E39" s="241">
        <v>6446155960.25</v>
      </c>
      <c r="F39" s="241">
        <v>46155960.250000007</v>
      </c>
      <c r="G39" s="241">
        <v>6467934500.5100002</v>
      </c>
      <c r="H39" s="241"/>
      <c r="I39" s="241"/>
      <c r="J39" s="241"/>
      <c r="K39" s="241"/>
      <c r="L39" s="241"/>
      <c r="M39" s="241"/>
      <c r="N39" s="241"/>
      <c r="O39" s="241"/>
      <c r="P39" s="241"/>
      <c r="Q39" s="241">
        <f t="shared" si="0"/>
        <v>12960246421.01</v>
      </c>
      <c r="R39" s="3"/>
    </row>
    <row r="40" spans="2:18" x14ac:dyDescent="0.25">
      <c r="B40" s="313" t="s">
        <v>104</v>
      </c>
      <c r="C40" s="314">
        <v>955120864</v>
      </c>
      <c r="D40" s="314"/>
      <c r="E40" s="241">
        <v>11214193.02</v>
      </c>
      <c r="F40" s="241">
        <v>131110683.09</v>
      </c>
      <c r="G40" s="241">
        <v>74862438.030000016</v>
      </c>
      <c r="H40" s="241"/>
      <c r="I40" s="241"/>
      <c r="J40" s="241"/>
      <c r="K40" s="241"/>
      <c r="L40" s="241"/>
      <c r="M40" s="241"/>
      <c r="N40" s="241"/>
      <c r="O40" s="241"/>
      <c r="P40" s="241"/>
      <c r="Q40" s="241">
        <f t="shared" si="0"/>
        <v>217187314.14000005</v>
      </c>
      <c r="R40" s="3"/>
    </row>
    <row r="41" spans="2:18" x14ac:dyDescent="0.25">
      <c r="B41" s="317" t="s">
        <v>299</v>
      </c>
      <c r="C41" s="314">
        <v>15000000</v>
      </c>
      <c r="D41" s="314"/>
      <c r="E41" s="241">
        <v>0</v>
      </c>
      <c r="F41" s="241">
        <v>0</v>
      </c>
      <c r="G41" s="241"/>
      <c r="H41" s="241"/>
      <c r="I41" s="241"/>
      <c r="J41" s="241"/>
      <c r="K41" s="241"/>
      <c r="L41" s="241"/>
      <c r="M41" s="241"/>
      <c r="N41" s="241"/>
      <c r="O41" s="241"/>
      <c r="P41" s="241"/>
      <c r="Q41" s="241">
        <f t="shared" si="0"/>
        <v>0</v>
      </c>
      <c r="R41" s="3"/>
    </row>
    <row r="42" spans="2:18" x14ac:dyDescent="0.25">
      <c r="B42" s="317" t="s">
        <v>238</v>
      </c>
      <c r="C42" s="314">
        <v>916178460</v>
      </c>
      <c r="D42" s="314"/>
      <c r="E42" s="241">
        <v>11214193.02</v>
      </c>
      <c r="F42" s="241">
        <v>131110683.09</v>
      </c>
      <c r="G42" s="241">
        <v>74862438.030000016</v>
      </c>
      <c r="H42" s="241"/>
      <c r="I42" s="241"/>
      <c r="J42" s="241"/>
      <c r="K42" s="241"/>
      <c r="L42" s="241"/>
      <c r="M42" s="241"/>
      <c r="N42" s="241"/>
      <c r="O42" s="241"/>
      <c r="P42" s="241"/>
      <c r="Q42" s="241">
        <f t="shared" si="0"/>
        <v>217187314.14000005</v>
      </c>
      <c r="R42" s="3"/>
    </row>
    <row r="43" spans="2:18" x14ac:dyDescent="0.25">
      <c r="B43" s="317" t="s">
        <v>239</v>
      </c>
      <c r="C43" s="314">
        <v>23942404</v>
      </c>
      <c r="D43" s="314"/>
      <c r="E43" s="354">
        <v>0</v>
      </c>
      <c r="F43" s="354"/>
      <c r="G43" s="354"/>
      <c r="H43" s="354"/>
      <c r="I43" s="354"/>
      <c r="J43" s="354"/>
      <c r="K43" s="354"/>
      <c r="L43" s="354"/>
      <c r="M43" s="354"/>
      <c r="N43" s="354"/>
      <c r="O43" s="354"/>
      <c r="P43" s="354"/>
      <c r="Q43" s="241">
        <f t="shared" si="0"/>
        <v>0</v>
      </c>
      <c r="R43" s="3"/>
    </row>
    <row r="44" spans="2:18" x14ac:dyDescent="0.25">
      <c r="B44" s="313" t="s">
        <v>105</v>
      </c>
      <c r="C44" s="314">
        <v>15664845861</v>
      </c>
      <c r="D44" s="314"/>
      <c r="E44" s="241">
        <v>463115327.75</v>
      </c>
      <c r="F44" s="241">
        <v>524447245.28000003</v>
      </c>
      <c r="G44" s="241">
        <v>2186282517.0500002</v>
      </c>
      <c r="H44" s="241"/>
      <c r="I44" s="241"/>
      <c r="J44" s="241"/>
      <c r="K44" s="241"/>
      <c r="L44" s="241"/>
      <c r="M44" s="241"/>
      <c r="N44" s="241"/>
      <c r="O44" s="241"/>
      <c r="P44" s="241"/>
      <c r="Q44" s="241">
        <f t="shared" si="0"/>
        <v>3173845090.0799999</v>
      </c>
      <c r="R44" s="3"/>
    </row>
    <row r="45" spans="2:18" ht="17.25" customHeight="1" x14ac:dyDescent="0.25">
      <c r="B45" s="315" t="s">
        <v>106</v>
      </c>
      <c r="C45" s="316">
        <v>59963928</v>
      </c>
      <c r="D45" s="316"/>
      <c r="E45" s="243">
        <v>1421678.48</v>
      </c>
      <c r="F45" s="243">
        <v>0</v>
      </c>
      <c r="G45" s="243">
        <v>38020773</v>
      </c>
      <c r="H45" s="243"/>
      <c r="I45" s="243"/>
      <c r="J45" s="243"/>
      <c r="K45" s="243"/>
      <c r="L45" s="243"/>
      <c r="M45" s="243"/>
      <c r="N45" s="243"/>
      <c r="O45" s="243"/>
      <c r="P45" s="243"/>
      <c r="Q45" s="243">
        <f t="shared" si="0"/>
        <v>39442451.479999997</v>
      </c>
      <c r="R45" s="3"/>
    </row>
    <row r="46" spans="2:18" x14ac:dyDescent="0.25">
      <c r="B46" s="313" t="s">
        <v>307</v>
      </c>
      <c r="C46" s="314">
        <v>59963928</v>
      </c>
      <c r="D46" s="314"/>
      <c r="E46" s="241">
        <v>1421678.48</v>
      </c>
      <c r="F46" s="241">
        <v>0</v>
      </c>
      <c r="G46" s="241">
        <v>38020773</v>
      </c>
      <c r="H46" s="241"/>
      <c r="I46" s="241"/>
      <c r="J46" s="241"/>
      <c r="K46" s="241"/>
      <c r="L46" s="241"/>
      <c r="M46" s="241"/>
      <c r="N46" s="241"/>
      <c r="O46" s="241"/>
      <c r="P46" s="241"/>
      <c r="Q46" s="241">
        <f t="shared" si="0"/>
        <v>39442451.479999997</v>
      </c>
      <c r="R46" s="3"/>
    </row>
    <row r="47" spans="2:18" x14ac:dyDescent="0.25">
      <c r="B47" s="318" t="s">
        <v>107</v>
      </c>
      <c r="C47" s="319">
        <v>215284720455</v>
      </c>
      <c r="D47" s="319"/>
      <c r="E47" s="246">
        <v>6318494938.1600008</v>
      </c>
      <c r="F47" s="246">
        <v>14263345826.180002</v>
      </c>
      <c r="G47" s="246">
        <v>10704826992.850002</v>
      </c>
      <c r="H47" s="246"/>
      <c r="I47" s="246"/>
      <c r="J47" s="246"/>
      <c r="K47" s="246"/>
      <c r="L47" s="246"/>
      <c r="M47" s="246"/>
      <c r="N47" s="246"/>
      <c r="O47" s="246"/>
      <c r="P47" s="246"/>
      <c r="Q47" s="246">
        <f t="shared" si="0"/>
        <v>31286667757.190006</v>
      </c>
      <c r="R47" s="3"/>
    </row>
    <row r="48" spans="2:18" x14ac:dyDescent="0.25">
      <c r="B48" s="315" t="s">
        <v>108</v>
      </c>
      <c r="C48" s="316">
        <v>65675086633</v>
      </c>
      <c r="D48" s="316"/>
      <c r="E48" s="243">
        <v>3377394185.6399999</v>
      </c>
      <c r="F48" s="243">
        <v>4333963691.2399998</v>
      </c>
      <c r="G48" s="243">
        <v>4070726912.0100007</v>
      </c>
      <c r="H48" s="243"/>
      <c r="I48" s="243"/>
      <c r="J48" s="243"/>
      <c r="K48" s="243"/>
      <c r="L48" s="243"/>
      <c r="M48" s="243"/>
      <c r="N48" s="243"/>
      <c r="O48" s="243"/>
      <c r="P48" s="243"/>
      <c r="Q48" s="243">
        <f t="shared" si="0"/>
        <v>11782084788.889999</v>
      </c>
      <c r="R48" s="3"/>
    </row>
    <row r="49" spans="2:18" x14ac:dyDescent="0.25">
      <c r="B49" s="313" t="s">
        <v>109</v>
      </c>
      <c r="C49" s="314">
        <v>55256735306</v>
      </c>
      <c r="D49" s="314"/>
      <c r="E49" s="241">
        <v>2934944082.98</v>
      </c>
      <c r="F49" s="241">
        <v>3970800406.5</v>
      </c>
      <c r="G49" s="241">
        <v>3555902970.7200003</v>
      </c>
      <c r="H49" s="241"/>
      <c r="I49" s="241"/>
      <c r="J49" s="241"/>
      <c r="K49" s="241"/>
      <c r="L49" s="241"/>
      <c r="M49" s="241"/>
      <c r="N49" s="241"/>
      <c r="O49" s="241"/>
      <c r="P49" s="241"/>
      <c r="Q49" s="241">
        <f t="shared" si="0"/>
        <v>10461647460.200001</v>
      </c>
      <c r="R49" s="3"/>
    </row>
    <row r="50" spans="2:18" x14ac:dyDescent="0.25">
      <c r="B50" s="313" t="s">
        <v>110</v>
      </c>
      <c r="C50" s="314">
        <v>10418351327</v>
      </c>
      <c r="D50" s="314"/>
      <c r="E50" s="241">
        <v>442450102.66000003</v>
      </c>
      <c r="F50" s="241">
        <v>363163284.74000001</v>
      </c>
      <c r="G50" s="241">
        <v>514823941.29000002</v>
      </c>
      <c r="H50" s="241"/>
      <c r="I50" s="241"/>
      <c r="J50" s="241"/>
      <c r="K50" s="241"/>
      <c r="L50" s="241"/>
      <c r="M50" s="241"/>
      <c r="N50" s="241"/>
      <c r="O50" s="241"/>
      <c r="P50" s="241"/>
      <c r="Q50" s="241">
        <f t="shared" si="0"/>
        <v>1320437328.6900001</v>
      </c>
      <c r="R50" s="3"/>
    </row>
    <row r="51" spans="2:18" x14ac:dyDescent="0.25">
      <c r="B51" s="317" t="s">
        <v>240</v>
      </c>
      <c r="C51" s="314">
        <v>808507839</v>
      </c>
      <c r="D51" s="314"/>
      <c r="E51" s="241">
        <v>56068139.93</v>
      </c>
      <c r="F51" s="241">
        <v>57925015.210000008</v>
      </c>
      <c r="G51" s="241">
        <v>81451930.50999999</v>
      </c>
      <c r="H51" s="241"/>
      <c r="I51" s="241"/>
      <c r="J51" s="241"/>
      <c r="K51" s="241"/>
      <c r="L51" s="241"/>
      <c r="M51" s="241"/>
      <c r="N51" s="241"/>
      <c r="O51" s="241"/>
      <c r="P51" s="241"/>
      <c r="Q51" s="241">
        <f t="shared" si="0"/>
        <v>195445085.65000001</v>
      </c>
      <c r="R51" s="3"/>
    </row>
    <row r="52" spans="2:18" x14ac:dyDescent="0.25">
      <c r="B52" s="317" t="s">
        <v>243</v>
      </c>
      <c r="C52" s="314">
        <v>9594202522</v>
      </c>
      <c r="D52" s="314"/>
      <c r="E52" s="241">
        <v>386381962.73000002</v>
      </c>
      <c r="F52" s="241">
        <v>305238269.52999997</v>
      </c>
      <c r="G52" s="241">
        <v>433372010.78000003</v>
      </c>
      <c r="H52" s="241"/>
      <c r="I52" s="241"/>
      <c r="J52" s="241"/>
      <c r="K52" s="241"/>
      <c r="L52" s="241"/>
      <c r="M52" s="241"/>
      <c r="N52" s="241"/>
      <c r="O52" s="241"/>
      <c r="P52" s="241"/>
      <c r="Q52" s="241">
        <f t="shared" si="0"/>
        <v>1124992243.04</v>
      </c>
      <c r="R52" s="3"/>
    </row>
    <row r="53" spans="2:18" x14ac:dyDescent="0.25">
      <c r="B53" s="317" t="s">
        <v>244</v>
      </c>
      <c r="C53" s="314">
        <v>15640966</v>
      </c>
      <c r="D53" s="314"/>
      <c r="E53" s="241">
        <v>0</v>
      </c>
      <c r="F53" s="241">
        <v>0</v>
      </c>
      <c r="G53" s="241">
        <v>0</v>
      </c>
      <c r="H53" s="241"/>
      <c r="I53" s="241"/>
      <c r="J53" s="241"/>
      <c r="K53" s="241"/>
      <c r="L53" s="241"/>
      <c r="M53" s="241"/>
      <c r="N53" s="241"/>
      <c r="O53" s="241"/>
      <c r="P53" s="241"/>
      <c r="Q53" s="241">
        <f t="shared" si="0"/>
        <v>0</v>
      </c>
      <c r="R53" s="3"/>
    </row>
    <row r="54" spans="2:18" x14ac:dyDescent="0.25">
      <c r="B54" s="315" t="s">
        <v>111</v>
      </c>
      <c r="C54" s="316">
        <v>71387716208</v>
      </c>
      <c r="D54" s="316"/>
      <c r="E54" s="243">
        <v>1575584759.6400001</v>
      </c>
      <c r="F54" s="243">
        <v>1904101222.2899997</v>
      </c>
      <c r="G54" s="243">
        <v>3800184857.9699998</v>
      </c>
      <c r="H54" s="243"/>
      <c r="I54" s="243"/>
      <c r="J54" s="243"/>
      <c r="K54" s="243"/>
      <c r="L54" s="243"/>
      <c r="M54" s="243"/>
      <c r="N54" s="243"/>
      <c r="O54" s="243"/>
      <c r="P54" s="243"/>
      <c r="Q54" s="243">
        <f t="shared" si="0"/>
        <v>7279870839.8999996</v>
      </c>
      <c r="R54" s="3"/>
    </row>
    <row r="55" spans="2:18" x14ac:dyDescent="0.25">
      <c r="B55" s="313" t="s">
        <v>112</v>
      </c>
      <c r="C55" s="314">
        <v>40707930067</v>
      </c>
      <c r="D55" s="314"/>
      <c r="E55" s="241">
        <v>892495577.38</v>
      </c>
      <c r="F55" s="241">
        <v>1109829358.46</v>
      </c>
      <c r="G55" s="241">
        <v>3262336866.8200002</v>
      </c>
      <c r="H55" s="241"/>
      <c r="I55" s="241"/>
      <c r="J55" s="241"/>
      <c r="K55" s="241"/>
      <c r="L55" s="241"/>
      <c r="M55" s="241"/>
      <c r="N55" s="241"/>
      <c r="O55" s="241"/>
      <c r="P55" s="241"/>
      <c r="Q55" s="241">
        <f t="shared" si="0"/>
        <v>5264661802.6599998</v>
      </c>
      <c r="R55" s="3"/>
    </row>
    <row r="56" spans="2:18" x14ac:dyDescent="0.25">
      <c r="B56" s="317" t="s">
        <v>245</v>
      </c>
      <c r="C56" s="314">
        <v>4507136776</v>
      </c>
      <c r="D56" s="314"/>
      <c r="E56" s="241">
        <v>15358241.51</v>
      </c>
      <c r="F56" s="241">
        <v>10058655.27</v>
      </c>
      <c r="G56" s="241">
        <v>42354706.689999998</v>
      </c>
      <c r="H56" s="241"/>
      <c r="I56" s="241"/>
      <c r="J56" s="241"/>
      <c r="K56" s="241"/>
      <c r="L56" s="241"/>
      <c r="M56" s="241"/>
      <c r="N56" s="241"/>
      <c r="O56" s="241"/>
      <c r="P56" s="241"/>
      <c r="Q56" s="241">
        <f t="shared" si="0"/>
        <v>67771603.469999999</v>
      </c>
      <c r="R56" s="3"/>
    </row>
    <row r="57" spans="2:18" x14ac:dyDescent="0.25">
      <c r="B57" s="317" t="s">
        <v>246</v>
      </c>
      <c r="C57" s="314">
        <v>34396119741</v>
      </c>
      <c r="D57" s="314"/>
      <c r="E57" s="241">
        <v>877137335.87</v>
      </c>
      <c r="F57" s="241">
        <v>1098049403.1900001</v>
      </c>
      <c r="G57" s="241">
        <v>3219741206.9200001</v>
      </c>
      <c r="H57" s="241"/>
      <c r="I57" s="241"/>
      <c r="J57" s="241"/>
      <c r="K57" s="241"/>
      <c r="L57" s="241"/>
      <c r="M57" s="241"/>
      <c r="N57" s="241"/>
      <c r="O57" s="241"/>
      <c r="P57" s="241"/>
      <c r="Q57" s="241">
        <f t="shared" si="0"/>
        <v>5194927945.9799995</v>
      </c>
      <c r="R57" s="3"/>
    </row>
    <row r="58" spans="2:18" x14ac:dyDescent="0.25">
      <c r="B58" s="317" t="s">
        <v>247</v>
      </c>
      <c r="C58" s="314">
        <v>1247930700</v>
      </c>
      <c r="D58" s="314"/>
      <c r="E58" s="241">
        <v>0</v>
      </c>
      <c r="F58" s="241">
        <v>0</v>
      </c>
      <c r="G58" s="241">
        <v>0</v>
      </c>
      <c r="H58" s="241"/>
      <c r="I58" s="241"/>
      <c r="J58" s="241"/>
      <c r="K58" s="241"/>
      <c r="L58" s="241"/>
      <c r="M58" s="241"/>
      <c r="N58" s="241"/>
      <c r="O58" s="241"/>
      <c r="P58" s="241"/>
      <c r="Q58" s="241">
        <f t="shared" si="0"/>
        <v>0</v>
      </c>
      <c r="R58" s="3"/>
    </row>
    <row r="59" spans="2:18" x14ac:dyDescent="0.25">
      <c r="B59" s="317" t="s">
        <v>248</v>
      </c>
      <c r="C59" s="314">
        <v>6635424</v>
      </c>
      <c r="D59" s="314"/>
      <c r="E59" s="241">
        <v>0</v>
      </c>
      <c r="F59" s="241">
        <v>0</v>
      </c>
      <c r="G59" s="241"/>
      <c r="H59" s="241"/>
      <c r="I59" s="241"/>
      <c r="J59" s="241"/>
      <c r="K59" s="241"/>
      <c r="L59" s="241"/>
      <c r="M59" s="241"/>
      <c r="N59" s="241"/>
      <c r="O59" s="241"/>
      <c r="P59" s="241"/>
      <c r="Q59" s="241">
        <f t="shared" si="0"/>
        <v>0</v>
      </c>
      <c r="R59" s="3"/>
    </row>
    <row r="60" spans="2:18" x14ac:dyDescent="0.25">
      <c r="B60" s="317" t="s">
        <v>249</v>
      </c>
      <c r="C60" s="314">
        <v>550107426</v>
      </c>
      <c r="D60" s="314"/>
      <c r="E60" s="241">
        <v>0</v>
      </c>
      <c r="F60" s="241">
        <v>1721300</v>
      </c>
      <c r="G60" s="241">
        <v>240953.21</v>
      </c>
      <c r="H60" s="241"/>
      <c r="I60" s="241"/>
      <c r="J60" s="241"/>
      <c r="K60" s="241"/>
      <c r="L60" s="241"/>
      <c r="M60" s="241"/>
      <c r="N60" s="241"/>
      <c r="O60" s="241"/>
      <c r="P60" s="241"/>
      <c r="Q60" s="241">
        <f t="shared" si="0"/>
        <v>1962253.21</v>
      </c>
      <c r="R60" s="3"/>
    </row>
    <row r="61" spans="2:18" x14ac:dyDescent="0.25">
      <c r="B61" s="313" t="s">
        <v>113</v>
      </c>
      <c r="C61" s="314">
        <v>26053439708</v>
      </c>
      <c r="D61" s="314"/>
      <c r="E61" s="241">
        <v>680475316.95000005</v>
      </c>
      <c r="F61" s="241">
        <v>710776410.68999994</v>
      </c>
      <c r="G61" s="241">
        <v>493935881.44999993</v>
      </c>
      <c r="H61" s="241"/>
      <c r="I61" s="241"/>
      <c r="J61" s="241"/>
      <c r="K61" s="241"/>
      <c r="L61" s="241"/>
      <c r="M61" s="241"/>
      <c r="N61" s="241"/>
      <c r="O61" s="241"/>
      <c r="P61" s="241"/>
      <c r="Q61" s="241">
        <f t="shared" si="0"/>
        <v>1885187609.0899997</v>
      </c>
      <c r="R61" s="3"/>
    </row>
    <row r="62" spans="2:18" x14ac:dyDescent="0.25">
      <c r="B62" s="317" t="s">
        <v>250</v>
      </c>
      <c r="C62" s="314">
        <v>3370833704</v>
      </c>
      <c r="D62" s="314"/>
      <c r="E62" s="241">
        <v>418236591.87</v>
      </c>
      <c r="F62" s="241">
        <v>173716268.01999998</v>
      </c>
      <c r="G62" s="241">
        <v>144714862.19</v>
      </c>
      <c r="H62" s="241"/>
      <c r="I62" s="241"/>
      <c r="J62" s="241"/>
      <c r="K62" s="241"/>
      <c r="L62" s="241"/>
      <c r="M62" s="241"/>
      <c r="N62" s="241"/>
      <c r="O62" s="241"/>
      <c r="P62" s="241"/>
      <c r="Q62" s="241">
        <f t="shared" si="0"/>
        <v>736667722.07999992</v>
      </c>
      <c r="R62" s="3"/>
    </row>
    <row r="63" spans="2:18" x14ac:dyDescent="0.25">
      <c r="B63" s="317" t="s">
        <v>251</v>
      </c>
      <c r="C63" s="314">
        <v>11238571175</v>
      </c>
      <c r="D63" s="314"/>
      <c r="E63" s="241">
        <v>11242643.26</v>
      </c>
      <c r="F63" s="241">
        <v>43273995.589999989</v>
      </c>
      <c r="G63" s="241">
        <v>60998222.719999991</v>
      </c>
      <c r="H63" s="241"/>
      <c r="I63" s="241"/>
      <c r="J63" s="241"/>
      <c r="K63" s="241"/>
      <c r="L63" s="241"/>
      <c r="M63" s="241"/>
      <c r="N63" s="241"/>
      <c r="O63" s="241"/>
      <c r="P63" s="241"/>
      <c r="Q63" s="241">
        <f t="shared" si="0"/>
        <v>115514861.56999998</v>
      </c>
      <c r="R63" s="3"/>
    </row>
    <row r="64" spans="2:18" x14ac:dyDescent="0.25">
      <c r="B64" s="317" t="s">
        <v>252</v>
      </c>
      <c r="C64" s="314">
        <v>11444034829</v>
      </c>
      <c r="D64" s="314"/>
      <c r="E64" s="241">
        <v>250996081.81999999</v>
      </c>
      <c r="F64" s="241">
        <v>493786147.07999998</v>
      </c>
      <c r="G64" s="241">
        <v>288222796.53999996</v>
      </c>
      <c r="H64" s="241"/>
      <c r="I64" s="241"/>
      <c r="J64" s="241"/>
      <c r="K64" s="241"/>
      <c r="L64" s="241"/>
      <c r="M64" s="241"/>
      <c r="N64" s="241"/>
      <c r="O64" s="241"/>
      <c r="P64" s="241"/>
      <c r="Q64" s="241">
        <f t="shared" si="0"/>
        <v>1033005025.4399999</v>
      </c>
      <c r="R64" s="3"/>
    </row>
    <row r="65" spans="2:18" x14ac:dyDescent="0.25">
      <c r="B65" s="313" t="s">
        <v>114</v>
      </c>
      <c r="C65" s="314">
        <v>2479828116</v>
      </c>
      <c r="D65" s="314"/>
      <c r="E65" s="241">
        <v>260807</v>
      </c>
      <c r="F65" s="241">
        <v>78419212.790000007</v>
      </c>
      <c r="G65" s="241">
        <v>10350193.77</v>
      </c>
      <c r="H65" s="241"/>
      <c r="I65" s="241"/>
      <c r="J65" s="241"/>
      <c r="K65" s="241"/>
      <c r="L65" s="241"/>
      <c r="M65" s="241"/>
      <c r="N65" s="241"/>
      <c r="O65" s="241"/>
      <c r="P65" s="241"/>
      <c r="Q65" s="241">
        <f t="shared" si="0"/>
        <v>89030213.560000002</v>
      </c>
      <c r="R65" s="3"/>
    </row>
    <row r="66" spans="2:18" x14ac:dyDescent="0.25">
      <c r="B66" s="313" t="s">
        <v>115</v>
      </c>
      <c r="C66" s="314">
        <v>696384278</v>
      </c>
      <c r="D66" s="314"/>
      <c r="E66" s="241">
        <v>0</v>
      </c>
      <c r="F66" s="241">
        <v>0</v>
      </c>
      <c r="G66" s="241">
        <v>19514269</v>
      </c>
      <c r="H66" s="241"/>
      <c r="I66" s="241"/>
      <c r="J66" s="241"/>
      <c r="K66" s="241"/>
      <c r="L66" s="241"/>
      <c r="M66" s="241"/>
      <c r="N66" s="241"/>
      <c r="O66" s="241"/>
      <c r="P66" s="241"/>
      <c r="Q66" s="241">
        <f t="shared" si="0"/>
        <v>19514269</v>
      </c>
      <c r="R66" s="3"/>
    </row>
    <row r="67" spans="2:18" x14ac:dyDescent="0.25">
      <c r="B67" s="317" t="s">
        <v>253</v>
      </c>
      <c r="C67" s="314">
        <v>11709883</v>
      </c>
      <c r="D67" s="314"/>
      <c r="E67" s="241">
        <v>0</v>
      </c>
      <c r="F67" s="241">
        <v>0</v>
      </c>
      <c r="G67" s="241">
        <v>0</v>
      </c>
      <c r="H67" s="241"/>
      <c r="I67" s="241"/>
      <c r="J67" s="241"/>
      <c r="K67" s="241"/>
      <c r="L67" s="241"/>
      <c r="M67" s="241"/>
      <c r="N67" s="241"/>
      <c r="O67" s="241"/>
      <c r="P67" s="241"/>
      <c r="Q67" s="241">
        <f t="shared" si="0"/>
        <v>0</v>
      </c>
      <c r="R67" s="3"/>
    </row>
    <row r="68" spans="2:18" x14ac:dyDescent="0.25">
      <c r="B68" s="317" t="s">
        <v>254</v>
      </c>
      <c r="C68" s="314">
        <v>684674395</v>
      </c>
      <c r="D68" s="314"/>
      <c r="E68" s="241">
        <v>0</v>
      </c>
      <c r="F68" s="241">
        <v>0</v>
      </c>
      <c r="G68" s="241">
        <v>19514269</v>
      </c>
      <c r="H68" s="241"/>
      <c r="I68" s="241"/>
      <c r="J68" s="241"/>
      <c r="K68" s="241"/>
      <c r="L68" s="241"/>
      <c r="M68" s="241"/>
      <c r="N68" s="241"/>
      <c r="O68" s="241"/>
      <c r="P68" s="241"/>
      <c r="Q68" s="241">
        <f t="shared" si="0"/>
        <v>19514269</v>
      </c>
      <c r="R68" s="3"/>
    </row>
    <row r="69" spans="2:18" x14ac:dyDescent="0.25">
      <c r="B69" s="313" t="s">
        <v>116</v>
      </c>
      <c r="C69" s="314">
        <v>1450134039</v>
      </c>
      <c r="D69" s="314"/>
      <c r="E69" s="241">
        <v>2353058.31</v>
      </c>
      <c r="F69" s="241">
        <v>5076240.3500000006</v>
      </c>
      <c r="G69" s="241">
        <v>14047646.93</v>
      </c>
      <c r="H69" s="241"/>
      <c r="I69" s="241"/>
      <c r="J69" s="241"/>
      <c r="K69" s="241"/>
      <c r="L69" s="241"/>
      <c r="M69" s="241"/>
      <c r="N69" s="241"/>
      <c r="O69" s="241"/>
      <c r="P69" s="241"/>
      <c r="Q69" s="241">
        <f t="shared" si="0"/>
        <v>21476945.59</v>
      </c>
      <c r="R69" s="3"/>
    </row>
    <row r="70" spans="2:18" x14ac:dyDescent="0.25">
      <c r="B70" s="317" t="s">
        <v>257</v>
      </c>
      <c r="C70" s="314">
        <v>1430134039</v>
      </c>
      <c r="D70" s="314"/>
      <c r="E70" s="241">
        <v>1510481.67</v>
      </c>
      <c r="F70" s="241">
        <v>5076240.3500000006</v>
      </c>
      <c r="G70" s="241">
        <v>12602146.93</v>
      </c>
      <c r="H70" s="241"/>
      <c r="I70" s="241"/>
      <c r="J70" s="241"/>
      <c r="K70" s="241"/>
      <c r="L70" s="241"/>
      <c r="M70" s="241"/>
      <c r="N70" s="241"/>
      <c r="O70" s="241"/>
      <c r="P70" s="241"/>
      <c r="Q70" s="241">
        <f t="shared" si="0"/>
        <v>19188868.949999999</v>
      </c>
      <c r="R70" s="3"/>
    </row>
    <row r="71" spans="2:18" x14ac:dyDescent="0.25">
      <c r="B71" s="317" t="s">
        <v>261</v>
      </c>
      <c r="C71" s="314">
        <v>20000000</v>
      </c>
      <c r="D71" s="314"/>
      <c r="E71" s="241">
        <v>842576.64</v>
      </c>
      <c r="F71" s="241">
        <v>0</v>
      </c>
      <c r="G71" s="241">
        <v>1445500</v>
      </c>
      <c r="H71" s="241"/>
      <c r="I71" s="241"/>
      <c r="J71" s="241"/>
      <c r="K71" s="241"/>
      <c r="L71" s="241"/>
      <c r="M71" s="241"/>
      <c r="N71" s="241"/>
      <c r="O71" s="241"/>
      <c r="P71" s="241"/>
      <c r="Q71" s="241">
        <f t="shared" si="0"/>
        <v>2288076.64</v>
      </c>
      <c r="R71" s="3"/>
    </row>
    <row r="72" spans="2:18" x14ac:dyDescent="0.25">
      <c r="B72" s="315" t="s">
        <v>117</v>
      </c>
      <c r="C72" s="316">
        <v>16448771</v>
      </c>
      <c r="D72" s="316"/>
      <c r="E72" s="243">
        <v>1060000.02</v>
      </c>
      <c r="F72" s="243">
        <v>2128720</v>
      </c>
      <c r="G72" s="243">
        <v>0</v>
      </c>
      <c r="H72" s="243"/>
      <c r="I72" s="243"/>
      <c r="J72" s="243"/>
      <c r="K72" s="243"/>
      <c r="L72" s="243"/>
      <c r="M72" s="243"/>
      <c r="N72" s="243"/>
      <c r="O72" s="243"/>
      <c r="P72" s="243"/>
      <c r="Q72" s="243">
        <f t="shared" si="0"/>
        <v>3188720.02</v>
      </c>
      <c r="R72" s="3"/>
    </row>
    <row r="73" spans="2:18" x14ac:dyDescent="0.25">
      <c r="B73" s="313" t="s">
        <v>118</v>
      </c>
      <c r="C73" s="314">
        <v>4591878</v>
      </c>
      <c r="D73" s="314"/>
      <c r="E73" s="241">
        <v>0</v>
      </c>
      <c r="F73" s="241">
        <v>0</v>
      </c>
      <c r="G73" s="241"/>
      <c r="H73" s="241"/>
      <c r="I73" s="241"/>
      <c r="J73" s="241"/>
      <c r="K73" s="241"/>
      <c r="L73" s="241"/>
      <c r="M73" s="241"/>
      <c r="N73" s="241"/>
      <c r="O73" s="241"/>
      <c r="P73" s="241"/>
      <c r="Q73" s="241">
        <f t="shared" ref="Q73:Q92" si="1">+SUM(E73:P73)</f>
        <v>0</v>
      </c>
      <c r="R73" s="3"/>
    </row>
    <row r="74" spans="2:18" x14ac:dyDescent="0.25">
      <c r="B74" s="313" t="s">
        <v>119</v>
      </c>
      <c r="C74" s="314">
        <v>3819848</v>
      </c>
      <c r="D74" s="314"/>
      <c r="E74" s="241">
        <v>0</v>
      </c>
      <c r="F74" s="241"/>
      <c r="G74" s="241"/>
      <c r="H74" s="241"/>
      <c r="I74" s="241"/>
      <c r="J74" s="241"/>
      <c r="K74" s="241"/>
      <c r="L74" s="241"/>
      <c r="M74" s="241"/>
      <c r="N74" s="241"/>
      <c r="O74" s="241"/>
      <c r="P74" s="241"/>
      <c r="Q74" s="241">
        <f t="shared" si="1"/>
        <v>0</v>
      </c>
      <c r="R74" s="3"/>
    </row>
    <row r="75" spans="2:18" x14ac:dyDescent="0.25">
      <c r="B75" s="313" t="s">
        <v>120</v>
      </c>
      <c r="C75" s="314">
        <v>8037045</v>
      </c>
      <c r="D75" s="314"/>
      <c r="E75" s="241">
        <v>1060000.02</v>
      </c>
      <c r="F75" s="241">
        <v>2128720</v>
      </c>
      <c r="G75" s="241">
        <v>0</v>
      </c>
      <c r="H75" s="241"/>
      <c r="I75" s="241"/>
      <c r="J75" s="241"/>
      <c r="K75" s="241"/>
      <c r="L75" s="241"/>
      <c r="M75" s="241"/>
      <c r="N75" s="241"/>
      <c r="O75" s="241"/>
      <c r="P75" s="241"/>
      <c r="Q75" s="241">
        <f t="shared" si="1"/>
        <v>3188720.02</v>
      </c>
      <c r="R75" s="3"/>
    </row>
    <row r="76" spans="2:18" x14ac:dyDescent="0.25">
      <c r="B76" s="315" t="s">
        <v>121</v>
      </c>
      <c r="C76" s="316">
        <v>2770222220</v>
      </c>
      <c r="D76" s="316"/>
      <c r="E76" s="243">
        <v>59822821.700000003</v>
      </c>
      <c r="F76" s="243">
        <v>898785007.08000004</v>
      </c>
      <c r="G76" s="243">
        <v>391522040.44999999</v>
      </c>
      <c r="H76" s="243"/>
      <c r="I76" s="243"/>
      <c r="J76" s="243"/>
      <c r="K76" s="243"/>
      <c r="L76" s="243"/>
      <c r="M76" s="243"/>
      <c r="N76" s="243"/>
      <c r="O76" s="243"/>
      <c r="P76" s="243"/>
      <c r="Q76" s="243">
        <f t="shared" si="1"/>
        <v>1350129869.23</v>
      </c>
      <c r="R76" s="3"/>
    </row>
    <row r="77" spans="2:18" ht="13.5" customHeight="1" x14ac:dyDescent="0.25">
      <c r="B77" s="313" t="s">
        <v>122</v>
      </c>
      <c r="C77" s="314">
        <v>2769972220</v>
      </c>
      <c r="D77" s="314"/>
      <c r="E77" s="241">
        <v>59822821.700000003</v>
      </c>
      <c r="F77" s="241">
        <v>898785007.08000004</v>
      </c>
      <c r="G77" s="241">
        <v>391522040.44999999</v>
      </c>
      <c r="H77" s="241"/>
      <c r="I77" s="241"/>
      <c r="J77" s="241"/>
      <c r="K77" s="241"/>
      <c r="L77" s="241"/>
      <c r="M77" s="241"/>
      <c r="N77" s="241"/>
      <c r="O77" s="241"/>
      <c r="P77" s="241"/>
      <c r="Q77" s="241">
        <f t="shared" si="1"/>
        <v>1350129869.23</v>
      </c>
      <c r="R77" s="3"/>
    </row>
    <row r="78" spans="2:18" x14ac:dyDescent="0.25">
      <c r="B78" s="118" t="s">
        <v>262</v>
      </c>
      <c r="C78" s="308">
        <v>2769972220</v>
      </c>
      <c r="D78" s="308"/>
      <c r="E78" s="241">
        <v>59822821.700000003</v>
      </c>
      <c r="F78" s="241">
        <v>898785007.08000004</v>
      </c>
      <c r="G78" s="241">
        <v>391522040.44999999</v>
      </c>
      <c r="H78" s="241"/>
      <c r="I78" s="241"/>
      <c r="J78" s="241"/>
      <c r="K78" s="241"/>
      <c r="L78" s="241"/>
      <c r="M78" s="241"/>
      <c r="N78" s="241"/>
      <c r="O78" s="241"/>
      <c r="P78" s="241"/>
      <c r="Q78" s="241">
        <f t="shared" si="1"/>
        <v>1350129869.23</v>
      </c>
      <c r="R78" s="3"/>
    </row>
    <row r="79" spans="2:18" x14ac:dyDescent="0.25">
      <c r="B79" s="59" t="s">
        <v>123</v>
      </c>
      <c r="C79" s="308">
        <v>250000</v>
      </c>
      <c r="D79" s="308"/>
      <c r="E79" s="353">
        <v>0</v>
      </c>
      <c r="F79" s="353"/>
      <c r="G79" s="353"/>
      <c r="H79" s="353"/>
      <c r="I79" s="353"/>
      <c r="J79" s="353"/>
      <c r="K79" s="353"/>
      <c r="L79" s="353"/>
      <c r="M79" s="353"/>
      <c r="N79" s="353"/>
      <c r="O79" s="353"/>
      <c r="P79" s="353"/>
      <c r="Q79" s="241">
        <f t="shared" si="1"/>
        <v>0</v>
      </c>
      <c r="R79" s="3"/>
    </row>
    <row r="80" spans="2:18" x14ac:dyDescent="0.25">
      <c r="B80" s="118" t="s">
        <v>263</v>
      </c>
      <c r="C80" s="308">
        <v>100000</v>
      </c>
      <c r="D80" s="308"/>
      <c r="E80" s="353">
        <v>0</v>
      </c>
      <c r="F80" s="353"/>
      <c r="G80" s="353"/>
      <c r="H80" s="353"/>
      <c r="I80" s="353"/>
      <c r="J80" s="353"/>
      <c r="K80" s="353"/>
      <c r="L80" s="353"/>
      <c r="M80" s="353"/>
      <c r="N80" s="353"/>
      <c r="O80" s="353"/>
      <c r="P80" s="353"/>
      <c r="Q80" s="241">
        <f t="shared" si="1"/>
        <v>0</v>
      </c>
      <c r="R80" s="3"/>
    </row>
    <row r="81" spans="2:18" x14ac:dyDescent="0.25">
      <c r="B81" s="118" t="s">
        <v>264</v>
      </c>
      <c r="C81" s="308">
        <v>100000</v>
      </c>
      <c r="D81" s="308"/>
      <c r="E81" s="353">
        <v>0</v>
      </c>
      <c r="F81" s="353"/>
      <c r="G81" s="353"/>
      <c r="H81" s="353"/>
      <c r="I81" s="353"/>
      <c r="J81" s="353"/>
      <c r="K81" s="353"/>
      <c r="L81" s="353"/>
      <c r="M81" s="353"/>
      <c r="N81" s="353"/>
      <c r="O81" s="353"/>
      <c r="P81" s="353"/>
      <c r="Q81" s="241">
        <f t="shared" si="1"/>
        <v>0</v>
      </c>
      <c r="R81" s="3"/>
    </row>
    <row r="82" spans="2:18" x14ac:dyDescent="0.25">
      <c r="B82" s="118" t="s">
        <v>265</v>
      </c>
      <c r="C82" s="308">
        <v>50000</v>
      </c>
      <c r="D82" s="308"/>
      <c r="E82" s="353">
        <v>0</v>
      </c>
      <c r="F82" s="353"/>
      <c r="G82" s="353"/>
      <c r="H82" s="353"/>
      <c r="I82" s="353"/>
      <c r="J82" s="353"/>
      <c r="K82" s="353"/>
      <c r="L82" s="353"/>
      <c r="M82" s="353"/>
      <c r="N82" s="353"/>
      <c r="O82" s="353"/>
      <c r="P82" s="353"/>
      <c r="Q82" s="241">
        <f t="shared" si="1"/>
        <v>0</v>
      </c>
      <c r="R82" s="3"/>
    </row>
    <row r="83" spans="2:18" x14ac:dyDescent="0.25">
      <c r="B83" s="61" t="s">
        <v>124</v>
      </c>
      <c r="C83" s="240">
        <v>72988962348</v>
      </c>
      <c r="D83" s="240"/>
      <c r="E83" s="243">
        <v>1304633171.1600001</v>
      </c>
      <c r="F83" s="243">
        <v>7124367185.5699997</v>
      </c>
      <c r="G83" s="243">
        <v>2442393182.4200001</v>
      </c>
      <c r="H83" s="243"/>
      <c r="I83" s="243"/>
      <c r="J83" s="243"/>
      <c r="K83" s="243"/>
      <c r="L83" s="243"/>
      <c r="M83" s="243"/>
      <c r="N83" s="243"/>
      <c r="O83" s="243"/>
      <c r="P83" s="243"/>
      <c r="Q83" s="243">
        <f t="shared" si="1"/>
        <v>10871393539.15</v>
      </c>
      <c r="R83" s="3"/>
    </row>
    <row r="84" spans="2:18" x14ac:dyDescent="0.25">
      <c r="B84" s="59" t="s">
        <v>125</v>
      </c>
      <c r="C84" s="308">
        <v>174800000</v>
      </c>
      <c r="D84" s="308"/>
      <c r="E84" s="241">
        <v>29595523.199999999</v>
      </c>
      <c r="F84" s="241">
        <v>12759446</v>
      </c>
      <c r="G84" s="241">
        <v>340764816.98000002</v>
      </c>
      <c r="H84" s="241"/>
      <c r="I84" s="241"/>
      <c r="J84" s="241"/>
      <c r="K84" s="241"/>
      <c r="L84" s="241"/>
      <c r="M84" s="241"/>
      <c r="N84" s="241"/>
      <c r="O84" s="241"/>
      <c r="P84" s="241"/>
      <c r="Q84" s="241">
        <f t="shared" si="1"/>
        <v>383119786.18000001</v>
      </c>
      <c r="R84" s="3"/>
    </row>
    <row r="85" spans="2:18" x14ac:dyDescent="0.25">
      <c r="B85" s="118" t="s">
        <v>266</v>
      </c>
      <c r="C85" s="308">
        <v>174800000</v>
      </c>
      <c r="D85" s="308"/>
      <c r="E85" s="241">
        <v>29595523.199999999</v>
      </c>
      <c r="F85" s="241">
        <v>12759446</v>
      </c>
      <c r="G85" s="241">
        <v>340764816.98000002</v>
      </c>
      <c r="H85" s="241"/>
      <c r="I85" s="241"/>
      <c r="J85" s="241"/>
      <c r="K85" s="241"/>
      <c r="L85" s="241"/>
      <c r="M85" s="241"/>
      <c r="N85" s="241"/>
      <c r="O85" s="241"/>
      <c r="P85" s="241"/>
      <c r="Q85" s="241">
        <f t="shared" si="1"/>
        <v>383119786.18000001</v>
      </c>
      <c r="R85" s="3"/>
    </row>
    <row r="86" spans="2:18" x14ac:dyDescent="0.25">
      <c r="B86" s="59" t="s">
        <v>126</v>
      </c>
      <c r="C86" s="308">
        <v>72814162348</v>
      </c>
      <c r="D86" s="308"/>
      <c r="E86" s="241">
        <v>1275037647.96</v>
      </c>
      <c r="F86" s="241">
        <v>7111607739.5699997</v>
      </c>
      <c r="G86" s="241">
        <v>2101628365.4400001</v>
      </c>
      <c r="H86" s="241"/>
      <c r="I86" s="241"/>
      <c r="J86" s="241"/>
      <c r="K86" s="241"/>
      <c r="L86" s="241"/>
      <c r="M86" s="241"/>
      <c r="N86" s="241"/>
      <c r="O86" s="241"/>
      <c r="P86" s="241"/>
      <c r="Q86" s="241">
        <f t="shared" si="1"/>
        <v>10488273752.969999</v>
      </c>
      <c r="R86" s="3"/>
    </row>
    <row r="87" spans="2:18" x14ac:dyDescent="0.25">
      <c r="B87" s="118" t="s">
        <v>267</v>
      </c>
      <c r="C87" s="308">
        <v>18468858420</v>
      </c>
      <c r="D87" s="308"/>
      <c r="E87" s="241">
        <v>966654632.11000001</v>
      </c>
      <c r="F87" s="241">
        <v>2223442377.1500001</v>
      </c>
      <c r="G87" s="241">
        <v>1072019521.49</v>
      </c>
      <c r="H87" s="241"/>
      <c r="I87" s="241"/>
      <c r="J87" s="241"/>
      <c r="K87" s="241"/>
      <c r="L87" s="241"/>
      <c r="M87" s="241"/>
      <c r="N87" s="241"/>
      <c r="O87" s="241"/>
      <c r="P87" s="241"/>
      <c r="Q87" s="241">
        <f t="shared" si="1"/>
        <v>4262116530.75</v>
      </c>
      <c r="R87" s="3"/>
    </row>
    <row r="88" spans="2:18" x14ac:dyDescent="0.25">
      <c r="B88" s="118" t="s">
        <v>270</v>
      </c>
      <c r="C88" s="308">
        <v>49901315868</v>
      </c>
      <c r="D88" s="308"/>
      <c r="E88" s="241">
        <v>183383015.84999999</v>
      </c>
      <c r="F88" s="241">
        <v>4888165362.4200001</v>
      </c>
      <c r="G88" s="241">
        <v>1029608843.95</v>
      </c>
      <c r="H88" s="241"/>
      <c r="I88" s="241"/>
      <c r="J88" s="241"/>
      <c r="K88" s="241"/>
      <c r="L88" s="241"/>
      <c r="M88" s="241"/>
      <c r="N88" s="241"/>
      <c r="O88" s="241"/>
      <c r="P88" s="241"/>
      <c r="Q88" s="241">
        <f t="shared" si="1"/>
        <v>6101157222.2200003</v>
      </c>
      <c r="R88" s="3"/>
    </row>
    <row r="89" spans="2:18" x14ac:dyDescent="0.25">
      <c r="B89" s="118" t="s">
        <v>290</v>
      </c>
      <c r="C89" s="308">
        <v>4443988060</v>
      </c>
      <c r="D89" s="308"/>
      <c r="E89" s="241">
        <v>125000000</v>
      </c>
      <c r="F89" s="241">
        <v>0</v>
      </c>
      <c r="G89" s="241"/>
      <c r="H89" s="241"/>
      <c r="I89" s="241"/>
      <c r="J89" s="241"/>
      <c r="K89" s="241"/>
      <c r="L89" s="241"/>
      <c r="M89" s="241"/>
      <c r="N89" s="241"/>
      <c r="O89" s="241"/>
      <c r="P89" s="241"/>
      <c r="Q89" s="241">
        <f t="shared" si="1"/>
        <v>125000000</v>
      </c>
      <c r="R89" s="3"/>
    </row>
    <row r="90" spans="2:18" x14ac:dyDescent="0.25">
      <c r="B90" s="61" t="s">
        <v>128</v>
      </c>
      <c r="C90" s="240">
        <v>2446284275</v>
      </c>
      <c r="D90" s="240"/>
      <c r="E90" s="243">
        <v>0</v>
      </c>
      <c r="F90" s="243">
        <v>0</v>
      </c>
      <c r="G90" s="243">
        <v>0</v>
      </c>
      <c r="H90" s="243"/>
      <c r="I90" s="243"/>
      <c r="J90" s="243"/>
      <c r="K90" s="243"/>
      <c r="L90" s="243"/>
      <c r="M90" s="243"/>
      <c r="N90" s="243"/>
      <c r="O90" s="243"/>
      <c r="P90" s="243"/>
      <c r="Q90" s="243">
        <f t="shared" si="1"/>
        <v>0</v>
      </c>
      <c r="R90" s="3"/>
    </row>
    <row r="91" spans="2:18" x14ac:dyDescent="0.25">
      <c r="B91" s="59" t="s">
        <v>129</v>
      </c>
      <c r="C91" s="308">
        <v>2267847984</v>
      </c>
      <c r="D91" s="308"/>
      <c r="E91" s="241">
        <v>0</v>
      </c>
      <c r="F91" s="241">
        <v>0</v>
      </c>
      <c r="G91" s="241">
        <v>0</v>
      </c>
      <c r="H91" s="241"/>
      <c r="I91" s="241"/>
      <c r="J91" s="241"/>
      <c r="K91" s="241"/>
      <c r="L91" s="241"/>
      <c r="M91" s="241"/>
      <c r="N91" s="241"/>
      <c r="O91" s="241"/>
      <c r="P91" s="241"/>
      <c r="Q91" s="241">
        <f t="shared" si="1"/>
        <v>0</v>
      </c>
      <c r="R91" s="3"/>
    </row>
    <row r="92" spans="2:18" x14ac:dyDescent="0.25">
      <c r="B92" s="59" t="s">
        <v>130</v>
      </c>
      <c r="C92" s="308">
        <v>178436291</v>
      </c>
      <c r="D92" s="308"/>
      <c r="E92" s="353">
        <v>0</v>
      </c>
      <c r="F92" s="353"/>
      <c r="G92" s="353"/>
      <c r="H92" s="353"/>
      <c r="I92" s="353"/>
      <c r="J92" s="353"/>
      <c r="K92" s="353"/>
      <c r="L92" s="353"/>
      <c r="M92" s="353"/>
      <c r="N92" s="353"/>
      <c r="O92" s="353"/>
      <c r="P92" s="353"/>
      <c r="Q92" s="241">
        <f t="shared" si="1"/>
        <v>0</v>
      </c>
      <c r="R92" s="3"/>
    </row>
    <row r="93" spans="2:18" x14ac:dyDescent="0.25">
      <c r="B93" s="211" t="s">
        <v>66</v>
      </c>
      <c r="C93" s="177">
        <f t="shared" ref="C93:Q93" si="2">+C47+C10</f>
        <v>1622833406287</v>
      </c>
      <c r="D93" s="177">
        <f t="shared" si="2"/>
        <v>0</v>
      </c>
      <c r="E93" s="184">
        <f t="shared" si="2"/>
        <v>138595611520.17999</v>
      </c>
      <c r="F93" s="178">
        <f t="shared" si="2"/>
        <v>112865791942.58998</v>
      </c>
      <c r="G93" s="178">
        <f t="shared" si="2"/>
        <v>124689175320.71004</v>
      </c>
      <c r="H93" s="178">
        <f t="shared" si="2"/>
        <v>0</v>
      </c>
      <c r="I93" s="178">
        <f t="shared" si="2"/>
        <v>0</v>
      </c>
      <c r="J93" s="178">
        <f t="shared" si="2"/>
        <v>0</v>
      </c>
      <c r="K93" s="178">
        <f t="shared" si="2"/>
        <v>0</v>
      </c>
      <c r="L93" s="178">
        <f t="shared" si="2"/>
        <v>0</v>
      </c>
      <c r="M93" s="178">
        <f t="shared" si="2"/>
        <v>0</v>
      </c>
      <c r="N93" s="178">
        <f t="shared" si="2"/>
        <v>0</v>
      </c>
      <c r="O93" s="178">
        <f t="shared" si="2"/>
        <v>0</v>
      </c>
      <c r="P93" s="178">
        <f t="shared" si="2"/>
        <v>0</v>
      </c>
      <c r="Q93" s="178">
        <f t="shared" si="2"/>
        <v>376150578783.47998</v>
      </c>
      <c r="R93" s="3"/>
    </row>
    <row r="94" spans="2:18" x14ac:dyDescent="0.25">
      <c r="B94" s="27"/>
      <c r="C94" s="31"/>
      <c r="D94" s="31"/>
      <c r="E94" s="352"/>
      <c r="F94" s="31"/>
      <c r="G94" s="31"/>
      <c r="H94" s="31"/>
      <c r="I94" s="31"/>
      <c r="J94" s="31"/>
      <c r="K94" s="31"/>
      <c r="L94" s="31"/>
      <c r="M94" s="31"/>
      <c r="N94" s="31"/>
      <c r="O94" s="31"/>
      <c r="P94" s="31"/>
      <c r="Q94" s="31"/>
      <c r="R94" s="309"/>
    </row>
    <row r="95" spans="2:18" x14ac:dyDescent="0.25">
      <c r="B95" s="211"/>
      <c r="C95" s="26"/>
      <c r="D95" s="26"/>
      <c r="E95" s="15" t="s">
        <v>10</v>
      </c>
      <c r="F95" s="14" t="s">
        <v>11</v>
      </c>
      <c r="G95" s="14" t="str">
        <f>+G9</f>
        <v>MARZO</v>
      </c>
      <c r="H95" s="14" t="s">
        <v>13</v>
      </c>
      <c r="I95" s="14" t="s">
        <v>14</v>
      </c>
      <c r="J95" s="14" t="s">
        <v>15</v>
      </c>
      <c r="K95" s="14" t="s">
        <v>16</v>
      </c>
      <c r="L95" s="14" t="s">
        <v>17</v>
      </c>
      <c r="M95" s="14" t="s">
        <v>18</v>
      </c>
      <c r="N95" s="14" t="s">
        <v>19</v>
      </c>
      <c r="O95" s="14" t="s">
        <v>20</v>
      </c>
      <c r="P95" s="14" t="s">
        <v>21</v>
      </c>
      <c r="Q95" s="214" t="s">
        <v>22</v>
      </c>
    </row>
    <row r="96" spans="2:18" x14ac:dyDescent="0.25">
      <c r="B96" s="29" t="s">
        <v>148</v>
      </c>
      <c r="C96" s="167">
        <v>121192561989</v>
      </c>
      <c r="D96" s="167"/>
      <c r="E96" s="351">
        <v>18325477529.639999</v>
      </c>
      <c r="F96" s="351">
        <v>11012778852.039999</v>
      </c>
      <c r="G96" s="351">
        <v>10723633108.530001</v>
      </c>
      <c r="H96" s="351"/>
      <c r="I96" s="351"/>
      <c r="J96" s="351"/>
      <c r="K96" s="351"/>
      <c r="L96" s="351"/>
      <c r="M96" s="351"/>
      <c r="N96" s="351"/>
      <c r="O96" s="351"/>
      <c r="P96" s="167"/>
      <c r="Q96" s="168">
        <f t="shared" ref="Q96:Q110" si="3">IF(SUM(E96,F96,G96,H96,I96,J96,K96,L96,M96,N96,O96,P96)=0, "-", SUM(E96,F96,G96,H96,I96,J96,K96,L96,M96,N96,O96,P96))</f>
        <v>40061889490.209999</v>
      </c>
      <c r="R96" s="4"/>
    </row>
    <row r="97" spans="1:33" x14ac:dyDescent="0.25">
      <c r="B97" s="196" t="s">
        <v>131</v>
      </c>
      <c r="C97" s="170">
        <v>5117721882</v>
      </c>
      <c r="D97" s="170"/>
      <c r="E97" s="350">
        <v>0</v>
      </c>
      <c r="F97" s="170">
        <v>143911177.19999999</v>
      </c>
      <c r="G97" s="333"/>
      <c r="H97" s="170"/>
      <c r="I97" s="170"/>
      <c r="J97" s="333"/>
      <c r="K97" s="170"/>
      <c r="L97" s="333"/>
      <c r="M97" s="333"/>
      <c r="N97" s="170"/>
      <c r="O97" s="170"/>
      <c r="P97" s="170"/>
      <c r="Q97" s="170">
        <f t="shared" si="3"/>
        <v>143911177.19999999</v>
      </c>
      <c r="R97" s="4"/>
    </row>
    <row r="98" spans="1:33" x14ac:dyDescent="0.25">
      <c r="B98" s="222" t="s">
        <v>149</v>
      </c>
      <c r="C98" s="170">
        <v>5117721882</v>
      </c>
      <c r="D98" s="170"/>
      <c r="E98" s="350">
        <v>0</v>
      </c>
      <c r="F98" s="170">
        <v>143911177.19999999</v>
      </c>
      <c r="G98" s="333"/>
      <c r="H98" s="170"/>
      <c r="I98" s="170"/>
      <c r="J98" s="333"/>
      <c r="K98" s="170"/>
      <c r="L98" s="333"/>
      <c r="M98" s="333"/>
      <c r="N98" s="170"/>
      <c r="O98" s="170"/>
      <c r="P98" s="170"/>
      <c r="Q98" s="170">
        <f t="shared" si="3"/>
        <v>143911177.19999999</v>
      </c>
      <c r="R98" s="4"/>
    </row>
    <row r="99" spans="1:33" x14ac:dyDescent="0.25">
      <c r="B99" s="194" t="s">
        <v>150</v>
      </c>
      <c r="C99" s="324">
        <v>5117721882</v>
      </c>
      <c r="D99" s="324"/>
      <c r="E99" s="347">
        <v>0</v>
      </c>
      <c r="F99" s="347">
        <v>143911177.19999999</v>
      </c>
      <c r="G99" s="335"/>
      <c r="H99" s="172"/>
      <c r="I99" s="172"/>
      <c r="J99" s="335"/>
      <c r="K99" s="172"/>
      <c r="L99" s="335"/>
      <c r="M99" s="335"/>
      <c r="N99" s="172"/>
      <c r="O99" s="172"/>
      <c r="P99" s="172"/>
      <c r="Q99" s="172">
        <f t="shared" si="3"/>
        <v>143911177.19999999</v>
      </c>
      <c r="R99" s="4"/>
    </row>
    <row r="100" spans="1:33" ht="30" x14ac:dyDescent="0.25">
      <c r="B100" s="137" t="s">
        <v>152</v>
      </c>
      <c r="C100" s="324">
        <v>5117721882</v>
      </c>
      <c r="D100" s="324"/>
      <c r="E100" s="349">
        <v>0</v>
      </c>
      <c r="F100" s="347">
        <v>143911177.19999999</v>
      </c>
      <c r="G100" s="337"/>
      <c r="H100" s="180"/>
      <c r="I100" s="180"/>
      <c r="J100" s="337"/>
      <c r="K100" s="180"/>
      <c r="L100" s="337"/>
      <c r="M100" s="337"/>
      <c r="N100" s="180"/>
      <c r="O100" s="172"/>
      <c r="P100" s="180"/>
      <c r="Q100" s="180">
        <f t="shared" si="3"/>
        <v>143911177.19999999</v>
      </c>
      <c r="R100" s="4"/>
    </row>
    <row r="101" spans="1:33" x14ac:dyDescent="0.25">
      <c r="B101" s="196" t="s">
        <v>132</v>
      </c>
      <c r="C101" s="357">
        <v>116074840107</v>
      </c>
      <c r="D101" s="357"/>
      <c r="E101" s="348">
        <v>18325477529.639999</v>
      </c>
      <c r="F101" s="326">
        <v>10868867674.84</v>
      </c>
      <c r="G101" s="169">
        <v>10723633108.530001</v>
      </c>
      <c r="H101" s="169"/>
      <c r="I101" s="169"/>
      <c r="J101" s="169"/>
      <c r="K101" s="169"/>
      <c r="L101" s="169"/>
      <c r="M101" s="169"/>
      <c r="N101" s="169"/>
      <c r="O101" s="169"/>
      <c r="P101" s="169"/>
      <c r="Q101" s="170">
        <f t="shared" si="3"/>
        <v>39917978313.010002</v>
      </c>
      <c r="R101" s="4"/>
    </row>
    <row r="102" spans="1:33" x14ac:dyDescent="0.25">
      <c r="B102" s="193" t="s">
        <v>155</v>
      </c>
      <c r="C102" s="329">
        <v>116074840107</v>
      </c>
      <c r="D102" s="326"/>
      <c r="E102" s="347">
        <v>18325477529.639999</v>
      </c>
      <c r="F102" s="327">
        <v>10868867674.84</v>
      </c>
      <c r="G102" s="218">
        <v>10723633108.530001</v>
      </c>
      <c r="H102" s="218"/>
      <c r="I102" s="218"/>
      <c r="J102" s="218"/>
      <c r="K102" s="218"/>
      <c r="L102" s="218"/>
      <c r="M102" s="218"/>
      <c r="N102" s="218"/>
      <c r="O102" s="218"/>
      <c r="P102" s="179"/>
      <c r="Q102" s="180">
        <f t="shared" si="3"/>
        <v>39917978313.010002</v>
      </c>
      <c r="R102" s="4"/>
    </row>
    <row r="103" spans="1:33" x14ac:dyDescent="0.25">
      <c r="B103" s="239" t="s">
        <v>133</v>
      </c>
      <c r="C103" s="326">
        <v>20000000000</v>
      </c>
      <c r="D103" s="326"/>
      <c r="E103" s="348">
        <v>0</v>
      </c>
      <c r="F103" s="326">
        <v>1981855800.1900001</v>
      </c>
      <c r="G103" s="169">
        <v>433743856.56</v>
      </c>
      <c r="H103" s="169"/>
      <c r="I103" s="169"/>
      <c r="J103" s="169"/>
      <c r="K103" s="169"/>
      <c r="L103" s="169"/>
      <c r="M103" s="169"/>
      <c r="N103" s="169"/>
      <c r="O103" s="169"/>
      <c r="P103" s="169"/>
      <c r="Q103" s="170">
        <f t="shared" si="3"/>
        <v>2415599656.75</v>
      </c>
      <c r="R103" s="4"/>
    </row>
    <row r="104" spans="1:33" s="11" customFormat="1" x14ac:dyDescent="0.25">
      <c r="A104"/>
      <c r="B104" s="137" t="s">
        <v>156</v>
      </c>
      <c r="C104" s="324">
        <v>14000000000</v>
      </c>
      <c r="D104" s="324"/>
      <c r="E104" s="347">
        <v>0</v>
      </c>
      <c r="F104" s="324">
        <v>442998920</v>
      </c>
      <c r="G104" s="172">
        <v>2134565.19</v>
      </c>
      <c r="H104" s="172"/>
      <c r="I104" s="172"/>
      <c r="J104" s="172"/>
      <c r="K104" s="172"/>
      <c r="L104" s="172"/>
      <c r="M104" s="172"/>
      <c r="N104" s="172"/>
      <c r="O104" s="172"/>
      <c r="P104" s="172"/>
      <c r="Q104" s="172">
        <f t="shared" si="3"/>
        <v>445133485.19</v>
      </c>
      <c r="R104" s="4"/>
      <c r="S104"/>
      <c r="T104"/>
      <c r="U104"/>
      <c r="V104"/>
      <c r="W104"/>
      <c r="X104"/>
      <c r="Y104"/>
      <c r="Z104"/>
      <c r="AA104"/>
      <c r="AB104"/>
      <c r="AC104"/>
      <c r="AD104"/>
      <c r="AE104"/>
      <c r="AF104"/>
      <c r="AG104"/>
    </row>
    <row r="105" spans="1:33" x14ac:dyDescent="0.25">
      <c r="B105" s="137" t="s">
        <v>157</v>
      </c>
      <c r="C105" s="325">
        <v>6000000000</v>
      </c>
      <c r="D105" s="325"/>
      <c r="E105" s="349">
        <v>0</v>
      </c>
      <c r="F105" s="325">
        <v>1538856880.1900001</v>
      </c>
      <c r="G105" s="180">
        <v>431609291.37</v>
      </c>
      <c r="H105" s="180"/>
      <c r="I105" s="180"/>
      <c r="J105" s="180"/>
      <c r="K105" s="180"/>
      <c r="L105" s="180"/>
      <c r="M105" s="180"/>
      <c r="N105" s="180"/>
      <c r="O105" s="180"/>
      <c r="P105" s="180"/>
      <c r="Q105" s="180">
        <f t="shared" si="3"/>
        <v>1970466171.5599999</v>
      </c>
      <c r="R105" s="4"/>
    </row>
    <row r="106" spans="1:33" ht="30" x14ac:dyDescent="0.25">
      <c r="B106" s="239" t="s">
        <v>134</v>
      </c>
      <c r="C106" s="326">
        <v>57288226500</v>
      </c>
      <c r="D106" s="326"/>
      <c r="E106" s="348">
        <v>17208818989.200001</v>
      </c>
      <c r="F106" s="326">
        <v>7236400000</v>
      </c>
      <c r="G106" s="169">
        <v>6234970000</v>
      </c>
      <c r="H106" s="169"/>
      <c r="I106" s="169"/>
      <c r="J106" s="339"/>
      <c r="K106" s="339"/>
      <c r="L106" s="339"/>
      <c r="M106" s="339"/>
      <c r="N106" s="339"/>
      <c r="O106" s="169"/>
      <c r="P106" s="169"/>
      <c r="Q106" s="170">
        <f t="shared" si="3"/>
        <v>30680188989.200001</v>
      </c>
      <c r="R106" s="4"/>
    </row>
    <row r="107" spans="1:33" ht="30" x14ac:dyDescent="0.25">
      <c r="B107" s="137" t="s">
        <v>135</v>
      </c>
      <c r="C107" s="328">
        <v>24440840000</v>
      </c>
      <c r="D107" s="328"/>
      <c r="E107" s="349">
        <v>0</v>
      </c>
      <c r="F107" s="324">
        <v>7236400000</v>
      </c>
      <c r="G107" s="341">
        <v>0</v>
      </c>
      <c r="H107" s="181"/>
      <c r="I107" s="181"/>
      <c r="J107" s="341"/>
      <c r="K107" s="341"/>
      <c r="L107" s="341"/>
      <c r="M107" s="341"/>
      <c r="N107" s="341"/>
      <c r="O107" s="181"/>
      <c r="P107" s="181"/>
      <c r="Q107" s="180">
        <f t="shared" si="3"/>
        <v>7236400000</v>
      </c>
      <c r="R107" s="4"/>
    </row>
    <row r="108" spans="1:33" ht="30" x14ac:dyDescent="0.25">
      <c r="B108" s="137" t="s">
        <v>136</v>
      </c>
      <c r="C108" s="328">
        <v>32847386500</v>
      </c>
      <c r="D108" s="328"/>
      <c r="E108" s="349">
        <v>17208818989.200001</v>
      </c>
      <c r="F108" s="340"/>
      <c r="G108" s="181">
        <v>6234970000</v>
      </c>
      <c r="H108" s="181"/>
      <c r="I108" s="341"/>
      <c r="J108" s="341"/>
      <c r="K108" s="341"/>
      <c r="L108" s="341"/>
      <c r="M108" s="341"/>
      <c r="N108" s="341"/>
      <c r="O108" s="181"/>
      <c r="P108" s="181"/>
      <c r="Q108" s="180">
        <f t="shared" si="3"/>
        <v>23443788989.200001</v>
      </c>
      <c r="R108" s="4"/>
    </row>
    <row r="109" spans="1:33" s="11" customFormat="1" ht="30" x14ac:dyDescent="0.25">
      <c r="A109"/>
      <c r="B109" s="239" t="s">
        <v>137</v>
      </c>
      <c r="C109" s="326">
        <v>38786613607</v>
      </c>
      <c r="D109" s="326"/>
      <c r="E109" s="348">
        <v>1116658540.4400001</v>
      </c>
      <c r="F109" s="326">
        <v>1650611874.6500001</v>
      </c>
      <c r="G109" s="169">
        <v>4054919251.9699998</v>
      </c>
      <c r="H109" s="169"/>
      <c r="I109" s="169"/>
      <c r="J109" s="169"/>
      <c r="K109" s="169"/>
      <c r="L109" s="169"/>
      <c r="M109" s="169"/>
      <c r="N109" s="169"/>
      <c r="O109" s="169"/>
      <c r="P109" s="170"/>
      <c r="Q109" s="170">
        <f t="shared" si="3"/>
        <v>6822189667.0599995</v>
      </c>
      <c r="R109" s="4"/>
      <c r="S109"/>
      <c r="T109"/>
      <c r="U109"/>
      <c r="V109"/>
      <c r="W109"/>
      <c r="X109"/>
      <c r="Y109"/>
      <c r="Z109"/>
      <c r="AA109"/>
      <c r="AB109"/>
      <c r="AC109"/>
      <c r="AD109"/>
      <c r="AE109"/>
      <c r="AF109"/>
      <c r="AG109"/>
    </row>
    <row r="110" spans="1:33" s="11" customFormat="1" ht="30" x14ac:dyDescent="0.25">
      <c r="A110"/>
      <c r="B110" s="137" t="s">
        <v>139</v>
      </c>
      <c r="C110" s="324">
        <v>38786613607</v>
      </c>
      <c r="D110" s="324"/>
      <c r="E110" s="347">
        <v>1116658540.4400001</v>
      </c>
      <c r="F110" s="324">
        <v>1650611874.6500001</v>
      </c>
      <c r="G110" s="172">
        <v>4054919251.9699998</v>
      </c>
      <c r="H110" s="172"/>
      <c r="I110" s="172"/>
      <c r="J110" s="172"/>
      <c r="K110" s="172"/>
      <c r="L110" s="172"/>
      <c r="M110" s="172"/>
      <c r="N110" s="172"/>
      <c r="O110" s="172"/>
      <c r="P110" s="172"/>
      <c r="Q110" s="172">
        <f t="shared" si="3"/>
        <v>6822189667.0599995</v>
      </c>
      <c r="R110" s="4"/>
      <c r="S110"/>
      <c r="T110"/>
      <c r="U110"/>
      <c r="V110"/>
      <c r="W110"/>
      <c r="X110"/>
      <c r="Y110"/>
      <c r="Z110"/>
      <c r="AA110"/>
      <c r="AB110"/>
      <c r="AC110"/>
      <c r="AD110"/>
      <c r="AE110"/>
      <c r="AF110"/>
      <c r="AG110"/>
    </row>
    <row r="111" spans="1:33" s="11" customFormat="1" x14ac:dyDescent="0.25">
      <c r="A111"/>
      <c r="B111" s="211" t="s">
        <v>57</v>
      </c>
      <c r="C111" s="177">
        <f t="shared" ref="C111:P111" si="4">C96</f>
        <v>121192561989</v>
      </c>
      <c r="D111" s="177">
        <f t="shared" si="4"/>
        <v>0</v>
      </c>
      <c r="E111" s="184">
        <f t="shared" si="4"/>
        <v>18325477529.639999</v>
      </c>
      <c r="F111" s="184">
        <f t="shared" si="4"/>
        <v>11012778852.039999</v>
      </c>
      <c r="G111" s="184">
        <f t="shared" si="4"/>
        <v>10723633108.530001</v>
      </c>
      <c r="H111" s="184">
        <f t="shared" si="4"/>
        <v>0</v>
      </c>
      <c r="I111" s="184">
        <f t="shared" si="4"/>
        <v>0</v>
      </c>
      <c r="J111" s="184">
        <f t="shared" si="4"/>
        <v>0</v>
      </c>
      <c r="K111" s="184">
        <f t="shared" si="4"/>
        <v>0</v>
      </c>
      <c r="L111" s="184">
        <f t="shared" si="4"/>
        <v>0</v>
      </c>
      <c r="M111" s="184">
        <f t="shared" si="4"/>
        <v>0</v>
      </c>
      <c r="N111" s="342">
        <f t="shared" si="4"/>
        <v>0</v>
      </c>
      <c r="O111" s="342">
        <f t="shared" si="4"/>
        <v>0</v>
      </c>
      <c r="P111" s="342">
        <f t="shared" si="4"/>
        <v>0</v>
      </c>
      <c r="Q111" s="342">
        <f>+E111+F111+G111+H111+I111+J111+K111+L111+M111+N111+O111+P111</f>
        <v>40061889490.209999</v>
      </c>
      <c r="R111"/>
      <c r="S111"/>
      <c r="T111"/>
      <c r="U111"/>
      <c r="V111"/>
      <c r="W111"/>
      <c r="X111"/>
      <c r="Y111"/>
      <c r="Z111"/>
      <c r="AA111"/>
      <c r="AB111"/>
      <c r="AC111"/>
      <c r="AD111"/>
      <c r="AE111"/>
      <c r="AF111"/>
      <c r="AG111"/>
    </row>
    <row r="112" spans="1:33" s="11" customFormat="1" x14ac:dyDescent="0.25">
      <c r="B112" s="27"/>
      <c r="C112" s="25"/>
      <c r="D112" s="25"/>
      <c r="E112" s="204"/>
      <c r="F112" s="183"/>
      <c r="G112" s="183"/>
      <c r="H112" s="183"/>
      <c r="I112" s="183"/>
      <c r="J112" s="183"/>
      <c r="K112" s="183"/>
      <c r="L112" s="183"/>
      <c r="M112" s="183"/>
      <c r="N112" s="183"/>
      <c r="O112" s="183"/>
      <c r="P112" s="183"/>
      <c r="Q112" s="183"/>
      <c r="R112" s="309"/>
      <c r="S112"/>
      <c r="T112"/>
      <c r="U112"/>
      <c r="V112"/>
      <c r="W112"/>
      <c r="X112"/>
      <c r="Y112"/>
      <c r="Z112"/>
      <c r="AA112"/>
      <c r="AB112"/>
      <c r="AC112"/>
      <c r="AD112"/>
      <c r="AE112"/>
      <c r="AF112"/>
      <c r="AG112"/>
    </row>
    <row r="113" spans="2:18" x14ac:dyDescent="0.25">
      <c r="B113" s="211" t="s">
        <v>58</v>
      </c>
      <c r="C113" s="177">
        <f t="shared" ref="C113:O113" si="5">C93+C111</f>
        <v>1744025968276</v>
      </c>
      <c r="D113" s="177">
        <f t="shared" si="5"/>
        <v>0</v>
      </c>
      <c r="E113" s="184">
        <f t="shared" si="5"/>
        <v>156921089049.82001</v>
      </c>
      <c r="F113" s="184">
        <f t="shared" si="5"/>
        <v>123878570794.62997</v>
      </c>
      <c r="G113" s="184">
        <f t="shared" si="5"/>
        <v>135412808429.24004</v>
      </c>
      <c r="H113" s="184">
        <f t="shared" si="5"/>
        <v>0</v>
      </c>
      <c r="I113" s="184">
        <f t="shared" si="5"/>
        <v>0</v>
      </c>
      <c r="J113" s="184">
        <f t="shared" si="5"/>
        <v>0</v>
      </c>
      <c r="K113" s="184">
        <f t="shared" si="5"/>
        <v>0</v>
      </c>
      <c r="L113" s="184">
        <f t="shared" si="5"/>
        <v>0</v>
      </c>
      <c r="M113" s="184">
        <f t="shared" si="5"/>
        <v>0</v>
      </c>
      <c r="N113" s="184">
        <f t="shared" si="5"/>
        <v>0</v>
      </c>
      <c r="O113" s="184">
        <f t="shared" si="5"/>
        <v>0</v>
      </c>
      <c r="P113" s="184">
        <v>0</v>
      </c>
      <c r="Q113" s="184">
        <f>Q93+Q111</f>
        <v>416212468273.69</v>
      </c>
      <c r="R113" s="309"/>
    </row>
    <row r="114" spans="2:18" ht="15.75" customHeight="1" x14ac:dyDescent="0.25">
      <c r="B114" s="166" t="s">
        <v>284</v>
      </c>
      <c r="C114" s="24"/>
      <c r="D114" s="17"/>
      <c r="Q114"/>
      <c r="R114" s="309"/>
    </row>
    <row r="115" spans="2:18" x14ac:dyDescent="0.25">
      <c r="B115" s="346" t="s">
        <v>315</v>
      </c>
      <c r="C115" s="96"/>
      <c r="D115" s="96"/>
      <c r="E115" s="344"/>
      <c r="F115" s="3"/>
      <c r="G115" s="3"/>
      <c r="H115" s="3"/>
      <c r="I115" s="3"/>
      <c r="J115" s="3"/>
      <c r="K115" s="3"/>
      <c r="L115" s="3"/>
      <c r="M115" s="3"/>
      <c r="N115" s="3"/>
      <c r="O115" s="3"/>
      <c r="P115" s="3"/>
    </row>
    <row r="116" spans="2:18" x14ac:dyDescent="0.25">
      <c r="B116" s="13" t="s">
        <v>317</v>
      </c>
      <c r="C116" s="12"/>
      <c r="D116" s="12"/>
      <c r="E116" s="344"/>
      <c r="F116" s="344"/>
      <c r="G116" s="344"/>
      <c r="H116" s="344"/>
      <c r="I116" s="344"/>
      <c r="J116" s="344"/>
      <c r="K116" s="344"/>
      <c r="L116" s="344"/>
      <c r="M116" s="344"/>
      <c r="N116" s="344"/>
      <c r="O116" s="344"/>
      <c r="P116" s="3"/>
      <c r="Q116" s="344"/>
    </row>
    <row r="117" spans="2:18" x14ac:dyDescent="0.25">
      <c r="B117" s="13" t="s">
        <v>172</v>
      </c>
      <c r="C117" s="12"/>
      <c r="D117" s="12"/>
      <c r="E117" s="344"/>
      <c r="F117" s="344"/>
      <c r="G117" s="344"/>
      <c r="H117" s="344"/>
      <c r="I117" s="344"/>
      <c r="J117" s="344"/>
      <c r="K117" s="344"/>
      <c r="L117" s="344"/>
      <c r="M117" s="344"/>
      <c r="N117" s="344"/>
      <c r="O117" s="344"/>
      <c r="P117" s="3"/>
      <c r="Q117" s="344"/>
    </row>
    <row r="118" spans="2:18" ht="48" hidden="1" x14ac:dyDescent="0.25">
      <c r="B118" s="359" t="s">
        <v>313</v>
      </c>
      <c r="E118" s="344"/>
      <c r="F118" s="3"/>
      <c r="G118" s="3"/>
      <c r="H118" s="3"/>
      <c r="I118" s="3"/>
      <c r="J118" s="3"/>
      <c r="K118" s="3"/>
      <c r="L118" s="3"/>
      <c r="M118" s="3"/>
      <c r="N118" s="3"/>
      <c r="O118" s="3"/>
      <c r="P118" s="3"/>
    </row>
    <row r="119" spans="2:18" ht="14.25" customHeight="1" x14ac:dyDescent="0.25">
      <c r="E119" s="344"/>
      <c r="F119" s="3"/>
      <c r="G119" s="3"/>
      <c r="H119" s="3"/>
      <c r="I119" s="3"/>
      <c r="J119" s="3"/>
      <c r="K119" s="3"/>
      <c r="L119" s="3"/>
      <c r="M119" s="3"/>
      <c r="N119" s="3"/>
      <c r="O119" s="3"/>
      <c r="P119" s="3"/>
    </row>
    <row r="120" spans="2:18" x14ac:dyDescent="0.25">
      <c r="E120" s="344"/>
      <c r="F120" s="3"/>
      <c r="G120" s="3"/>
      <c r="H120" s="3"/>
      <c r="I120" s="3"/>
      <c r="J120" s="3"/>
      <c r="K120" s="3"/>
      <c r="L120" s="3"/>
      <c r="M120" s="3"/>
      <c r="N120" s="3"/>
      <c r="O120" s="3"/>
      <c r="P120" s="3"/>
    </row>
    <row r="121" spans="2:18" x14ac:dyDescent="0.25">
      <c r="C121" s="37"/>
      <c r="D121" s="37"/>
      <c r="E121" s="344"/>
      <c r="F121" s="3"/>
      <c r="G121" s="3"/>
      <c r="H121" s="3"/>
      <c r="I121" s="3"/>
      <c r="J121" s="3"/>
      <c r="K121" s="3"/>
      <c r="L121" s="3"/>
      <c r="M121" s="3"/>
      <c r="N121" s="3"/>
      <c r="O121" s="3"/>
      <c r="P121" s="3"/>
    </row>
    <row r="122" spans="2:18" x14ac:dyDescent="0.25">
      <c r="B122" s="37"/>
      <c r="E122" s="344"/>
      <c r="F122" s="3"/>
      <c r="G122" s="3"/>
      <c r="H122" s="3"/>
      <c r="I122" s="3"/>
      <c r="J122" s="3"/>
      <c r="K122" s="3"/>
      <c r="L122" s="3"/>
      <c r="M122" s="3"/>
      <c r="N122" s="3"/>
      <c r="O122" s="3"/>
      <c r="P122" s="3"/>
    </row>
    <row r="123" spans="2:18" x14ac:dyDescent="0.25">
      <c r="E123" s="344"/>
      <c r="F123" s="3"/>
      <c r="G123" s="3"/>
      <c r="H123" s="3"/>
      <c r="I123" s="3"/>
      <c r="J123" s="3"/>
      <c r="K123" s="3"/>
      <c r="L123" s="3"/>
      <c r="M123" s="3"/>
      <c r="N123" s="3"/>
      <c r="O123" s="3"/>
      <c r="P123" s="3"/>
    </row>
    <row r="124" spans="2:18" x14ac:dyDescent="0.25">
      <c r="E124" s="344"/>
      <c r="F124" s="3"/>
      <c r="G124" s="3"/>
      <c r="H124" s="3"/>
      <c r="I124" s="3"/>
      <c r="J124" s="3"/>
      <c r="K124" s="3"/>
      <c r="L124" s="3"/>
      <c r="M124" s="3"/>
      <c r="N124" s="3"/>
      <c r="O124" s="3"/>
      <c r="P124" s="3"/>
    </row>
    <row r="125" spans="2:18" x14ac:dyDescent="0.25">
      <c r="E125" s="344"/>
      <c r="F125" s="3"/>
      <c r="G125" s="3"/>
      <c r="H125" s="3"/>
      <c r="I125" s="3"/>
      <c r="J125" s="3"/>
      <c r="K125" s="3"/>
      <c r="L125" s="3"/>
      <c r="M125" s="3"/>
      <c r="N125" s="3"/>
      <c r="O125" s="3"/>
      <c r="P125" s="3"/>
    </row>
    <row r="128" spans="2:18" x14ac:dyDescent="0.25">
      <c r="E128" s="345"/>
      <c r="F128" s="236"/>
      <c r="G128" s="236"/>
      <c r="H128" s="236"/>
    </row>
    <row r="129" spans="2:33" x14ac:dyDescent="0.25">
      <c r="E129" s="345"/>
      <c r="F129" s="236"/>
      <c r="G129" s="236"/>
      <c r="H129" s="236"/>
    </row>
    <row r="134" spans="2:33" s="3" customFormat="1" x14ac:dyDescent="0.25">
      <c r="B134"/>
      <c r="E134" s="343"/>
      <c r="F134"/>
      <c r="G134"/>
      <c r="H134"/>
      <c r="I134"/>
      <c r="J134"/>
      <c r="K134"/>
      <c r="L134"/>
      <c r="M134"/>
      <c r="N134"/>
      <c r="O134"/>
      <c r="P134"/>
      <c r="R134"/>
      <c r="S134"/>
      <c r="T134"/>
      <c r="U134"/>
      <c r="V134"/>
      <c r="W134"/>
      <c r="X134"/>
      <c r="Y134"/>
      <c r="Z134"/>
      <c r="AA134"/>
      <c r="AB134"/>
      <c r="AC134"/>
      <c r="AD134"/>
      <c r="AE134"/>
      <c r="AF134"/>
      <c r="AG134"/>
    </row>
    <row r="138" spans="2:33" s="3" customFormat="1" x14ac:dyDescent="0.25">
      <c r="B138"/>
      <c r="E138" s="343"/>
      <c r="F138"/>
      <c r="G138"/>
      <c r="H138"/>
      <c r="I138"/>
      <c r="J138"/>
      <c r="K138"/>
      <c r="L138"/>
      <c r="M138"/>
      <c r="N138"/>
      <c r="O138"/>
      <c r="P138"/>
      <c r="R138"/>
      <c r="S138"/>
      <c r="T138"/>
      <c r="U138"/>
      <c r="V138"/>
      <c r="W138"/>
      <c r="X138"/>
      <c r="Y138"/>
      <c r="Z138"/>
      <c r="AA138"/>
      <c r="AB138"/>
      <c r="AC138"/>
      <c r="AD138"/>
      <c r="AE138"/>
      <c r="AF138"/>
      <c r="AG138"/>
    </row>
    <row r="139" spans="2:33" s="3" customFormat="1" x14ac:dyDescent="0.25">
      <c r="B139"/>
      <c r="E139" s="344"/>
      <c r="R139"/>
      <c r="S139"/>
      <c r="T139"/>
      <c r="U139"/>
      <c r="V139"/>
      <c r="W139"/>
      <c r="X139"/>
      <c r="Y139"/>
      <c r="Z139"/>
      <c r="AA139"/>
      <c r="AB139"/>
      <c r="AC139"/>
      <c r="AD139"/>
      <c r="AE139"/>
      <c r="AF139"/>
      <c r="AG139"/>
    </row>
    <row r="140" spans="2:33" s="3" customFormat="1" x14ac:dyDescent="0.25">
      <c r="B140"/>
      <c r="E140" s="344"/>
      <c r="R140"/>
      <c r="S140"/>
      <c r="T140"/>
      <c r="U140"/>
      <c r="V140"/>
      <c r="W140"/>
      <c r="X140"/>
      <c r="Y140"/>
      <c r="Z140"/>
      <c r="AA140"/>
      <c r="AB140"/>
      <c r="AC140"/>
      <c r="AD140"/>
      <c r="AE140"/>
      <c r="AF140"/>
      <c r="AG140"/>
    </row>
  </sheetData>
  <mergeCells count="8">
    <mergeCell ref="B8:B9"/>
    <mergeCell ref="C8:C9"/>
    <mergeCell ref="E8:Q8"/>
    <mergeCell ref="B2:Q2"/>
    <mergeCell ref="B3:Q3"/>
    <mergeCell ref="B4:Q4"/>
    <mergeCell ref="B5:Q5"/>
    <mergeCell ref="B6:Q6"/>
  </mergeCells>
  <conditionalFormatting sqref="E1:Q1048576">
    <cfRule type="cellIs" dxfId="1" priority="1" operator="equal">
      <formula>0</formula>
    </cfRule>
  </conditionalFormatting>
  <conditionalFormatting sqref="R1:R9 R94 R112:R114 R173:R1048576">
    <cfRule type="containsText" dxfId="0" priority="2" operator="containsText" text="Missing">
      <formula>NOT(ISERROR(SEARCH("Missing",R1)))</formula>
    </cfRule>
  </conditionalFormatting>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2:Q54"/>
  <sheetViews>
    <sheetView showGridLines="0" topLeftCell="A3" zoomScale="86" zoomScaleNormal="86" workbookViewId="0">
      <selection activeCell="G26" sqref="G26"/>
    </sheetView>
  </sheetViews>
  <sheetFormatPr defaultColWidth="11.42578125" defaultRowHeight="15" x14ac:dyDescent="0.25"/>
  <cols>
    <col min="1" max="1" width="8" customWidth="1"/>
    <col min="2" max="2" width="53.42578125" customWidth="1"/>
    <col min="3" max="4" width="16.140625" customWidth="1"/>
    <col min="13" max="13" width="13.140625" customWidth="1"/>
    <col min="15" max="15" width="12.7109375" customWidth="1"/>
  </cols>
  <sheetData>
    <row r="2" spans="2:17" ht="29.25" customHeight="1" x14ac:dyDescent="0.25">
      <c r="B2" s="364" t="s">
        <v>0</v>
      </c>
      <c r="C2" s="365"/>
      <c r="D2" s="365"/>
      <c r="E2" s="365"/>
      <c r="F2" s="365"/>
      <c r="G2" s="365"/>
      <c r="H2" s="365"/>
      <c r="I2" s="365"/>
      <c r="J2" s="365"/>
      <c r="K2" s="365"/>
      <c r="L2" s="365"/>
      <c r="M2" s="365"/>
      <c r="N2" s="365"/>
      <c r="O2" s="365"/>
      <c r="P2" s="365"/>
      <c r="Q2" s="365"/>
    </row>
    <row r="3" spans="2:17" ht="23.25" customHeight="1" x14ac:dyDescent="0.25">
      <c r="B3" s="366" t="s">
        <v>1</v>
      </c>
      <c r="C3" s="367"/>
      <c r="D3" s="367"/>
      <c r="E3" s="367"/>
      <c r="F3" s="367"/>
      <c r="G3" s="367"/>
      <c r="H3" s="367"/>
      <c r="I3" s="367"/>
      <c r="J3" s="367"/>
      <c r="K3" s="367"/>
      <c r="L3" s="367"/>
      <c r="M3" s="367"/>
      <c r="N3" s="367"/>
      <c r="O3" s="367"/>
      <c r="P3" s="367"/>
      <c r="Q3" s="367"/>
    </row>
    <row r="4" spans="2:17" ht="15.75" x14ac:dyDescent="0.25">
      <c r="B4" s="370" t="s">
        <v>64</v>
      </c>
      <c r="C4" s="371"/>
      <c r="D4" s="371"/>
      <c r="E4" s="371"/>
      <c r="F4" s="371"/>
      <c r="G4" s="371"/>
      <c r="H4" s="371"/>
      <c r="I4" s="371"/>
      <c r="J4" s="371"/>
      <c r="K4" s="371"/>
      <c r="L4" s="371"/>
      <c r="M4" s="371"/>
      <c r="N4" s="371"/>
      <c r="O4" s="371"/>
      <c r="P4" s="371"/>
      <c r="Q4" s="371"/>
    </row>
    <row r="5" spans="2:17" ht="23.25" customHeight="1" x14ac:dyDescent="0.25">
      <c r="B5" s="370" t="s">
        <v>68</v>
      </c>
      <c r="C5" s="371"/>
      <c r="D5" s="371"/>
      <c r="E5" s="371"/>
      <c r="F5" s="371"/>
      <c r="G5" s="371"/>
      <c r="H5" s="371"/>
      <c r="I5" s="371"/>
      <c r="J5" s="371"/>
      <c r="K5" s="371"/>
      <c r="L5" s="371"/>
      <c r="M5" s="371"/>
      <c r="N5" s="371"/>
      <c r="O5" s="371"/>
      <c r="P5" s="371"/>
      <c r="Q5" s="371"/>
    </row>
    <row r="6" spans="2:17" ht="12.75" customHeight="1" x14ac:dyDescent="0.25">
      <c r="B6" s="372"/>
      <c r="C6" s="373"/>
      <c r="D6" s="373"/>
      <c r="E6" s="373"/>
      <c r="F6" s="373"/>
      <c r="G6" s="373"/>
      <c r="H6" s="373"/>
      <c r="I6" s="373"/>
      <c r="J6" s="373"/>
      <c r="K6" s="373"/>
      <c r="L6" s="373"/>
      <c r="M6" s="373"/>
      <c r="N6" s="373"/>
      <c r="O6" s="373"/>
      <c r="P6" s="373"/>
      <c r="Q6" s="373"/>
    </row>
    <row r="7" spans="2:17" x14ac:dyDescent="0.25">
      <c r="B7" s="2" t="s">
        <v>69</v>
      </c>
      <c r="C7" s="66"/>
      <c r="D7" s="66"/>
      <c r="E7" s="37"/>
      <c r="F7" s="37"/>
      <c r="G7" s="37"/>
      <c r="H7" s="37"/>
      <c r="I7" s="37"/>
      <c r="J7" s="37"/>
      <c r="K7" s="37"/>
      <c r="L7" s="37"/>
      <c r="M7" s="37"/>
      <c r="N7" s="37"/>
      <c r="O7" s="37"/>
      <c r="P7" s="381" t="s">
        <v>5</v>
      </c>
      <c r="Q7" s="381"/>
    </row>
    <row r="8" spans="2:17" ht="24.75" customHeight="1" x14ac:dyDescent="0.25">
      <c r="B8" s="360" t="s">
        <v>6</v>
      </c>
      <c r="C8" s="378" t="s">
        <v>7</v>
      </c>
      <c r="D8" s="379" t="s">
        <v>8</v>
      </c>
      <c r="E8" s="382" t="s">
        <v>9</v>
      </c>
      <c r="F8" s="382"/>
      <c r="G8" s="382"/>
      <c r="H8" s="382"/>
      <c r="I8" s="382"/>
      <c r="J8" s="382"/>
      <c r="K8" s="382"/>
      <c r="L8" s="382"/>
      <c r="M8" s="382"/>
      <c r="N8" s="382"/>
      <c r="O8" s="382"/>
      <c r="P8" s="382"/>
      <c r="Q8" s="382"/>
    </row>
    <row r="9" spans="2:17" ht="23.25" customHeight="1" x14ac:dyDescent="0.25">
      <c r="B9" s="360"/>
      <c r="C9" s="378"/>
      <c r="D9" s="380"/>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7" x14ac:dyDescent="0.25">
      <c r="B10" s="65" t="s">
        <v>23</v>
      </c>
      <c r="C10" s="245">
        <v>145127259079</v>
      </c>
      <c r="D10" s="245">
        <v>153793162949.73001</v>
      </c>
      <c r="E10" s="245">
        <v>6455028603.8100004</v>
      </c>
      <c r="F10" s="245">
        <v>10665426947.58</v>
      </c>
      <c r="G10" s="245">
        <v>17672932353.969994</v>
      </c>
      <c r="H10" s="245">
        <v>10671652080.350002</v>
      </c>
      <c r="I10" s="245">
        <v>12157427904.000006</v>
      </c>
      <c r="J10" s="245">
        <v>11440927394.700006</v>
      </c>
      <c r="K10" s="245">
        <v>10542178509.350002</v>
      </c>
      <c r="L10" s="245">
        <v>11232226836.590004</v>
      </c>
      <c r="M10" s="245">
        <v>11728353765.140003</v>
      </c>
      <c r="N10" s="245">
        <v>10833591214.049999</v>
      </c>
      <c r="O10" s="245">
        <v>11516462896.24</v>
      </c>
      <c r="P10" s="245">
        <v>21890567628.370003</v>
      </c>
      <c r="Q10" s="245">
        <v>146806776134.14996</v>
      </c>
    </row>
    <row r="11" spans="2:17" x14ac:dyDescent="0.25">
      <c r="B11" s="61" t="s">
        <v>24</v>
      </c>
      <c r="C11" s="242">
        <v>70138307984</v>
      </c>
      <c r="D11" s="242">
        <v>71666258077.770004</v>
      </c>
      <c r="E11" s="242">
        <v>3464361735.3199987</v>
      </c>
      <c r="F11" s="242">
        <v>4715501213.9899998</v>
      </c>
      <c r="G11" s="242">
        <v>7568291988.3199959</v>
      </c>
      <c r="H11" s="242">
        <v>5758855457.7000027</v>
      </c>
      <c r="I11" s="242">
        <v>5942981226.880002</v>
      </c>
      <c r="J11" s="242">
        <v>5349310851.8800058</v>
      </c>
      <c r="K11" s="242">
        <v>4913845163.920001</v>
      </c>
      <c r="L11" s="242">
        <v>5760309510.4900017</v>
      </c>
      <c r="M11" s="242">
        <v>5578615528.0700016</v>
      </c>
      <c r="N11" s="242">
        <v>4944477896.8299999</v>
      </c>
      <c r="O11" s="242">
        <v>5883634650.1099977</v>
      </c>
      <c r="P11" s="242">
        <v>9737332226.2200012</v>
      </c>
      <c r="Q11" s="242">
        <v>69617517449.729965</v>
      </c>
    </row>
    <row r="12" spans="2:17" x14ac:dyDescent="0.25">
      <c r="B12" s="59" t="s">
        <v>25</v>
      </c>
      <c r="C12" s="253">
        <v>40632445770</v>
      </c>
      <c r="D12" s="253">
        <v>43795846094.020027</v>
      </c>
      <c r="E12" s="253">
        <v>2803510211.2399993</v>
      </c>
      <c r="F12" s="253">
        <v>3436776195.1700006</v>
      </c>
      <c r="G12" s="253">
        <v>3624161579.7299976</v>
      </c>
      <c r="H12" s="253">
        <v>3382187499.6400018</v>
      </c>
      <c r="I12" s="253">
        <v>3419801673.1200018</v>
      </c>
      <c r="J12" s="253">
        <v>3312338260.2500029</v>
      </c>
      <c r="K12" s="253">
        <v>3390474008.3000007</v>
      </c>
      <c r="L12" s="253">
        <v>3400943686.9500017</v>
      </c>
      <c r="M12" s="253">
        <v>3430082118.710001</v>
      </c>
      <c r="N12" s="253">
        <v>3358612825.9500008</v>
      </c>
      <c r="O12" s="253">
        <v>3452381680.4999981</v>
      </c>
      <c r="P12" s="253">
        <v>6263972639.0400057</v>
      </c>
      <c r="Q12" s="253">
        <v>43275242378.600021</v>
      </c>
    </row>
    <row r="13" spans="2:17" x14ac:dyDescent="0.25">
      <c r="B13" s="59" t="s">
        <v>26</v>
      </c>
      <c r="C13" s="253">
        <v>29505862214</v>
      </c>
      <c r="D13" s="253">
        <v>27870411983.749981</v>
      </c>
      <c r="E13" s="253">
        <v>660851524.07999992</v>
      </c>
      <c r="F13" s="253">
        <v>1278725018.8199995</v>
      </c>
      <c r="G13" s="253">
        <v>3944130408.5899978</v>
      </c>
      <c r="H13" s="253">
        <v>2376667958.0600004</v>
      </c>
      <c r="I13" s="253">
        <v>2523179553.7600007</v>
      </c>
      <c r="J13" s="253">
        <v>2036972591.6300023</v>
      </c>
      <c r="K13" s="253">
        <v>1523371155.6200004</v>
      </c>
      <c r="L13" s="253">
        <v>2359365823.54</v>
      </c>
      <c r="M13" s="253">
        <v>2148533409.3600006</v>
      </c>
      <c r="N13" s="253">
        <v>1585865070.8799994</v>
      </c>
      <c r="O13" s="253">
        <v>2431252969.6100006</v>
      </c>
      <c r="P13" s="253">
        <v>3473359587.1799965</v>
      </c>
      <c r="Q13" s="253">
        <v>26342275071.129944</v>
      </c>
    </row>
    <row r="14" spans="2:17" x14ac:dyDescent="0.25">
      <c r="B14" s="61" t="s">
        <v>27</v>
      </c>
      <c r="C14" s="242">
        <v>17841966733</v>
      </c>
      <c r="D14" s="242">
        <v>17458066886.170002</v>
      </c>
      <c r="E14" s="242">
        <v>907868500.63000011</v>
      </c>
      <c r="F14" s="242">
        <v>1080181092.1800001</v>
      </c>
      <c r="G14" s="242">
        <v>1948468810.24</v>
      </c>
      <c r="H14" s="242">
        <v>1344743741.9399998</v>
      </c>
      <c r="I14" s="242">
        <v>309183110.53999996</v>
      </c>
      <c r="J14" s="242">
        <v>1043070028.8600001</v>
      </c>
      <c r="K14" s="242">
        <v>1104105385.6099999</v>
      </c>
      <c r="L14" s="242">
        <v>994879472.67999995</v>
      </c>
      <c r="M14" s="242">
        <v>1310550247.26</v>
      </c>
      <c r="N14" s="242">
        <v>1891682858.5999999</v>
      </c>
      <c r="O14" s="242">
        <v>601517094.24999988</v>
      </c>
      <c r="P14" s="242">
        <v>972331292.04000008</v>
      </c>
      <c r="Q14" s="242">
        <v>13508581634.83</v>
      </c>
    </row>
    <row r="15" spans="2:17" x14ac:dyDescent="0.25">
      <c r="B15" s="59" t="s">
        <v>28</v>
      </c>
      <c r="C15" s="253">
        <v>5250988026</v>
      </c>
      <c r="D15" s="253">
        <v>4587709328.5600004</v>
      </c>
      <c r="E15" s="253">
        <v>318624073.93000001</v>
      </c>
      <c r="F15" s="253">
        <v>272963842.08999997</v>
      </c>
      <c r="G15" s="253">
        <v>759032280.5</v>
      </c>
      <c r="H15" s="253">
        <v>416496998.75999999</v>
      </c>
      <c r="I15" s="253">
        <v>309077540.82999998</v>
      </c>
      <c r="J15" s="253">
        <v>282021431.69</v>
      </c>
      <c r="K15" s="253">
        <v>280346924.60000002</v>
      </c>
      <c r="L15" s="253">
        <v>271190455.76000005</v>
      </c>
      <c r="M15" s="253">
        <v>481181597.46999997</v>
      </c>
      <c r="N15" s="253">
        <v>384525753.03999996</v>
      </c>
      <c r="O15" s="253">
        <v>269692965</v>
      </c>
      <c r="P15" s="253">
        <v>252425554.30000001</v>
      </c>
      <c r="Q15" s="253">
        <v>4297579417.9700003</v>
      </c>
    </row>
    <row r="16" spans="2:17" x14ac:dyDescent="0.25">
      <c r="B16" s="59" t="s">
        <v>29</v>
      </c>
      <c r="C16" s="253">
        <v>12146267710</v>
      </c>
      <c r="D16" s="253">
        <v>12329572343.84</v>
      </c>
      <c r="E16" s="253">
        <v>589244426.70000005</v>
      </c>
      <c r="F16" s="253">
        <v>807217250.09000003</v>
      </c>
      <c r="G16" s="253">
        <v>1172857651.0799999</v>
      </c>
      <c r="H16" s="253">
        <v>826117589.54999995</v>
      </c>
      <c r="I16" s="253">
        <v>0</v>
      </c>
      <c r="J16" s="253">
        <v>723475923.89999998</v>
      </c>
      <c r="K16" s="253">
        <v>814813742.75</v>
      </c>
      <c r="L16" s="253">
        <v>717548516.14999998</v>
      </c>
      <c r="M16" s="253">
        <v>814391496.75999999</v>
      </c>
      <c r="N16" s="253">
        <v>1452094571.01</v>
      </c>
      <c r="O16" s="253">
        <v>330655937.69</v>
      </c>
      <c r="P16" s="253">
        <v>690937304</v>
      </c>
      <c r="Q16" s="253">
        <v>8939354409.6800003</v>
      </c>
    </row>
    <row r="17" spans="2:17" x14ac:dyDescent="0.25">
      <c r="B17" s="59" t="s">
        <v>30</v>
      </c>
      <c r="C17" s="253">
        <v>444710997</v>
      </c>
      <c r="D17" s="253">
        <v>540785213.76999998</v>
      </c>
      <c r="E17" s="69">
        <v>0</v>
      </c>
      <c r="F17" s="69">
        <v>0</v>
      </c>
      <c r="G17" s="253">
        <v>16578878.66</v>
      </c>
      <c r="H17" s="253">
        <v>102129153.63</v>
      </c>
      <c r="I17" s="253">
        <v>105569.71</v>
      </c>
      <c r="J17" s="253">
        <v>37572673.270000003</v>
      </c>
      <c r="K17" s="253">
        <v>8944718.2599999998</v>
      </c>
      <c r="L17" s="253">
        <v>6140500.7699999996</v>
      </c>
      <c r="M17" s="253">
        <v>14977153.029999999</v>
      </c>
      <c r="N17" s="253">
        <v>55062534.549999997</v>
      </c>
      <c r="O17" s="253">
        <v>1168191.56</v>
      </c>
      <c r="P17" s="253">
        <v>28968433.739999998</v>
      </c>
      <c r="Q17" s="253">
        <v>271647807.18000001</v>
      </c>
    </row>
    <row r="18" spans="2:17" x14ac:dyDescent="0.25">
      <c r="B18" s="61" t="s">
        <v>31</v>
      </c>
      <c r="C18" s="242">
        <v>8353597874.999999</v>
      </c>
      <c r="D18" s="242">
        <v>8596551872.7700005</v>
      </c>
      <c r="E18" s="242">
        <v>600326075.04999995</v>
      </c>
      <c r="F18" s="242">
        <v>601953009.44999993</v>
      </c>
      <c r="G18" s="242">
        <v>627712751.77999997</v>
      </c>
      <c r="H18" s="242">
        <v>632642367.05999994</v>
      </c>
      <c r="I18" s="242">
        <v>633482330.02999997</v>
      </c>
      <c r="J18" s="242">
        <v>659920784.4799999</v>
      </c>
      <c r="K18" s="242">
        <v>659353919.21999991</v>
      </c>
      <c r="L18" s="242">
        <v>674595969.19999993</v>
      </c>
      <c r="M18" s="242">
        <v>704539555.61000001</v>
      </c>
      <c r="N18" s="242">
        <v>679319894.30999982</v>
      </c>
      <c r="O18" s="242">
        <v>692105505.33000004</v>
      </c>
      <c r="P18" s="242">
        <v>1351161912.29</v>
      </c>
      <c r="Q18" s="242">
        <v>8517114073.8100023</v>
      </c>
    </row>
    <row r="19" spans="2:17" x14ac:dyDescent="0.25">
      <c r="B19" s="59" t="s">
        <v>32</v>
      </c>
      <c r="C19" s="253">
        <v>8353597874.999999</v>
      </c>
      <c r="D19" s="253">
        <v>8596551872.7700005</v>
      </c>
      <c r="E19" s="253">
        <v>600326075.04999995</v>
      </c>
      <c r="F19" s="253">
        <v>601953009.44999993</v>
      </c>
      <c r="G19" s="253">
        <v>627712751.77999997</v>
      </c>
      <c r="H19" s="253">
        <v>632642367.05999994</v>
      </c>
      <c r="I19" s="253">
        <v>633482330.02999997</v>
      </c>
      <c r="J19" s="253">
        <v>659920784.4799999</v>
      </c>
      <c r="K19" s="253">
        <v>659353919.21999991</v>
      </c>
      <c r="L19" s="253">
        <v>674595969.19999993</v>
      </c>
      <c r="M19" s="253">
        <v>704539555.61000001</v>
      </c>
      <c r="N19" s="253">
        <v>679319894.30999982</v>
      </c>
      <c r="O19" s="253">
        <v>692105505.33000004</v>
      </c>
      <c r="P19" s="253">
        <v>1351161912.29</v>
      </c>
      <c r="Q19" s="253">
        <v>8517114073.8100023</v>
      </c>
    </row>
    <row r="20" spans="2:17" x14ac:dyDescent="0.25">
      <c r="B20" s="61" t="s">
        <v>33</v>
      </c>
      <c r="C20" s="242">
        <v>48793386487</v>
      </c>
      <c r="D20" s="242">
        <v>56072286113.020004</v>
      </c>
      <c r="E20" s="242">
        <v>1482472292.8100002</v>
      </c>
      <c r="F20" s="242">
        <v>4267791631.9599991</v>
      </c>
      <c r="G20" s="242">
        <v>7528458803.6300011</v>
      </c>
      <c r="H20" s="242">
        <v>2935410513.6500001</v>
      </c>
      <c r="I20" s="242">
        <v>5271781236.5500011</v>
      </c>
      <c r="J20" s="242">
        <v>4388625729.4800005</v>
      </c>
      <c r="K20" s="242">
        <v>3864874040.6000013</v>
      </c>
      <c r="L20" s="242">
        <v>3802441884.2200007</v>
      </c>
      <c r="M20" s="242">
        <v>4134648434.2000012</v>
      </c>
      <c r="N20" s="242">
        <v>3318110564.3099985</v>
      </c>
      <c r="O20" s="242">
        <v>4339205646.5500011</v>
      </c>
      <c r="P20" s="242">
        <v>9829742197.8200016</v>
      </c>
      <c r="Q20" s="242">
        <v>55163562975.779968</v>
      </c>
    </row>
    <row r="21" spans="2:17" x14ac:dyDescent="0.25">
      <c r="B21" s="59" t="s">
        <v>34</v>
      </c>
      <c r="C21" s="253">
        <v>8333959503</v>
      </c>
      <c r="D21" s="253">
        <v>11324689107.76</v>
      </c>
      <c r="E21" s="253">
        <v>637490297.50999999</v>
      </c>
      <c r="F21" s="253">
        <v>755100872.66999984</v>
      </c>
      <c r="G21" s="253">
        <v>1607813972.6500003</v>
      </c>
      <c r="H21" s="253">
        <v>750174906.2900002</v>
      </c>
      <c r="I21" s="253">
        <v>860460479.73000014</v>
      </c>
      <c r="J21" s="253">
        <v>792026770.11000013</v>
      </c>
      <c r="K21" s="253">
        <v>527001083.09000009</v>
      </c>
      <c r="L21" s="253">
        <v>807265832.58999991</v>
      </c>
      <c r="M21" s="253">
        <v>1123236929</v>
      </c>
      <c r="N21" s="253">
        <v>411772711.27999997</v>
      </c>
      <c r="O21" s="253">
        <v>1045023555.7300003</v>
      </c>
      <c r="P21" s="253">
        <v>1864088203.9600005</v>
      </c>
      <c r="Q21" s="253">
        <v>11181455614.609995</v>
      </c>
    </row>
    <row r="22" spans="2:17" x14ac:dyDescent="0.25">
      <c r="B22" s="59" t="s">
        <v>35</v>
      </c>
      <c r="C22" s="253">
        <v>40277108566</v>
      </c>
      <c r="D22" s="253">
        <v>44609921524.660004</v>
      </c>
      <c r="E22" s="253">
        <v>843775328.70000017</v>
      </c>
      <c r="F22" s="253">
        <v>3490151592.6899996</v>
      </c>
      <c r="G22" s="253">
        <v>5919691701.5500002</v>
      </c>
      <c r="H22" s="253">
        <v>2148499331.5299997</v>
      </c>
      <c r="I22" s="253">
        <v>4409780238.7200022</v>
      </c>
      <c r="J22" s="253">
        <v>3595798959.3700008</v>
      </c>
      <c r="K22" s="253">
        <v>3322707513.0400019</v>
      </c>
      <c r="L22" s="253">
        <v>2978502168.9100003</v>
      </c>
      <c r="M22" s="253">
        <v>3002569998.2300005</v>
      </c>
      <c r="N22" s="253">
        <v>2889884331.7299991</v>
      </c>
      <c r="O22" s="253">
        <v>3279419291.6599998</v>
      </c>
      <c r="P22" s="253">
        <v>7963883410.0700016</v>
      </c>
      <c r="Q22" s="253">
        <v>43844663866.199974</v>
      </c>
    </row>
    <row r="23" spans="2:17" x14ac:dyDescent="0.25">
      <c r="B23" s="59" t="s">
        <v>36</v>
      </c>
      <c r="C23" s="253">
        <v>182318418</v>
      </c>
      <c r="D23" s="253">
        <v>137675480.59999999</v>
      </c>
      <c r="E23" s="253">
        <v>1206666.6000000001</v>
      </c>
      <c r="F23" s="253">
        <v>22539166.600000001</v>
      </c>
      <c r="G23" s="253">
        <v>953129.43</v>
      </c>
      <c r="H23" s="253">
        <v>36736275.829999998</v>
      </c>
      <c r="I23" s="253">
        <v>1540518.1</v>
      </c>
      <c r="J23" s="253">
        <v>800000</v>
      </c>
      <c r="K23" s="253">
        <v>15165444.470000001</v>
      </c>
      <c r="L23" s="253">
        <v>16673882.720000003</v>
      </c>
      <c r="M23" s="253">
        <v>8841506.9699999988</v>
      </c>
      <c r="N23" s="253">
        <v>16453521.299999999</v>
      </c>
      <c r="O23" s="253">
        <v>14762799.16</v>
      </c>
      <c r="P23" s="253">
        <v>1770583.79</v>
      </c>
      <c r="Q23" s="253">
        <v>137443494.97</v>
      </c>
    </row>
    <row r="24" spans="2:17" x14ac:dyDescent="0.25">
      <c r="B24" s="65" t="s">
        <v>37</v>
      </c>
      <c r="C24" s="245">
        <v>49058389114</v>
      </c>
      <c r="D24" s="245">
        <v>58921982905.01001</v>
      </c>
      <c r="E24" s="245">
        <v>520649971.06999999</v>
      </c>
      <c r="F24" s="245">
        <v>1732569769.9100001</v>
      </c>
      <c r="G24" s="245">
        <v>4788043262.7600002</v>
      </c>
      <c r="H24" s="245">
        <v>4589970245.7200003</v>
      </c>
      <c r="I24" s="245">
        <v>2833257084</v>
      </c>
      <c r="J24" s="245">
        <v>1783681877.7299998</v>
      </c>
      <c r="K24" s="245">
        <v>2263946847.3599997</v>
      </c>
      <c r="L24" s="245">
        <v>3142231174.0900002</v>
      </c>
      <c r="M24" s="245">
        <v>2594012800.3099995</v>
      </c>
      <c r="N24" s="245">
        <v>2868765743.8499999</v>
      </c>
      <c r="O24" s="245">
        <v>2884464793.9500003</v>
      </c>
      <c r="P24" s="245">
        <v>10553702576.58</v>
      </c>
      <c r="Q24" s="245">
        <v>40555296147.330009</v>
      </c>
    </row>
    <row r="25" spans="2:17" x14ac:dyDescent="0.25">
      <c r="B25" s="61" t="s">
        <v>38</v>
      </c>
      <c r="C25" s="242">
        <v>30156828183</v>
      </c>
      <c r="D25" s="242">
        <v>32649197303.040009</v>
      </c>
      <c r="E25" s="242">
        <v>520649971.06999999</v>
      </c>
      <c r="F25" s="242">
        <v>1252639029.8400002</v>
      </c>
      <c r="G25" s="242">
        <v>3291790611.46</v>
      </c>
      <c r="H25" s="242">
        <v>2915759191.3799992</v>
      </c>
      <c r="I25" s="242">
        <v>1711515875.3</v>
      </c>
      <c r="J25" s="242">
        <v>1253241397.2099998</v>
      </c>
      <c r="K25" s="242">
        <v>1533961001.9199996</v>
      </c>
      <c r="L25" s="242">
        <v>1923587403.8</v>
      </c>
      <c r="M25" s="242">
        <v>1635814971.6699996</v>
      </c>
      <c r="N25" s="242">
        <v>2297278964.9400001</v>
      </c>
      <c r="O25" s="242">
        <v>1779010953.98</v>
      </c>
      <c r="P25" s="242">
        <v>3154852127.1100001</v>
      </c>
      <c r="Q25" s="242">
        <v>23270101499.680008</v>
      </c>
    </row>
    <row r="26" spans="2:17" x14ac:dyDescent="0.25">
      <c r="B26" s="59" t="s">
        <v>39</v>
      </c>
      <c r="C26" s="253">
        <v>2874083848</v>
      </c>
      <c r="D26" s="253">
        <v>3197115982.7100019</v>
      </c>
      <c r="E26" s="253">
        <v>40172642.399999999</v>
      </c>
      <c r="F26" s="253">
        <v>12611756.479999997</v>
      </c>
      <c r="G26" s="253">
        <v>219076116.93000001</v>
      </c>
      <c r="H26" s="253">
        <v>183190150.17999995</v>
      </c>
      <c r="I26" s="253">
        <v>208596551.90999997</v>
      </c>
      <c r="J26" s="253">
        <v>221631395.58999994</v>
      </c>
      <c r="K26" s="253">
        <v>69703593.730000004</v>
      </c>
      <c r="L26" s="253">
        <v>210525303.96000007</v>
      </c>
      <c r="M26" s="253">
        <v>167223553.88000005</v>
      </c>
      <c r="N26" s="253">
        <v>73692616.789999992</v>
      </c>
      <c r="O26" s="253">
        <v>282616245.76000005</v>
      </c>
      <c r="P26" s="253">
        <v>548226640.95999992</v>
      </c>
      <c r="Q26" s="253">
        <v>2237266568.5699997</v>
      </c>
    </row>
    <row r="27" spans="2:17" x14ac:dyDescent="0.25">
      <c r="B27" s="59" t="s">
        <v>40</v>
      </c>
      <c r="C27" s="253">
        <v>17986116398</v>
      </c>
      <c r="D27" s="253">
        <v>22365964795.010006</v>
      </c>
      <c r="E27" s="253">
        <v>480000000</v>
      </c>
      <c r="F27" s="253">
        <v>490429994.66000003</v>
      </c>
      <c r="G27" s="253">
        <v>2628601674.7400002</v>
      </c>
      <c r="H27" s="253">
        <v>2441777809.3699994</v>
      </c>
      <c r="I27" s="253">
        <v>1284735053.51</v>
      </c>
      <c r="J27" s="253">
        <v>879115085.6099999</v>
      </c>
      <c r="K27" s="253">
        <v>1314275859.0999999</v>
      </c>
      <c r="L27" s="253">
        <v>1470581809.46</v>
      </c>
      <c r="M27" s="253">
        <v>1198831516.2599995</v>
      </c>
      <c r="N27" s="253">
        <v>2065907805.1799998</v>
      </c>
      <c r="O27" s="253">
        <v>1313216370.2300003</v>
      </c>
      <c r="P27" s="253">
        <v>1355423031.28</v>
      </c>
      <c r="Q27" s="253">
        <v>16922896009.400007</v>
      </c>
    </row>
    <row r="28" spans="2:17" x14ac:dyDescent="0.25">
      <c r="B28" s="59" t="s">
        <v>41</v>
      </c>
      <c r="C28" s="253">
        <v>4864935294</v>
      </c>
      <c r="D28" s="253">
        <v>5025394646.829998</v>
      </c>
      <c r="E28" s="253">
        <v>0</v>
      </c>
      <c r="F28" s="253">
        <v>31339950.029999997</v>
      </c>
      <c r="G28" s="253">
        <v>168643336.02999997</v>
      </c>
      <c r="H28" s="253">
        <v>157860487.66</v>
      </c>
      <c r="I28" s="253">
        <v>147844540.48999998</v>
      </c>
      <c r="J28" s="253">
        <v>114691016.57000001</v>
      </c>
      <c r="K28" s="253">
        <v>121778603.48</v>
      </c>
      <c r="L28" s="253">
        <v>162666646.88999999</v>
      </c>
      <c r="M28" s="253">
        <v>157268927.10000002</v>
      </c>
      <c r="N28" s="253">
        <v>109234953.17000002</v>
      </c>
      <c r="O28" s="253">
        <v>111922456.03</v>
      </c>
      <c r="P28" s="253">
        <v>1078578977.1100008</v>
      </c>
      <c r="Q28" s="253">
        <v>2361829894.5599995</v>
      </c>
    </row>
    <row r="29" spans="2:17" x14ac:dyDescent="0.25">
      <c r="B29" s="59" t="s">
        <v>42</v>
      </c>
      <c r="C29" s="253">
        <v>205474480</v>
      </c>
      <c r="D29" s="253">
        <v>286840000</v>
      </c>
      <c r="E29" s="69">
        <v>0</v>
      </c>
      <c r="F29" s="69">
        <v>0</v>
      </c>
      <c r="G29" s="253">
        <v>95661666.670000002</v>
      </c>
      <c r="H29" s="253">
        <v>86332666.670000002</v>
      </c>
      <c r="I29" s="253">
        <v>4633333.33</v>
      </c>
      <c r="J29" s="253">
        <v>3333333.33</v>
      </c>
      <c r="K29" s="253">
        <v>18333333.329999998</v>
      </c>
      <c r="L29" s="253">
        <v>3333333.33</v>
      </c>
      <c r="M29" s="253">
        <v>23402853.329999998</v>
      </c>
      <c r="N29" s="253">
        <v>29833333.330000002</v>
      </c>
      <c r="O29" s="253">
        <v>5833333.3300000001</v>
      </c>
      <c r="P29" s="253">
        <v>7333333.3500000006</v>
      </c>
      <c r="Q29" s="253">
        <v>278030520</v>
      </c>
    </row>
    <row r="30" spans="2:17" x14ac:dyDescent="0.25">
      <c r="B30" s="59" t="s">
        <v>43</v>
      </c>
      <c r="C30" s="253">
        <v>582178163</v>
      </c>
      <c r="D30" s="253">
        <v>878721877.42999995</v>
      </c>
      <c r="E30" s="253">
        <v>477328.67</v>
      </c>
      <c r="F30" s="253">
        <v>3257328.67</v>
      </c>
      <c r="G30" s="253">
        <v>179807817.08999997</v>
      </c>
      <c r="H30" s="253">
        <v>46598077.499999993</v>
      </c>
      <c r="I30" s="253">
        <v>65706396.060000002</v>
      </c>
      <c r="J30" s="253">
        <v>34470566.109999999</v>
      </c>
      <c r="K30" s="253">
        <v>9869612.2799999993</v>
      </c>
      <c r="L30" s="253">
        <v>76480310.159999982</v>
      </c>
      <c r="M30" s="253">
        <v>89088121.099999979</v>
      </c>
      <c r="N30" s="253">
        <v>18610256.469999999</v>
      </c>
      <c r="O30" s="253">
        <v>65422548.629999995</v>
      </c>
      <c r="P30" s="253">
        <v>165290144.41</v>
      </c>
      <c r="Q30" s="253">
        <v>755078507.14999986</v>
      </c>
    </row>
    <row r="31" spans="2:17" x14ac:dyDescent="0.25">
      <c r="B31" s="59" t="s">
        <v>70</v>
      </c>
      <c r="C31" s="253">
        <v>3644040000</v>
      </c>
      <c r="D31" s="253">
        <v>895160001.05999994</v>
      </c>
      <c r="E31" s="253">
        <v>0</v>
      </c>
      <c r="F31" s="253">
        <v>715000000</v>
      </c>
      <c r="G31" s="253">
        <v>0</v>
      </c>
      <c r="H31" s="253">
        <v>0</v>
      </c>
      <c r="I31" s="253">
        <v>0</v>
      </c>
      <c r="J31" s="253">
        <v>0</v>
      </c>
      <c r="K31" s="253">
        <v>0</v>
      </c>
      <c r="L31" s="253">
        <v>0</v>
      </c>
      <c r="M31" s="253">
        <v>0</v>
      </c>
      <c r="N31" s="253">
        <v>0</v>
      </c>
      <c r="O31" s="253">
        <v>0</v>
      </c>
      <c r="P31" s="253">
        <v>0</v>
      </c>
      <c r="Q31" s="253">
        <v>715000000</v>
      </c>
    </row>
    <row r="32" spans="2:17" x14ac:dyDescent="0.25">
      <c r="B32" s="61" t="s">
        <v>44</v>
      </c>
      <c r="C32" s="242">
        <v>18901560931</v>
      </c>
      <c r="D32" s="242">
        <v>26272785601.970001</v>
      </c>
      <c r="E32" s="242">
        <v>0</v>
      </c>
      <c r="F32" s="242">
        <v>479930740.06999999</v>
      </c>
      <c r="G32" s="242">
        <v>1496252651.2999997</v>
      </c>
      <c r="H32" s="242">
        <v>1674211054.3400004</v>
      </c>
      <c r="I32" s="242">
        <v>1121741208.7</v>
      </c>
      <c r="J32" s="242">
        <v>530440480.51999992</v>
      </c>
      <c r="K32" s="242">
        <v>729985845.43999994</v>
      </c>
      <c r="L32" s="242">
        <v>1218643770.29</v>
      </c>
      <c r="M32" s="242">
        <v>958197828.63999987</v>
      </c>
      <c r="N32" s="242">
        <v>571486778.90999997</v>
      </c>
      <c r="O32" s="242">
        <v>1105453839.97</v>
      </c>
      <c r="P32" s="242">
        <v>7398850449.4700012</v>
      </c>
      <c r="Q32" s="242">
        <v>17285194647.650002</v>
      </c>
    </row>
    <row r="33" spans="2:17" x14ac:dyDescent="0.25">
      <c r="B33" s="59" t="s">
        <v>45</v>
      </c>
      <c r="C33" s="253">
        <v>2000000</v>
      </c>
      <c r="D33" s="253">
        <v>3166666.66</v>
      </c>
      <c r="E33" s="253">
        <v>0</v>
      </c>
      <c r="F33" s="253">
        <v>0</v>
      </c>
      <c r="G33" s="253">
        <v>1500000</v>
      </c>
      <c r="H33" s="253">
        <v>1000000</v>
      </c>
      <c r="I33" s="253">
        <v>0</v>
      </c>
      <c r="J33" s="253">
        <v>0</v>
      </c>
      <c r="K33" s="253">
        <v>0</v>
      </c>
      <c r="L33" s="253">
        <v>0</v>
      </c>
      <c r="M33" s="253">
        <v>0</v>
      </c>
      <c r="N33" s="253">
        <v>0</v>
      </c>
      <c r="O33" s="253">
        <v>666666.66</v>
      </c>
      <c r="P33" s="253">
        <v>0</v>
      </c>
      <c r="Q33" s="253">
        <v>3166666.66</v>
      </c>
    </row>
    <row r="34" spans="2:17" x14ac:dyDescent="0.25">
      <c r="B34" s="59" t="s">
        <v>46</v>
      </c>
      <c r="C34" s="253">
        <v>18899560931</v>
      </c>
      <c r="D34" s="253">
        <v>26269618935.310001</v>
      </c>
      <c r="E34" s="69">
        <v>0</v>
      </c>
      <c r="F34" s="253">
        <v>479930740.06999999</v>
      </c>
      <c r="G34" s="253">
        <v>1494752651.2999997</v>
      </c>
      <c r="H34" s="253">
        <v>1673211054.3400004</v>
      </c>
      <c r="I34" s="253">
        <v>1121741208.7</v>
      </c>
      <c r="J34" s="253">
        <v>530440480.51999992</v>
      </c>
      <c r="K34" s="253">
        <v>729985845.43999994</v>
      </c>
      <c r="L34" s="253">
        <v>1218643770.29</v>
      </c>
      <c r="M34" s="253">
        <v>958197828.63999987</v>
      </c>
      <c r="N34" s="253">
        <v>571486778.90999997</v>
      </c>
      <c r="O34" s="253">
        <v>1104787173.3100002</v>
      </c>
      <c r="P34" s="253">
        <v>7398850449.4700012</v>
      </c>
      <c r="Q34" s="253">
        <v>17282027980.990002</v>
      </c>
    </row>
    <row r="35" spans="2:17" x14ac:dyDescent="0.25">
      <c r="B35" s="45" t="s">
        <v>66</v>
      </c>
      <c r="C35" s="248">
        <v>194185648193</v>
      </c>
      <c r="D35" s="248">
        <v>212715145854.73999</v>
      </c>
      <c r="E35" s="249">
        <v>6975678574.8800001</v>
      </c>
      <c r="F35" s="250">
        <v>12397996717.49</v>
      </c>
      <c r="G35" s="251">
        <v>22460975616.729992</v>
      </c>
      <c r="H35" s="249">
        <v>15261622326.070004</v>
      </c>
      <c r="I35" s="250">
        <v>14990684988.000004</v>
      </c>
      <c r="J35" s="251">
        <v>13224609272.430006</v>
      </c>
      <c r="K35" s="249">
        <v>12806125356.710001</v>
      </c>
      <c r="L35" s="250">
        <v>14374458010.680004</v>
      </c>
      <c r="M35" s="251">
        <v>14322366565.450005</v>
      </c>
      <c r="N35" s="249">
        <v>13702356957.9</v>
      </c>
      <c r="O35" s="250">
        <v>14400927690.190001</v>
      </c>
      <c r="P35" s="250">
        <v>32444270204.950001</v>
      </c>
      <c r="Q35" s="252">
        <v>187362072281.47995</v>
      </c>
    </row>
    <row r="36" spans="2:17" x14ac:dyDescent="0.25">
      <c r="C36" s="254"/>
      <c r="D36" s="241"/>
      <c r="F36" s="241"/>
      <c r="G36" s="241"/>
      <c r="H36" s="241"/>
      <c r="I36" s="241"/>
      <c r="J36" s="241"/>
      <c r="K36" s="241"/>
      <c r="L36" s="241"/>
      <c r="M36" s="241"/>
      <c r="N36" s="241"/>
      <c r="P36" s="241"/>
      <c r="Q36" s="241"/>
    </row>
    <row r="37" spans="2:17" x14ac:dyDescent="0.25">
      <c r="B37" s="45" t="s">
        <v>48</v>
      </c>
      <c r="C37" s="248"/>
      <c r="D37" s="248"/>
      <c r="E37" s="42"/>
      <c r="F37" s="250"/>
      <c r="G37" s="251"/>
      <c r="H37" s="249"/>
      <c r="I37" s="250"/>
      <c r="J37" s="251"/>
      <c r="K37" s="249"/>
      <c r="L37" s="41"/>
      <c r="M37" s="251"/>
      <c r="N37" s="249"/>
      <c r="O37" s="41"/>
      <c r="P37" s="250"/>
      <c r="Q37" s="252"/>
    </row>
    <row r="38" spans="2:17" x14ac:dyDescent="0.25">
      <c r="B38" s="61" t="s">
        <v>49</v>
      </c>
      <c r="C38" s="242">
        <v>3722421</v>
      </c>
      <c r="D38" s="242">
        <v>549762500</v>
      </c>
      <c r="E38" s="70">
        <v>0</v>
      </c>
      <c r="F38" s="70">
        <v>0</v>
      </c>
      <c r="G38" s="70">
        <v>0</v>
      </c>
      <c r="H38" s="70">
        <v>0</v>
      </c>
      <c r="I38" s="70">
        <v>0</v>
      </c>
      <c r="J38" s="70">
        <v>0</v>
      </c>
      <c r="K38" s="70">
        <v>0</v>
      </c>
      <c r="L38" s="242">
        <v>0</v>
      </c>
      <c r="M38" s="70">
        <v>0</v>
      </c>
      <c r="N38" s="70">
        <v>0</v>
      </c>
      <c r="O38" s="242">
        <v>272038310.62</v>
      </c>
      <c r="P38" s="242">
        <v>265809283.12000003</v>
      </c>
      <c r="Q38" s="242">
        <v>537847593.74000001</v>
      </c>
    </row>
    <row r="39" spans="2:17" x14ac:dyDescent="0.25">
      <c r="B39" s="59" t="s">
        <v>50</v>
      </c>
      <c r="C39" s="253">
        <v>3722421</v>
      </c>
      <c r="D39" s="253">
        <v>0</v>
      </c>
      <c r="E39" s="253"/>
      <c r="F39" s="253"/>
      <c r="G39" s="253"/>
      <c r="H39" s="253"/>
      <c r="I39" s="253"/>
      <c r="J39" s="253"/>
      <c r="K39" s="253"/>
      <c r="L39" s="253"/>
      <c r="M39" s="253"/>
      <c r="N39" s="253"/>
      <c r="O39" s="253"/>
      <c r="P39" s="253"/>
      <c r="Q39" s="253"/>
    </row>
    <row r="40" spans="2:17" x14ac:dyDescent="0.25">
      <c r="B40" s="59" t="s">
        <v>67</v>
      </c>
      <c r="C40" s="253">
        <v>0</v>
      </c>
      <c r="D40" s="253">
        <v>549762500</v>
      </c>
      <c r="E40" s="253">
        <v>0</v>
      </c>
      <c r="F40" s="253">
        <v>0</v>
      </c>
      <c r="G40" s="253">
        <v>0</v>
      </c>
      <c r="H40" s="253">
        <v>0</v>
      </c>
      <c r="I40" s="253">
        <v>0</v>
      </c>
      <c r="J40" s="253">
        <v>0</v>
      </c>
      <c r="K40" s="253">
        <v>0</v>
      </c>
      <c r="L40" s="253">
        <v>0</v>
      </c>
      <c r="M40" s="253">
        <v>0</v>
      </c>
      <c r="N40" s="253">
        <v>0</v>
      </c>
      <c r="O40" s="253">
        <v>272038310.62</v>
      </c>
      <c r="P40" s="253">
        <v>265809283.12000003</v>
      </c>
      <c r="Q40" s="253">
        <v>537847593.74000001</v>
      </c>
    </row>
    <row r="41" spans="2:17" x14ac:dyDescent="0.25">
      <c r="B41" s="61" t="s">
        <v>51</v>
      </c>
      <c r="C41" s="242">
        <v>39820297112</v>
      </c>
      <c r="D41" s="242">
        <v>38954338721.120003</v>
      </c>
      <c r="E41" s="242">
        <v>885667933.51000011</v>
      </c>
      <c r="F41" s="242">
        <v>1651737725.0900002</v>
      </c>
      <c r="G41" s="242">
        <v>1926214162.03</v>
      </c>
      <c r="H41" s="242">
        <v>1659810438.73</v>
      </c>
      <c r="I41" s="242">
        <v>600424605.13999999</v>
      </c>
      <c r="J41" s="242">
        <v>2909597580.2900004</v>
      </c>
      <c r="K41" s="242">
        <v>1712920072.97</v>
      </c>
      <c r="L41" s="242">
        <v>1815259666.2</v>
      </c>
      <c r="M41" s="242">
        <v>2366837088.2800002</v>
      </c>
      <c r="N41" s="242">
        <v>12449998761.17</v>
      </c>
      <c r="O41" s="242">
        <v>1021570432.74</v>
      </c>
      <c r="P41" s="242">
        <v>2066179174.8499999</v>
      </c>
      <c r="Q41" s="242">
        <v>31066217641</v>
      </c>
    </row>
    <row r="42" spans="2:17" x14ac:dyDescent="0.25">
      <c r="B42" s="59" t="s">
        <v>52</v>
      </c>
      <c r="C42" s="253">
        <v>10325920389</v>
      </c>
      <c r="D42" s="253">
        <v>8626340848.7299995</v>
      </c>
      <c r="E42" s="253">
        <v>589860142.71000016</v>
      </c>
      <c r="F42" s="253">
        <v>623594831.6500001</v>
      </c>
      <c r="G42" s="253">
        <v>534269016.86999995</v>
      </c>
      <c r="H42" s="253">
        <v>587670430.17999995</v>
      </c>
      <c r="I42" s="253">
        <v>600424605.13999999</v>
      </c>
      <c r="J42" s="253">
        <v>813094473.46000004</v>
      </c>
      <c r="K42" s="253">
        <v>704940717.33000004</v>
      </c>
      <c r="L42" s="253">
        <v>703153937.25</v>
      </c>
      <c r="M42" s="253">
        <v>704891226.26999998</v>
      </c>
      <c r="N42" s="253">
        <v>715126375.01999998</v>
      </c>
      <c r="O42" s="253">
        <v>0</v>
      </c>
      <c r="P42" s="253">
        <v>-654058878.97000003</v>
      </c>
      <c r="Q42" s="253">
        <v>5922966876.9099998</v>
      </c>
    </row>
    <row r="43" spans="2:17" x14ac:dyDescent="0.25">
      <c r="B43" s="59" t="s">
        <v>53</v>
      </c>
      <c r="C43" s="253">
        <v>29494376723</v>
      </c>
      <c r="D43" s="253">
        <v>30327997872.390003</v>
      </c>
      <c r="E43" s="253">
        <v>295807790.80000001</v>
      </c>
      <c r="F43" s="253">
        <v>1028142893.4400001</v>
      </c>
      <c r="G43" s="253">
        <v>1391945145.1600001</v>
      </c>
      <c r="H43" s="253">
        <v>1072140008.55</v>
      </c>
      <c r="I43" s="253">
        <v>0</v>
      </c>
      <c r="J43" s="253">
        <v>2096503106.8299999</v>
      </c>
      <c r="K43" s="253">
        <v>1007979355.64</v>
      </c>
      <c r="L43" s="253">
        <v>1112105728.95</v>
      </c>
      <c r="M43" s="253">
        <v>1661945862.01</v>
      </c>
      <c r="N43" s="253">
        <v>11734872386.15</v>
      </c>
      <c r="O43" s="253">
        <v>1021570432.74</v>
      </c>
      <c r="P43" s="253">
        <v>2720238053.8200002</v>
      </c>
      <c r="Q43" s="253">
        <v>25143250764.09</v>
      </c>
    </row>
    <row r="44" spans="2:17" x14ac:dyDescent="0.25">
      <c r="B44" s="61" t="s">
        <v>54</v>
      </c>
      <c r="C44" s="242">
        <v>5421089609</v>
      </c>
      <c r="D44" s="242">
        <v>6057906649.2700005</v>
      </c>
      <c r="E44" s="242">
        <v>8265983.4799999995</v>
      </c>
      <c r="F44" s="242">
        <v>8265983.4799999995</v>
      </c>
      <c r="G44" s="242">
        <v>298092926.42999995</v>
      </c>
      <c r="H44" s="242">
        <v>50357586.159999996</v>
      </c>
      <c r="I44" s="242">
        <v>48406269.480000004</v>
      </c>
      <c r="J44" s="242">
        <v>18539486.48</v>
      </c>
      <c r="K44" s="242">
        <v>23818887.060000002</v>
      </c>
      <c r="L44" s="242">
        <v>665498847.70000017</v>
      </c>
      <c r="M44" s="242">
        <v>34665047.219999999</v>
      </c>
      <c r="N44" s="242">
        <v>18830223.460000001</v>
      </c>
      <c r="O44" s="242">
        <v>25792992.670000002</v>
      </c>
      <c r="P44" s="242">
        <v>451644636.97999984</v>
      </c>
      <c r="Q44" s="242">
        <v>1652178870.5999997</v>
      </c>
    </row>
    <row r="45" spans="2:17" x14ac:dyDescent="0.25">
      <c r="B45" s="59" t="s">
        <v>55</v>
      </c>
      <c r="C45" s="253">
        <v>798600000</v>
      </c>
      <c r="D45" s="253">
        <v>798600000</v>
      </c>
      <c r="E45" s="69"/>
      <c r="F45" s="69"/>
      <c r="G45" s="69"/>
      <c r="H45" s="69"/>
      <c r="I45" s="69"/>
      <c r="J45" s="69"/>
      <c r="K45" s="69"/>
      <c r="L45" s="69"/>
      <c r="M45" s="69"/>
      <c r="N45" s="69"/>
      <c r="O45" s="69"/>
      <c r="P45" s="69"/>
      <c r="Q45" s="69"/>
    </row>
    <row r="46" spans="2:17" x14ac:dyDescent="0.25">
      <c r="B46" s="59" t="s">
        <v>56</v>
      </c>
      <c r="C46" s="253">
        <v>4622489609</v>
      </c>
      <c r="D46" s="253">
        <v>5259306649.2700005</v>
      </c>
      <c r="E46" s="253">
        <v>8265983.4799999995</v>
      </c>
      <c r="F46" s="253">
        <v>8265983.4799999995</v>
      </c>
      <c r="G46" s="253">
        <v>298092926.42999995</v>
      </c>
      <c r="H46" s="253">
        <v>50357586.159999996</v>
      </c>
      <c r="I46" s="253">
        <v>48406269.480000004</v>
      </c>
      <c r="J46" s="253">
        <v>18539486.48</v>
      </c>
      <c r="K46" s="253">
        <v>23818887.060000002</v>
      </c>
      <c r="L46" s="253">
        <v>665498847.70000017</v>
      </c>
      <c r="M46" s="253">
        <v>34665047.219999999</v>
      </c>
      <c r="N46" s="253">
        <v>18830223.460000001</v>
      </c>
      <c r="O46" s="253">
        <v>25792992.670000002</v>
      </c>
      <c r="P46" s="253">
        <v>451644636.97999984</v>
      </c>
      <c r="Q46" s="253">
        <v>1652178870.5999997</v>
      </c>
    </row>
    <row r="47" spans="2:17" x14ac:dyDescent="0.25">
      <c r="B47" s="45" t="s">
        <v>57</v>
      </c>
      <c r="C47" s="248">
        <v>45245109142</v>
      </c>
      <c r="D47" s="248">
        <v>45562007870.389999</v>
      </c>
      <c r="E47" s="249">
        <v>893933916.99000013</v>
      </c>
      <c r="F47" s="250">
        <v>1660003708.5700002</v>
      </c>
      <c r="G47" s="251">
        <v>2224307088.4599996</v>
      </c>
      <c r="H47" s="249">
        <v>1710168024.8899999</v>
      </c>
      <c r="I47" s="250">
        <v>648830874.62</v>
      </c>
      <c r="J47" s="251">
        <v>2928137066.7700005</v>
      </c>
      <c r="K47" s="249">
        <v>1736738960.03</v>
      </c>
      <c r="L47" s="250">
        <v>2480758513.9000001</v>
      </c>
      <c r="M47" s="251">
        <v>2401502135.5</v>
      </c>
      <c r="N47" s="249">
        <v>12468828984.629999</v>
      </c>
      <c r="O47" s="250">
        <v>1319401736.0300002</v>
      </c>
      <c r="P47" s="250">
        <v>2783633094.9499998</v>
      </c>
      <c r="Q47" s="252">
        <v>33256244105.339996</v>
      </c>
    </row>
    <row r="49" spans="2:17" x14ac:dyDescent="0.25">
      <c r="B49" s="45" t="s">
        <v>58</v>
      </c>
      <c r="C49" s="248">
        <v>239430757335</v>
      </c>
      <c r="D49" s="248">
        <v>258277153725.12997</v>
      </c>
      <c r="E49" s="249">
        <v>7869612491.8700008</v>
      </c>
      <c r="F49" s="250">
        <v>14058000426.059999</v>
      </c>
      <c r="G49" s="251">
        <v>24685282705.189991</v>
      </c>
      <c r="H49" s="249">
        <v>16971790350.960003</v>
      </c>
      <c r="I49" s="250">
        <v>15639515862.620005</v>
      </c>
      <c r="J49" s="251">
        <v>16152746339.200006</v>
      </c>
      <c r="K49" s="249">
        <v>14542864316.74</v>
      </c>
      <c r="L49" s="250">
        <v>16855216524.580006</v>
      </c>
      <c r="M49" s="251">
        <v>16723868700.950003</v>
      </c>
      <c r="N49" s="249">
        <v>26171185942.529999</v>
      </c>
      <c r="O49" s="250">
        <v>15720329426.220001</v>
      </c>
      <c r="P49" s="250">
        <v>35227903299.899994</v>
      </c>
      <c r="Q49" s="252">
        <v>220618316386.81995</v>
      </c>
    </row>
    <row r="50" spans="2:17" x14ac:dyDescent="0.25">
      <c r="B50" s="39" t="s">
        <v>59</v>
      </c>
      <c r="C50" s="39"/>
      <c r="D50" s="39"/>
    </row>
    <row r="51" spans="2:17" x14ac:dyDescent="0.25">
      <c r="B51" s="39" t="s">
        <v>60</v>
      </c>
      <c r="C51" s="39"/>
      <c r="D51" s="39"/>
    </row>
    <row r="52" spans="2:17" x14ac:dyDescent="0.25">
      <c r="B52" s="39" t="s">
        <v>61</v>
      </c>
      <c r="C52" s="39"/>
      <c r="D52" s="39"/>
    </row>
    <row r="53" spans="2:17" x14ac:dyDescent="0.25">
      <c r="B53" s="39" t="s">
        <v>62</v>
      </c>
      <c r="C53" s="39"/>
      <c r="D53" s="39"/>
    </row>
    <row r="54" spans="2:17" x14ac:dyDescent="0.25">
      <c r="B54" s="38" t="s">
        <v>63</v>
      </c>
      <c r="C54" s="38"/>
      <c r="D54" s="38"/>
      <c r="E54" s="37"/>
      <c r="F54" s="37"/>
      <c r="G54" s="37"/>
      <c r="H54" s="37"/>
      <c r="I54" s="37"/>
      <c r="J54" s="37"/>
      <c r="K54" s="37"/>
      <c r="L54" s="37"/>
      <c r="M54" s="37"/>
      <c r="N54" s="37"/>
      <c r="O54" s="37"/>
      <c r="P54" s="37"/>
      <c r="Q54" s="37"/>
    </row>
  </sheetData>
  <mergeCells count="10">
    <mergeCell ref="B8:B9"/>
    <mergeCell ref="P7:Q7"/>
    <mergeCell ref="E8:Q8"/>
    <mergeCell ref="B2:Q2"/>
    <mergeCell ref="B3:Q3"/>
    <mergeCell ref="B5:Q5"/>
    <mergeCell ref="B6:Q6"/>
    <mergeCell ref="B4:Q4"/>
    <mergeCell ref="C8:C9"/>
    <mergeCell ref="D8:D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B2:Q54"/>
  <sheetViews>
    <sheetView showGridLines="0" zoomScale="86" zoomScaleNormal="86" workbookViewId="0">
      <selection activeCell="O58" sqref="O58"/>
    </sheetView>
  </sheetViews>
  <sheetFormatPr defaultColWidth="11.42578125" defaultRowHeight="15" x14ac:dyDescent="0.25"/>
  <cols>
    <col min="1" max="1" width="8.7109375" customWidth="1"/>
    <col min="2" max="2" width="56.42578125" customWidth="1"/>
    <col min="3" max="3" width="15" customWidth="1"/>
    <col min="4" max="4" width="16.7109375" customWidth="1"/>
    <col min="13" max="13" width="13.28515625" customWidth="1"/>
    <col min="15" max="15" width="13.42578125" customWidth="1"/>
  </cols>
  <sheetData>
    <row r="2" spans="2:17" ht="29.25" customHeight="1" x14ac:dyDescent="0.25">
      <c r="B2" s="364" t="s">
        <v>0</v>
      </c>
      <c r="C2" s="365"/>
      <c r="D2" s="365"/>
      <c r="E2" s="365"/>
      <c r="F2" s="365"/>
      <c r="G2" s="365"/>
      <c r="H2" s="365"/>
      <c r="I2" s="365"/>
      <c r="J2" s="365"/>
      <c r="K2" s="365"/>
      <c r="L2" s="365"/>
      <c r="M2" s="365"/>
      <c r="N2" s="365"/>
      <c r="O2" s="365"/>
      <c r="P2" s="365"/>
      <c r="Q2" s="365"/>
    </row>
    <row r="3" spans="2:17" ht="23.25" customHeight="1" x14ac:dyDescent="0.25">
      <c r="B3" s="366" t="s">
        <v>1</v>
      </c>
      <c r="C3" s="367"/>
      <c r="D3" s="367"/>
      <c r="E3" s="367"/>
      <c r="F3" s="367"/>
      <c r="G3" s="367"/>
      <c r="H3" s="367"/>
      <c r="I3" s="367"/>
      <c r="J3" s="367"/>
      <c r="K3" s="367"/>
      <c r="L3" s="367"/>
      <c r="M3" s="367"/>
      <c r="N3" s="367"/>
      <c r="O3" s="367"/>
      <c r="P3" s="367"/>
      <c r="Q3" s="367"/>
    </row>
    <row r="4" spans="2:17" ht="15.75" x14ac:dyDescent="0.25">
      <c r="B4" s="370" t="s">
        <v>64</v>
      </c>
      <c r="C4" s="371"/>
      <c r="D4" s="371"/>
      <c r="E4" s="371"/>
      <c r="F4" s="371"/>
      <c r="G4" s="371"/>
      <c r="H4" s="371"/>
      <c r="I4" s="371"/>
      <c r="J4" s="371"/>
      <c r="K4" s="371"/>
      <c r="L4" s="371"/>
      <c r="M4" s="371"/>
      <c r="N4" s="371"/>
      <c r="O4" s="371"/>
      <c r="P4" s="371"/>
      <c r="Q4" s="371"/>
    </row>
    <row r="5" spans="2:17" ht="23.25" customHeight="1" x14ac:dyDescent="0.25">
      <c r="B5" s="370" t="s">
        <v>3</v>
      </c>
      <c r="C5" s="371"/>
      <c r="D5" s="371"/>
      <c r="E5" s="371"/>
      <c r="F5" s="371"/>
      <c r="G5" s="371"/>
      <c r="H5" s="371"/>
      <c r="I5" s="371"/>
      <c r="J5" s="371"/>
      <c r="K5" s="371"/>
      <c r="L5" s="371"/>
      <c r="M5" s="371"/>
      <c r="N5" s="371"/>
      <c r="O5" s="371"/>
      <c r="P5" s="371"/>
      <c r="Q5" s="371"/>
    </row>
    <row r="6" spans="2:17" ht="12.75" customHeight="1" x14ac:dyDescent="0.25">
      <c r="B6" s="372"/>
      <c r="C6" s="373"/>
      <c r="D6" s="373"/>
      <c r="E6" s="373"/>
      <c r="F6" s="373"/>
      <c r="G6" s="373"/>
      <c r="H6" s="373"/>
      <c r="I6" s="373"/>
      <c r="J6" s="373"/>
      <c r="K6" s="373"/>
      <c r="L6" s="373"/>
      <c r="M6" s="373"/>
      <c r="N6" s="373"/>
      <c r="O6" s="373"/>
      <c r="P6" s="373"/>
      <c r="Q6" s="373"/>
    </row>
    <row r="7" spans="2:17" x14ac:dyDescent="0.25">
      <c r="B7" s="2" t="s">
        <v>71</v>
      </c>
      <c r="C7" s="66"/>
      <c r="D7" s="66"/>
      <c r="E7" s="37"/>
      <c r="F7" s="37"/>
      <c r="G7" s="37"/>
      <c r="H7" s="37"/>
      <c r="I7" s="37"/>
      <c r="J7" s="37"/>
      <c r="K7" s="37"/>
      <c r="L7" s="37"/>
      <c r="M7" s="37"/>
      <c r="N7" s="37"/>
      <c r="O7" s="37"/>
      <c r="P7" s="381" t="s">
        <v>5</v>
      </c>
      <c r="Q7" s="381"/>
    </row>
    <row r="8" spans="2:17" ht="20.25" customHeight="1" x14ac:dyDescent="0.25">
      <c r="B8" s="360" t="s">
        <v>6</v>
      </c>
      <c r="C8" s="378" t="s">
        <v>7</v>
      </c>
      <c r="D8" s="379" t="s">
        <v>8</v>
      </c>
      <c r="E8" s="382" t="s">
        <v>9</v>
      </c>
      <c r="F8" s="382"/>
      <c r="G8" s="382"/>
      <c r="H8" s="382"/>
      <c r="I8" s="382"/>
      <c r="J8" s="382"/>
      <c r="K8" s="382"/>
      <c r="L8" s="382"/>
      <c r="M8" s="382"/>
      <c r="N8" s="382"/>
      <c r="O8" s="382"/>
      <c r="P8" s="382"/>
      <c r="Q8" s="382"/>
    </row>
    <row r="9" spans="2:17" ht="30" customHeight="1" x14ac:dyDescent="0.25">
      <c r="B9" s="360"/>
      <c r="C9" s="378"/>
      <c r="D9" s="380"/>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7" x14ac:dyDescent="0.25">
      <c r="B10" s="65" t="s">
        <v>23</v>
      </c>
      <c r="C10" s="245">
        <v>159336713660</v>
      </c>
      <c r="D10" s="245">
        <v>173766589421.62003</v>
      </c>
      <c r="E10" s="246">
        <v>8621742364.8799992</v>
      </c>
      <c r="F10" s="246">
        <v>13018532612.409998</v>
      </c>
      <c r="G10" s="246">
        <v>15767029659.689999</v>
      </c>
      <c r="H10" s="246">
        <v>13155488520.190004</v>
      </c>
      <c r="I10" s="246">
        <v>13302177741.060003</v>
      </c>
      <c r="J10" s="246">
        <v>13349204001.74</v>
      </c>
      <c r="K10" s="246">
        <v>13507329039.52</v>
      </c>
      <c r="L10" s="246">
        <v>11688471738.870001</v>
      </c>
      <c r="M10" s="246">
        <v>14126699286.239998</v>
      </c>
      <c r="N10" s="246">
        <v>12718228403.030001</v>
      </c>
      <c r="O10" s="246">
        <v>14999610983.679995</v>
      </c>
      <c r="P10" s="246">
        <v>28401455815.27</v>
      </c>
      <c r="Q10" s="246">
        <v>172655970166.57999</v>
      </c>
    </row>
    <row r="11" spans="2:17" x14ac:dyDescent="0.25">
      <c r="B11" s="61" t="s">
        <v>24</v>
      </c>
      <c r="C11" s="242">
        <v>76511357947</v>
      </c>
      <c r="D11" s="242">
        <v>79848947607.389999</v>
      </c>
      <c r="E11" s="243">
        <v>3789504428.5200005</v>
      </c>
      <c r="F11" s="243">
        <v>5254803174.7699986</v>
      </c>
      <c r="G11" s="243">
        <v>6202295091.1600037</v>
      </c>
      <c r="H11" s="243">
        <v>6017830384.3300056</v>
      </c>
      <c r="I11" s="243">
        <v>6893615178.7000027</v>
      </c>
      <c r="J11" s="243">
        <v>6010476950.8100014</v>
      </c>
      <c r="K11" s="243">
        <v>6118735472.1000013</v>
      </c>
      <c r="L11" s="243">
        <v>6183949177.2900019</v>
      </c>
      <c r="M11" s="243">
        <v>5763108593.4499989</v>
      </c>
      <c r="N11" s="243">
        <v>6124885457.1099997</v>
      </c>
      <c r="O11" s="243">
        <v>6519582605.5499973</v>
      </c>
      <c r="P11" s="243">
        <v>14121867361.92</v>
      </c>
      <c r="Q11" s="243">
        <v>79000653875.710007</v>
      </c>
    </row>
    <row r="12" spans="2:17" x14ac:dyDescent="0.25">
      <c r="B12" s="59" t="s">
        <v>25</v>
      </c>
      <c r="C12" s="253">
        <v>45953154190</v>
      </c>
      <c r="D12" s="253">
        <v>47832899607.799988</v>
      </c>
      <c r="E12" s="241">
        <v>3060088511.7900004</v>
      </c>
      <c r="F12" s="241">
        <v>3509255838.7099986</v>
      </c>
      <c r="G12" s="241">
        <v>3524558473.610002</v>
      </c>
      <c r="H12" s="241">
        <v>3810248799.1000028</v>
      </c>
      <c r="I12" s="241">
        <v>3681010989.5200028</v>
      </c>
      <c r="J12" s="241">
        <v>3660799146.6600013</v>
      </c>
      <c r="K12" s="241">
        <v>3734728907.8300018</v>
      </c>
      <c r="L12" s="241">
        <v>3843815048.5000038</v>
      </c>
      <c r="M12" s="241">
        <v>3816381949.3799996</v>
      </c>
      <c r="N12" s="241">
        <v>3865072306.3700013</v>
      </c>
      <c r="O12" s="241">
        <v>3988068917.6199999</v>
      </c>
      <c r="P12" s="241">
        <v>7179037651.7699995</v>
      </c>
      <c r="Q12" s="241">
        <v>47673066540.859985</v>
      </c>
    </row>
    <row r="13" spans="2:17" x14ac:dyDescent="0.25">
      <c r="B13" s="59" t="s">
        <v>26</v>
      </c>
      <c r="C13" s="253">
        <v>30558203757</v>
      </c>
      <c r="D13" s="253">
        <v>32016047999.590015</v>
      </c>
      <c r="E13" s="241">
        <v>729415916.72999978</v>
      </c>
      <c r="F13" s="241">
        <v>1745547336.0600002</v>
      </c>
      <c r="G13" s="241">
        <v>2677736617.5500011</v>
      </c>
      <c r="H13" s="241">
        <v>2207581585.2300019</v>
      </c>
      <c r="I13" s="241">
        <v>3212604189.1799998</v>
      </c>
      <c r="J13" s="241">
        <v>2349677804.150001</v>
      </c>
      <c r="K13" s="241">
        <v>2384006564.269999</v>
      </c>
      <c r="L13" s="241">
        <v>2340134128.7899976</v>
      </c>
      <c r="M13" s="241">
        <v>1946726644.0699987</v>
      </c>
      <c r="N13" s="241">
        <v>2259813150.7399983</v>
      </c>
      <c r="O13" s="241">
        <v>2531513687.9299974</v>
      </c>
      <c r="P13" s="241">
        <v>6942829710.1500006</v>
      </c>
      <c r="Q13" s="241">
        <v>31327587334.850014</v>
      </c>
    </row>
    <row r="14" spans="2:17" x14ac:dyDescent="0.25">
      <c r="B14" s="61" t="s">
        <v>27</v>
      </c>
      <c r="C14" s="242">
        <v>19558140140</v>
      </c>
      <c r="D14" s="242">
        <v>15707337936.23</v>
      </c>
      <c r="E14" s="243">
        <v>1860012594.0700002</v>
      </c>
      <c r="F14" s="243">
        <v>1013429722.8399999</v>
      </c>
      <c r="G14" s="243">
        <v>1758847609.1299999</v>
      </c>
      <c r="H14" s="243">
        <v>1683533068.74</v>
      </c>
      <c r="I14" s="243">
        <v>638733458.82000005</v>
      </c>
      <c r="J14" s="243">
        <v>1081863353.8400002</v>
      </c>
      <c r="K14" s="243">
        <v>1657153012.1900001</v>
      </c>
      <c r="L14" s="243">
        <v>907493093.16000009</v>
      </c>
      <c r="M14" s="243">
        <v>1849223992.4300001</v>
      </c>
      <c r="N14" s="243">
        <v>1526133879.7699997</v>
      </c>
      <c r="O14" s="243">
        <v>1399239998.5300002</v>
      </c>
      <c r="P14" s="243">
        <v>324979902.31</v>
      </c>
      <c r="Q14" s="243">
        <v>15700643685.829998</v>
      </c>
    </row>
    <row r="15" spans="2:17" x14ac:dyDescent="0.25">
      <c r="B15" s="59" t="s">
        <v>28</v>
      </c>
      <c r="C15" s="253">
        <v>5556340140</v>
      </c>
      <c r="D15" s="253">
        <v>3535924210.2299995</v>
      </c>
      <c r="E15" s="241">
        <v>350184577.23000002</v>
      </c>
      <c r="F15" s="241">
        <v>239290076.36000001</v>
      </c>
      <c r="G15" s="241">
        <v>471228424.03000003</v>
      </c>
      <c r="H15" s="241">
        <v>424469217.70999998</v>
      </c>
      <c r="I15" s="241">
        <v>187616233.03000003</v>
      </c>
      <c r="J15" s="241">
        <v>198672630.22</v>
      </c>
      <c r="K15" s="241">
        <v>210576110.15000001</v>
      </c>
      <c r="L15" s="241">
        <v>211894077.03</v>
      </c>
      <c r="M15" s="241">
        <v>584342521.49000013</v>
      </c>
      <c r="N15" s="241">
        <v>267568197.22</v>
      </c>
      <c r="O15" s="241">
        <v>191373945.29999998</v>
      </c>
      <c r="P15" s="241">
        <v>196725625.81</v>
      </c>
      <c r="Q15" s="241">
        <v>3533941635.5799999</v>
      </c>
    </row>
    <row r="16" spans="2:17" x14ac:dyDescent="0.25">
      <c r="B16" s="59" t="s">
        <v>29</v>
      </c>
      <c r="C16" s="253">
        <v>13672350000</v>
      </c>
      <c r="D16" s="253">
        <v>11882891587</v>
      </c>
      <c r="E16" s="241">
        <v>1497119327.3900001</v>
      </c>
      <c r="F16" s="241">
        <v>772382157.92999995</v>
      </c>
      <c r="G16" s="241">
        <v>1284224632.26</v>
      </c>
      <c r="H16" s="241">
        <v>1227085318.4300001</v>
      </c>
      <c r="I16" s="241">
        <v>449699237.19</v>
      </c>
      <c r="J16" s="241">
        <v>838083258.69000006</v>
      </c>
      <c r="K16" s="241">
        <v>1439928343.3900001</v>
      </c>
      <c r="L16" s="241">
        <v>648920310.06000006</v>
      </c>
      <c r="M16" s="241">
        <v>1263168995.8599999</v>
      </c>
      <c r="N16" s="241">
        <v>1251959624.1299999</v>
      </c>
      <c r="O16" s="241">
        <v>1095023640.55</v>
      </c>
      <c r="P16" s="241">
        <v>110808585.06999999</v>
      </c>
      <c r="Q16" s="241">
        <v>11878403430.949999</v>
      </c>
    </row>
    <row r="17" spans="2:17" x14ac:dyDescent="0.25">
      <c r="B17" s="59" t="s">
        <v>30</v>
      </c>
      <c r="C17" s="244">
        <v>329450000</v>
      </c>
      <c r="D17" s="253">
        <v>288522139</v>
      </c>
      <c r="E17" s="241">
        <v>12708689.449999999</v>
      </c>
      <c r="F17" s="241">
        <v>1757488.55</v>
      </c>
      <c r="G17" s="241">
        <v>3394552.84</v>
      </c>
      <c r="H17" s="241">
        <v>31978532.600000001</v>
      </c>
      <c r="I17" s="241">
        <v>1417988.6</v>
      </c>
      <c r="J17" s="241">
        <v>45107464.93</v>
      </c>
      <c r="K17" s="241">
        <v>6648558.6500000004</v>
      </c>
      <c r="L17" s="241">
        <v>46678706.07</v>
      </c>
      <c r="M17" s="241">
        <v>1712475.08</v>
      </c>
      <c r="N17" s="241">
        <v>6606058.4199999999</v>
      </c>
      <c r="O17" s="241">
        <v>112842412.67999999</v>
      </c>
      <c r="P17" s="241">
        <v>17445691.43</v>
      </c>
      <c r="Q17" s="241">
        <v>288298619.30000001</v>
      </c>
    </row>
    <row r="18" spans="2:17" x14ac:dyDescent="0.25">
      <c r="B18" s="61" t="s">
        <v>31</v>
      </c>
      <c r="C18" s="242">
        <v>9761970858</v>
      </c>
      <c r="D18" s="242">
        <v>9736336948.8500004</v>
      </c>
      <c r="E18" s="243">
        <v>607728343.09000003</v>
      </c>
      <c r="F18" s="243">
        <v>752316364.14999998</v>
      </c>
      <c r="G18" s="243">
        <v>737924380.0200001</v>
      </c>
      <c r="H18" s="243">
        <v>728575169.55999982</v>
      </c>
      <c r="I18" s="243">
        <v>744900577.25</v>
      </c>
      <c r="J18" s="243">
        <v>726731686.67000008</v>
      </c>
      <c r="K18" s="243">
        <v>726223445.28000009</v>
      </c>
      <c r="L18" s="243">
        <v>740746470.95000005</v>
      </c>
      <c r="M18" s="243">
        <v>734557962.94000006</v>
      </c>
      <c r="N18" s="243">
        <v>771106011.52999997</v>
      </c>
      <c r="O18" s="243">
        <v>761342991.26999998</v>
      </c>
      <c r="P18" s="243">
        <v>1628084075.49</v>
      </c>
      <c r="Q18" s="243">
        <v>9660237478.2000008</v>
      </c>
    </row>
    <row r="19" spans="2:17" x14ac:dyDescent="0.25">
      <c r="B19" s="59" t="s">
        <v>32</v>
      </c>
      <c r="C19" s="253">
        <v>9761970858</v>
      </c>
      <c r="D19" s="253">
        <v>9736336948.8500004</v>
      </c>
      <c r="E19" s="241">
        <v>607728343.09000003</v>
      </c>
      <c r="F19" s="241">
        <v>752316364.14999998</v>
      </c>
      <c r="G19" s="241">
        <v>737924380.0200001</v>
      </c>
      <c r="H19" s="241">
        <v>728575169.55999982</v>
      </c>
      <c r="I19" s="241">
        <v>744900577.25</v>
      </c>
      <c r="J19" s="241">
        <v>726731686.67000008</v>
      </c>
      <c r="K19" s="241">
        <v>726223445.28000009</v>
      </c>
      <c r="L19" s="241">
        <v>740746470.95000005</v>
      </c>
      <c r="M19" s="241">
        <v>734557962.94000006</v>
      </c>
      <c r="N19" s="241">
        <v>771106011.52999997</v>
      </c>
      <c r="O19" s="241">
        <v>761342991.26999998</v>
      </c>
      <c r="P19" s="241">
        <v>1628084075.49</v>
      </c>
      <c r="Q19" s="241">
        <v>9660237478.2000008</v>
      </c>
    </row>
    <row r="20" spans="2:17" x14ac:dyDescent="0.25">
      <c r="B20" s="61" t="s">
        <v>33</v>
      </c>
      <c r="C20" s="242">
        <v>53505244715</v>
      </c>
      <c r="D20" s="242">
        <v>68473966929.150017</v>
      </c>
      <c r="E20" s="243">
        <v>2364496999.1999998</v>
      </c>
      <c r="F20" s="243">
        <v>5997983350.6499987</v>
      </c>
      <c r="G20" s="243">
        <v>7067962579.3799982</v>
      </c>
      <c r="H20" s="243">
        <v>4725549897.5599995</v>
      </c>
      <c r="I20" s="243">
        <v>5024928526.29</v>
      </c>
      <c r="J20" s="243">
        <v>5530132010.4199982</v>
      </c>
      <c r="K20" s="243">
        <v>5005217109.9499989</v>
      </c>
      <c r="L20" s="243">
        <v>3856282997.4700003</v>
      </c>
      <c r="M20" s="243">
        <v>5779808737.4199991</v>
      </c>
      <c r="N20" s="243">
        <v>4296103054.6200008</v>
      </c>
      <c r="O20" s="243">
        <v>6319445388.329998</v>
      </c>
      <c r="P20" s="243">
        <v>12326524475.549997</v>
      </c>
      <c r="Q20" s="243">
        <v>68294435126.839989</v>
      </c>
    </row>
    <row r="21" spans="2:17" x14ac:dyDescent="0.25">
      <c r="B21" s="59" t="s">
        <v>34</v>
      </c>
      <c r="C21" s="253">
        <v>7389865681</v>
      </c>
      <c r="D21" s="253">
        <v>11496877214.970001</v>
      </c>
      <c r="E21" s="241">
        <v>443460793.76999998</v>
      </c>
      <c r="F21" s="241">
        <v>913622691.27999997</v>
      </c>
      <c r="G21" s="241">
        <v>940858960.95000005</v>
      </c>
      <c r="H21" s="241">
        <v>880809699.47999978</v>
      </c>
      <c r="I21" s="241">
        <v>831643601.26999974</v>
      </c>
      <c r="J21" s="241">
        <v>769913366.39999986</v>
      </c>
      <c r="K21" s="241">
        <v>690891757.47000027</v>
      </c>
      <c r="L21" s="241">
        <v>608259586.99000025</v>
      </c>
      <c r="M21" s="241">
        <v>1425433418.4199998</v>
      </c>
      <c r="N21" s="241">
        <v>815824890.05999982</v>
      </c>
      <c r="O21" s="241">
        <v>929446436.61000049</v>
      </c>
      <c r="P21" s="241">
        <v>2197099950.4999995</v>
      </c>
      <c r="Q21" s="241">
        <v>11447265153.200003</v>
      </c>
    </row>
    <row r="22" spans="2:17" x14ac:dyDescent="0.25">
      <c r="B22" s="59" t="s">
        <v>35</v>
      </c>
      <c r="C22" s="253">
        <v>45934399340</v>
      </c>
      <c r="D22" s="253">
        <v>56797516328.110023</v>
      </c>
      <c r="E22" s="241">
        <v>1905825649.9300001</v>
      </c>
      <c r="F22" s="241">
        <v>5083600103.8699989</v>
      </c>
      <c r="G22" s="241">
        <v>6124682062.9299974</v>
      </c>
      <c r="H22" s="241">
        <v>3828741330.0799999</v>
      </c>
      <c r="I22" s="241">
        <v>4179401959.3600006</v>
      </c>
      <c r="J22" s="241">
        <v>4726908541.1299982</v>
      </c>
      <c r="K22" s="241">
        <v>4299238496.9799995</v>
      </c>
      <c r="L22" s="241">
        <v>3230092640.8600001</v>
      </c>
      <c r="M22" s="241">
        <v>4352619434.4099998</v>
      </c>
      <c r="N22" s="241">
        <v>3446994319.9900007</v>
      </c>
      <c r="O22" s="241">
        <v>5371492458.8199987</v>
      </c>
      <c r="P22" s="241">
        <v>10118895522.389997</v>
      </c>
      <c r="Q22" s="241">
        <v>56668492520.749992</v>
      </c>
    </row>
    <row r="23" spans="2:17" x14ac:dyDescent="0.25">
      <c r="B23" s="59" t="s">
        <v>36</v>
      </c>
      <c r="C23" s="253">
        <v>180979694</v>
      </c>
      <c r="D23" s="253">
        <v>179573386.07000002</v>
      </c>
      <c r="E23" s="241">
        <v>15210555.5</v>
      </c>
      <c r="F23" s="241">
        <v>760555.5</v>
      </c>
      <c r="G23" s="241">
        <v>2421555.5</v>
      </c>
      <c r="H23" s="241">
        <v>15998868.000000002</v>
      </c>
      <c r="I23" s="241">
        <v>13882965.66</v>
      </c>
      <c r="J23" s="241">
        <v>33310102.890000004</v>
      </c>
      <c r="K23" s="241">
        <v>15086855.5</v>
      </c>
      <c r="L23" s="241">
        <v>17930769.620000001</v>
      </c>
      <c r="M23" s="241">
        <v>1755884.5899999999</v>
      </c>
      <c r="N23" s="241">
        <v>33283844.570000008</v>
      </c>
      <c r="O23" s="241">
        <v>18506492.899999995</v>
      </c>
      <c r="P23" s="241">
        <v>10529002.660000002</v>
      </c>
      <c r="Q23" s="241">
        <v>178677452.89000002</v>
      </c>
    </row>
    <row r="24" spans="2:17" x14ac:dyDescent="0.25">
      <c r="B24" s="65" t="s">
        <v>37</v>
      </c>
      <c r="C24" s="245">
        <v>57798923693.849998</v>
      </c>
      <c r="D24" s="245">
        <v>65609286541.559998</v>
      </c>
      <c r="E24" s="246">
        <v>828699415.98000002</v>
      </c>
      <c r="F24" s="246">
        <v>3729878315.2300005</v>
      </c>
      <c r="G24" s="246">
        <v>4481933146.7299995</v>
      </c>
      <c r="H24" s="246">
        <v>4110457794.1599998</v>
      </c>
      <c r="I24" s="246">
        <v>3232918963.5499997</v>
      </c>
      <c r="J24" s="246">
        <v>3489755034.8000002</v>
      </c>
      <c r="K24" s="246">
        <v>3813638084.6499996</v>
      </c>
      <c r="L24" s="246">
        <v>2026317004.1400003</v>
      </c>
      <c r="M24" s="246">
        <v>2793406534.8599997</v>
      </c>
      <c r="N24" s="246">
        <v>2618868766.6599998</v>
      </c>
      <c r="O24" s="246">
        <v>6539944699.4299994</v>
      </c>
      <c r="P24" s="246">
        <v>22487687407.21999</v>
      </c>
      <c r="Q24" s="246">
        <v>60153505167.410011</v>
      </c>
    </row>
    <row r="25" spans="2:17" x14ac:dyDescent="0.25">
      <c r="B25" s="61" t="s">
        <v>38</v>
      </c>
      <c r="C25" s="242">
        <v>42435849627.599998</v>
      </c>
      <c r="D25" s="242">
        <v>42132476973.32</v>
      </c>
      <c r="E25" s="243">
        <v>792324416.31000006</v>
      </c>
      <c r="F25" s="243">
        <v>2135513242.2200005</v>
      </c>
      <c r="G25" s="243">
        <v>3282880908.29</v>
      </c>
      <c r="H25" s="243">
        <v>3118439604.5199995</v>
      </c>
      <c r="I25" s="243">
        <v>1945856261.8900001</v>
      </c>
      <c r="J25" s="243">
        <v>1951073504.1399999</v>
      </c>
      <c r="K25" s="243">
        <v>2539789448.3299999</v>
      </c>
      <c r="L25" s="243">
        <v>1239102867.71</v>
      </c>
      <c r="M25" s="243">
        <v>1998808558.1099994</v>
      </c>
      <c r="N25" s="243">
        <v>1743204189.6099997</v>
      </c>
      <c r="O25" s="243">
        <v>3323954173.8699999</v>
      </c>
      <c r="P25" s="243">
        <v>13585046528.15999</v>
      </c>
      <c r="Q25" s="243">
        <v>37655993703.160011</v>
      </c>
    </row>
    <row r="26" spans="2:17" x14ac:dyDescent="0.25">
      <c r="B26" s="59" t="s">
        <v>39</v>
      </c>
      <c r="C26" s="253">
        <v>1836092284</v>
      </c>
      <c r="D26" s="253">
        <v>2706910596.670001</v>
      </c>
      <c r="E26" s="241">
        <v>44681730.899999999</v>
      </c>
      <c r="F26" s="241">
        <v>48347965.780000001</v>
      </c>
      <c r="G26" s="241">
        <v>195466532.93999994</v>
      </c>
      <c r="H26" s="241">
        <v>140531419</v>
      </c>
      <c r="I26" s="241">
        <v>192211562.32000002</v>
      </c>
      <c r="J26" s="241">
        <v>137107374.07000002</v>
      </c>
      <c r="K26" s="241">
        <v>360804866.14999998</v>
      </c>
      <c r="L26" s="241">
        <v>180033671.02000004</v>
      </c>
      <c r="M26" s="241">
        <v>122259576.07999998</v>
      </c>
      <c r="N26" s="241">
        <v>208083541.88000005</v>
      </c>
      <c r="O26" s="241">
        <v>228241486.60999992</v>
      </c>
      <c r="P26" s="241">
        <v>745477110.32999969</v>
      </c>
      <c r="Q26" s="241">
        <v>2603246837.0799999</v>
      </c>
    </row>
    <row r="27" spans="2:17" x14ac:dyDescent="0.25">
      <c r="B27" s="59" t="s">
        <v>40</v>
      </c>
      <c r="C27" s="253">
        <v>2676415633</v>
      </c>
      <c r="D27" s="253">
        <v>11169169339.6</v>
      </c>
      <c r="E27" s="241">
        <v>411224208.58000004</v>
      </c>
      <c r="F27" s="241">
        <v>654442345.26999986</v>
      </c>
      <c r="G27" s="241">
        <v>1044025814.3000001</v>
      </c>
      <c r="H27" s="241">
        <v>844838161.04999995</v>
      </c>
      <c r="I27" s="241">
        <v>839208036.14999998</v>
      </c>
      <c r="J27" s="241">
        <v>852158555.85000014</v>
      </c>
      <c r="K27" s="241">
        <v>726173876.38</v>
      </c>
      <c r="L27" s="241">
        <v>686389814.03999996</v>
      </c>
      <c r="M27" s="241">
        <v>753671171.74999976</v>
      </c>
      <c r="N27" s="241">
        <v>477165369.90999997</v>
      </c>
      <c r="O27" s="241">
        <v>971433574.31000018</v>
      </c>
      <c r="P27" s="241">
        <v>2299913879.9799995</v>
      </c>
      <c r="Q27" s="241">
        <v>10560644807.570002</v>
      </c>
    </row>
    <row r="28" spans="2:17" x14ac:dyDescent="0.25">
      <c r="B28" s="59" t="s">
        <v>41</v>
      </c>
      <c r="C28" s="253">
        <v>33657315561.599998</v>
      </c>
      <c r="D28" s="253">
        <v>27438572190.170006</v>
      </c>
      <c r="E28" s="241">
        <v>311824600</v>
      </c>
      <c r="F28" s="241">
        <v>1408253525.78</v>
      </c>
      <c r="G28" s="241">
        <v>1984069883.26</v>
      </c>
      <c r="H28" s="241">
        <v>2073859453.8999996</v>
      </c>
      <c r="I28" s="241">
        <v>866576464.3299998</v>
      </c>
      <c r="J28" s="241">
        <v>909046701.62999988</v>
      </c>
      <c r="K28" s="241">
        <v>1440821938.5699997</v>
      </c>
      <c r="L28" s="241">
        <v>276805999.79000002</v>
      </c>
      <c r="M28" s="241">
        <v>1066369516.0199997</v>
      </c>
      <c r="N28" s="241">
        <v>962311579.04999983</v>
      </c>
      <c r="O28" s="241">
        <v>2019206070.96</v>
      </c>
      <c r="P28" s="241">
        <v>10375918093.169991</v>
      </c>
      <c r="Q28" s="241">
        <v>23695063826.460014</v>
      </c>
    </row>
    <row r="29" spans="2:17" x14ac:dyDescent="0.25">
      <c r="B29" s="59" t="s">
        <v>42</v>
      </c>
      <c r="C29" s="253">
        <v>190000000</v>
      </c>
      <c r="D29" s="253">
        <v>252902519.68000001</v>
      </c>
      <c r="E29" s="241">
        <v>5333333.33</v>
      </c>
      <c r="F29" s="241">
        <v>10167767.33</v>
      </c>
      <c r="G29" s="241">
        <v>10101217.569999998</v>
      </c>
      <c r="H29" s="241">
        <v>12906972.070000002</v>
      </c>
      <c r="I29" s="241">
        <v>4695971.6700000009</v>
      </c>
      <c r="J29" s="241">
        <v>11081779.59</v>
      </c>
      <c r="K29" s="241">
        <v>6397833.3300000001</v>
      </c>
      <c r="L29" s="241">
        <v>8234778.0299999993</v>
      </c>
      <c r="M29" s="241">
        <v>39711633.329999998</v>
      </c>
      <c r="N29" s="241">
        <v>10856477.33</v>
      </c>
      <c r="O29" s="241">
        <v>22573333.329999998</v>
      </c>
      <c r="P29" s="241">
        <v>103561855.35000001</v>
      </c>
      <c r="Q29" s="241">
        <v>245622952.25999999</v>
      </c>
    </row>
    <row r="30" spans="2:17" x14ac:dyDescent="0.25">
      <c r="B30" s="59" t="s">
        <v>43</v>
      </c>
      <c r="C30" s="253">
        <v>611986149</v>
      </c>
      <c r="D30" s="253">
        <v>552920098.32000005</v>
      </c>
      <c r="E30" s="241">
        <v>19260543.499999996</v>
      </c>
      <c r="F30" s="241">
        <v>14301638.059999999</v>
      </c>
      <c r="G30" s="241">
        <v>49217460.220000006</v>
      </c>
      <c r="H30" s="241">
        <v>46303598.5</v>
      </c>
      <c r="I30" s="241">
        <v>43164227.419999994</v>
      </c>
      <c r="J30" s="241">
        <v>41679093</v>
      </c>
      <c r="K30" s="241">
        <v>5590933.8999999994</v>
      </c>
      <c r="L30" s="241">
        <v>87638604.829999998</v>
      </c>
      <c r="M30" s="241">
        <v>16796660.929999996</v>
      </c>
      <c r="N30" s="241">
        <v>84787221.440000013</v>
      </c>
      <c r="O30" s="241">
        <v>82499708.660000011</v>
      </c>
      <c r="P30" s="241">
        <v>60175589.329999991</v>
      </c>
      <c r="Q30" s="241">
        <v>551415279.78999984</v>
      </c>
    </row>
    <row r="31" spans="2:17" x14ac:dyDescent="0.25">
      <c r="B31" s="59" t="s">
        <v>70</v>
      </c>
      <c r="C31" s="253">
        <v>3464040000</v>
      </c>
      <c r="D31" s="253">
        <v>12002228.879999995</v>
      </c>
      <c r="E31" s="241">
        <v>0</v>
      </c>
      <c r="F31" s="241">
        <v>0</v>
      </c>
      <c r="G31" s="241">
        <v>0</v>
      </c>
      <c r="H31" s="241">
        <v>0</v>
      </c>
      <c r="I31" s="241"/>
      <c r="J31" s="241">
        <v>0</v>
      </c>
      <c r="K31" s="241">
        <v>0</v>
      </c>
      <c r="L31" s="241">
        <v>0</v>
      </c>
      <c r="M31" s="241">
        <v>0</v>
      </c>
      <c r="N31" s="241">
        <v>0</v>
      </c>
      <c r="O31" s="241">
        <v>0</v>
      </c>
      <c r="P31" s="241">
        <v>0</v>
      </c>
      <c r="Q31" s="241">
        <v>0</v>
      </c>
    </row>
    <row r="32" spans="2:17" x14ac:dyDescent="0.25">
      <c r="B32" s="61" t="s">
        <v>44</v>
      </c>
      <c r="C32" s="242">
        <v>15363074066.25</v>
      </c>
      <c r="D32" s="242">
        <v>23476809568.239998</v>
      </c>
      <c r="E32" s="243">
        <v>36374999.670000002</v>
      </c>
      <c r="F32" s="243">
        <v>1594365073.0100002</v>
      </c>
      <c r="G32" s="243">
        <v>1199052238.4399998</v>
      </c>
      <c r="H32" s="243">
        <v>992018189.63999999</v>
      </c>
      <c r="I32" s="243">
        <v>1287062701.6599998</v>
      </c>
      <c r="J32" s="243">
        <v>1538681530.6600001</v>
      </c>
      <c r="K32" s="243">
        <v>1273848636.3200002</v>
      </c>
      <c r="L32" s="243">
        <v>787214136.43000019</v>
      </c>
      <c r="M32" s="243">
        <v>794597976.75</v>
      </c>
      <c r="N32" s="243">
        <v>875664577.05000007</v>
      </c>
      <c r="O32" s="243">
        <v>3215990525.5599995</v>
      </c>
      <c r="P32" s="243">
        <v>8902640879.0599995</v>
      </c>
      <c r="Q32" s="243">
        <v>22497511464.249996</v>
      </c>
    </row>
    <row r="33" spans="2:17" x14ac:dyDescent="0.25">
      <c r="B33" s="59" t="s">
        <v>45</v>
      </c>
      <c r="C33" s="253">
        <v>0</v>
      </c>
      <c r="D33" s="253">
        <v>23500000</v>
      </c>
      <c r="E33" s="241">
        <v>0</v>
      </c>
      <c r="F33" s="241">
        <v>0</v>
      </c>
      <c r="G33" s="241">
        <v>0</v>
      </c>
      <c r="H33" s="241">
        <v>3500000</v>
      </c>
      <c r="I33" s="241">
        <v>0</v>
      </c>
      <c r="J33" s="241">
        <v>0</v>
      </c>
      <c r="K33" s="241">
        <v>0</v>
      </c>
      <c r="L33" s="241">
        <v>0</v>
      </c>
      <c r="M33" s="241">
        <v>0</v>
      </c>
      <c r="N33" s="241">
        <v>0</v>
      </c>
      <c r="O33" s="241">
        <v>20000000</v>
      </c>
      <c r="P33" s="241">
        <v>0</v>
      </c>
      <c r="Q33" s="241">
        <v>23500000</v>
      </c>
    </row>
    <row r="34" spans="2:17" x14ac:dyDescent="0.25">
      <c r="B34" s="59" t="s">
        <v>46</v>
      </c>
      <c r="C34" s="253">
        <v>15363074066.25</v>
      </c>
      <c r="D34" s="253">
        <v>23453309568.239998</v>
      </c>
      <c r="E34" s="241">
        <v>36374999.670000002</v>
      </c>
      <c r="F34" s="241">
        <v>1594365073.0100002</v>
      </c>
      <c r="G34" s="241">
        <v>1199052238.4399998</v>
      </c>
      <c r="H34" s="241">
        <v>988518189.63999999</v>
      </c>
      <c r="I34" s="241">
        <v>1287062701.6599998</v>
      </c>
      <c r="J34" s="241">
        <v>1538681530.6600001</v>
      </c>
      <c r="K34" s="241">
        <v>1273848636.3200002</v>
      </c>
      <c r="L34" s="241">
        <v>787214136.43000019</v>
      </c>
      <c r="M34" s="241">
        <v>794597976.75</v>
      </c>
      <c r="N34" s="241">
        <v>875664577.05000007</v>
      </c>
      <c r="O34" s="241">
        <v>3195990525.5599995</v>
      </c>
      <c r="P34" s="241">
        <v>8902640879.0599995</v>
      </c>
      <c r="Q34" s="241">
        <v>22474011464.249996</v>
      </c>
    </row>
    <row r="35" spans="2:17" x14ac:dyDescent="0.25">
      <c r="B35" s="45" t="s">
        <v>66</v>
      </c>
      <c r="C35" s="248">
        <f t="shared" ref="C35:Q35" si="0">+C10+C24</f>
        <v>217135637353.85001</v>
      </c>
      <c r="D35" s="248">
        <f t="shared" si="0"/>
        <v>239375875963.18002</v>
      </c>
      <c r="E35" s="249">
        <f t="shared" si="0"/>
        <v>9450441780.8599987</v>
      </c>
      <c r="F35" s="250">
        <f t="shared" si="0"/>
        <v>16748410927.639999</v>
      </c>
      <c r="G35" s="251">
        <f t="shared" si="0"/>
        <v>20248962806.419998</v>
      </c>
      <c r="H35" s="249">
        <f t="shared" si="0"/>
        <v>17265946314.350006</v>
      </c>
      <c r="I35" s="250">
        <f t="shared" si="0"/>
        <v>16535096704.610003</v>
      </c>
      <c r="J35" s="251">
        <f t="shared" si="0"/>
        <v>16838959036.540001</v>
      </c>
      <c r="K35" s="249">
        <f t="shared" si="0"/>
        <v>17320967124.169998</v>
      </c>
      <c r="L35" s="250">
        <f t="shared" si="0"/>
        <v>13714788743.010002</v>
      </c>
      <c r="M35" s="251">
        <f t="shared" si="0"/>
        <v>16920105821.099998</v>
      </c>
      <c r="N35" s="249">
        <f t="shared" si="0"/>
        <v>15337097169.690001</v>
      </c>
      <c r="O35" s="250">
        <f t="shared" si="0"/>
        <v>21539555683.109993</v>
      </c>
      <c r="P35" s="250">
        <f t="shared" si="0"/>
        <v>50889143222.48999</v>
      </c>
      <c r="Q35" s="252">
        <f t="shared" si="0"/>
        <v>232809475333.98999</v>
      </c>
    </row>
    <row r="36" spans="2:17" x14ac:dyDescent="0.25">
      <c r="C36" s="241"/>
      <c r="D36" s="241"/>
      <c r="F36" s="241"/>
      <c r="G36" s="241"/>
      <c r="H36" s="241"/>
      <c r="I36" s="241"/>
      <c r="J36" s="241"/>
      <c r="K36" s="241"/>
      <c r="L36" s="241"/>
      <c r="M36" s="241"/>
      <c r="N36" s="241"/>
      <c r="P36" s="241"/>
      <c r="Q36" s="241"/>
    </row>
    <row r="37" spans="2:17" x14ac:dyDescent="0.25">
      <c r="B37" s="45" t="s">
        <v>48</v>
      </c>
      <c r="C37" s="248"/>
      <c r="D37" s="248"/>
      <c r="E37" s="42"/>
      <c r="F37" s="250"/>
      <c r="G37" s="251"/>
      <c r="H37" s="249"/>
      <c r="I37" s="250"/>
      <c r="J37" s="251"/>
      <c r="K37" s="249"/>
      <c r="L37" s="41"/>
      <c r="M37" s="251"/>
      <c r="N37" s="249"/>
      <c r="O37" s="41"/>
      <c r="P37" s="250"/>
      <c r="Q37" s="252"/>
    </row>
    <row r="38" spans="2:17" x14ac:dyDescent="0.25">
      <c r="B38" s="61" t="s">
        <v>49</v>
      </c>
      <c r="C38" s="242">
        <v>188967</v>
      </c>
      <c r="D38" s="242">
        <v>541632717</v>
      </c>
      <c r="E38" s="49">
        <v>0</v>
      </c>
      <c r="F38" s="49">
        <v>0</v>
      </c>
      <c r="G38" s="49">
        <v>0</v>
      </c>
      <c r="H38" s="49">
        <v>0</v>
      </c>
      <c r="I38" s="49">
        <v>0</v>
      </c>
      <c r="J38" s="49">
        <v>0</v>
      </c>
      <c r="K38" s="49">
        <v>0</v>
      </c>
      <c r="L38" s="243">
        <v>530438667.49999994</v>
      </c>
      <c r="M38" s="49">
        <v>0</v>
      </c>
      <c r="N38" s="49">
        <v>0</v>
      </c>
      <c r="O38" s="49">
        <v>0</v>
      </c>
      <c r="P38" s="243">
        <v>0</v>
      </c>
      <c r="Q38" s="243">
        <v>530438667.49999994</v>
      </c>
    </row>
    <row r="39" spans="2:17" x14ac:dyDescent="0.25">
      <c r="B39" s="59" t="s">
        <v>50</v>
      </c>
      <c r="C39" s="253">
        <v>188967</v>
      </c>
      <c r="D39" s="253">
        <v>188967</v>
      </c>
      <c r="E39" s="241">
        <v>0</v>
      </c>
      <c r="F39" s="241">
        <v>0</v>
      </c>
      <c r="G39" s="241">
        <v>0</v>
      </c>
      <c r="H39" s="241">
        <v>0</v>
      </c>
      <c r="I39" s="241">
        <v>0</v>
      </c>
      <c r="J39" s="241">
        <v>0</v>
      </c>
      <c r="K39" s="241">
        <v>0</v>
      </c>
      <c r="L39" s="241">
        <v>0</v>
      </c>
      <c r="M39" s="241">
        <v>0</v>
      </c>
      <c r="N39" s="241">
        <v>0</v>
      </c>
      <c r="O39" s="241">
        <v>0</v>
      </c>
      <c r="P39" s="241">
        <v>0</v>
      </c>
      <c r="Q39" s="241">
        <v>0</v>
      </c>
    </row>
    <row r="40" spans="2:17" x14ac:dyDescent="0.25">
      <c r="B40" s="59" t="s">
        <v>67</v>
      </c>
      <c r="C40" s="253">
        <v>0</v>
      </c>
      <c r="D40" s="253">
        <v>541443750</v>
      </c>
      <c r="E40" s="241">
        <v>0</v>
      </c>
      <c r="F40" s="241">
        <v>0</v>
      </c>
      <c r="G40" s="241">
        <v>0</v>
      </c>
      <c r="H40" s="241">
        <v>0</v>
      </c>
      <c r="I40" s="241">
        <v>0</v>
      </c>
      <c r="J40" s="241">
        <v>0</v>
      </c>
      <c r="K40" s="241">
        <v>0</v>
      </c>
      <c r="L40" s="241">
        <v>530438667.49999994</v>
      </c>
      <c r="M40" s="241">
        <v>0</v>
      </c>
      <c r="N40" s="241">
        <v>0</v>
      </c>
      <c r="O40" s="241">
        <v>0</v>
      </c>
      <c r="P40" s="241">
        <v>0</v>
      </c>
      <c r="Q40" s="241">
        <v>530438667.49999994</v>
      </c>
    </row>
    <row r="41" spans="2:17" x14ac:dyDescent="0.25">
      <c r="B41" s="61" t="s">
        <v>51</v>
      </c>
      <c r="C41" s="242">
        <v>35948299381</v>
      </c>
      <c r="D41" s="242">
        <v>34655484973.880005</v>
      </c>
      <c r="E41" s="243">
        <v>2031928289.3600001</v>
      </c>
      <c r="F41" s="243">
        <v>3779673018.7799997</v>
      </c>
      <c r="G41" s="243">
        <v>3875499995.29</v>
      </c>
      <c r="H41" s="243">
        <v>1393648792.78</v>
      </c>
      <c r="I41" s="243">
        <v>1568963857.8399999</v>
      </c>
      <c r="J41" s="243">
        <v>3422799887.6799994</v>
      </c>
      <c r="K41" s="243">
        <v>2533893213.5900002</v>
      </c>
      <c r="L41" s="243">
        <v>2444920243.9600005</v>
      </c>
      <c r="M41" s="243">
        <v>3181620081.1900001</v>
      </c>
      <c r="N41" s="243">
        <v>1576890689.5599999</v>
      </c>
      <c r="O41" s="243">
        <v>3304980251.3499999</v>
      </c>
      <c r="P41" s="243">
        <v>4672478256.7800007</v>
      </c>
      <c r="Q41" s="243">
        <v>33787296578.16</v>
      </c>
    </row>
    <row r="42" spans="2:17" x14ac:dyDescent="0.25">
      <c r="B42" s="59" t="s">
        <v>52</v>
      </c>
      <c r="C42" s="253">
        <v>8747803032</v>
      </c>
      <c r="D42" s="253">
        <v>9192023124.8800011</v>
      </c>
      <c r="E42" s="241">
        <v>861677575.60000002</v>
      </c>
      <c r="F42" s="241">
        <v>1194843802.6099999</v>
      </c>
      <c r="G42" s="241">
        <v>885309510.65999997</v>
      </c>
      <c r="H42" s="241">
        <v>235411394.88</v>
      </c>
      <c r="I42" s="241">
        <v>236565642.28</v>
      </c>
      <c r="J42" s="241">
        <v>235776045.91</v>
      </c>
      <c r="K42" s="241">
        <v>235869217.84999999</v>
      </c>
      <c r="L42" s="241">
        <v>251075424.38999999</v>
      </c>
      <c r="M42" s="241">
        <v>272371549.23999995</v>
      </c>
      <c r="N42" s="241">
        <v>271909712.02000004</v>
      </c>
      <c r="O42" s="241">
        <v>272285604.40000004</v>
      </c>
      <c r="P42" s="241">
        <v>4238392098.27</v>
      </c>
      <c r="Q42" s="241">
        <v>9191487578.1100006</v>
      </c>
    </row>
    <row r="43" spans="2:17" x14ac:dyDescent="0.25">
      <c r="B43" s="59" t="s">
        <v>53</v>
      </c>
      <c r="C43" s="253">
        <v>27200496349</v>
      </c>
      <c r="D43" s="253">
        <v>25463461849</v>
      </c>
      <c r="E43" s="241">
        <v>1170250713.76</v>
      </c>
      <c r="F43" s="241">
        <v>2584829216.1700001</v>
      </c>
      <c r="G43" s="241">
        <v>2990190484.6300001</v>
      </c>
      <c r="H43" s="241">
        <v>1158237397.8999999</v>
      </c>
      <c r="I43" s="241">
        <v>1332398215.5599999</v>
      </c>
      <c r="J43" s="241">
        <v>3187023841.7699995</v>
      </c>
      <c r="K43" s="241">
        <v>2298023995.7399998</v>
      </c>
      <c r="L43" s="241">
        <v>2193844819.5700002</v>
      </c>
      <c r="M43" s="241">
        <v>2909248531.9499998</v>
      </c>
      <c r="N43" s="241">
        <v>1304980977.54</v>
      </c>
      <c r="O43" s="241">
        <v>3032694646.9499998</v>
      </c>
      <c r="P43" s="241">
        <v>434086158.50999999</v>
      </c>
      <c r="Q43" s="241">
        <v>24595809000.050003</v>
      </c>
    </row>
    <row r="44" spans="2:17" x14ac:dyDescent="0.25">
      <c r="B44" s="61" t="s">
        <v>54</v>
      </c>
      <c r="C44" s="242">
        <v>5395420828</v>
      </c>
      <c r="D44" s="242">
        <v>7163977078</v>
      </c>
      <c r="E44" s="243">
        <v>10186488.66</v>
      </c>
      <c r="F44" s="243">
        <v>211247138.72</v>
      </c>
      <c r="G44" s="243">
        <v>65849761.489999995</v>
      </c>
      <c r="H44" s="243">
        <v>514953084.18000001</v>
      </c>
      <c r="I44" s="243">
        <v>137370375.07000002</v>
      </c>
      <c r="J44" s="243">
        <v>77431130.600000009</v>
      </c>
      <c r="K44" s="243">
        <v>133676193.34</v>
      </c>
      <c r="L44" s="243">
        <v>179148831.68000001</v>
      </c>
      <c r="M44" s="243">
        <v>414220951.15000004</v>
      </c>
      <c r="N44" s="243">
        <v>1104613610.6000001</v>
      </c>
      <c r="O44" s="243">
        <v>561218910.71999991</v>
      </c>
      <c r="P44" s="243">
        <v>81845357.379999995</v>
      </c>
      <c r="Q44" s="243">
        <v>3491761833.5900002</v>
      </c>
    </row>
    <row r="45" spans="2:17" x14ac:dyDescent="0.25">
      <c r="B45" s="59" t="s">
        <v>55</v>
      </c>
      <c r="C45" s="47">
        <v>0</v>
      </c>
      <c r="D45" s="247">
        <v>1834000000</v>
      </c>
      <c r="E45" s="46">
        <v>0</v>
      </c>
      <c r="F45" s="46">
        <v>0</v>
      </c>
      <c r="G45" s="46">
        <v>0</v>
      </c>
      <c r="H45" s="46">
        <v>0</v>
      </c>
      <c r="I45" s="46">
        <v>0</v>
      </c>
      <c r="J45" s="46">
        <v>0</v>
      </c>
      <c r="K45" s="46">
        <v>0</v>
      </c>
      <c r="L45" s="46">
        <v>0</v>
      </c>
      <c r="M45" s="46">
        <v>0</v>
      </c>
      <c r="N45" s="46">
        <v>0</v>
      </c>
      <c r="O45" s="46">
        <v>0</v>
      </c>
      <c r="P45" s="46">
        <v>0</v>
      </c>
      <c r="Q45" s="46">
        <v>0</v>
      </c>
    </row>
    <row r="46" spans="2:17" x14ac:dyDescent="0.25">
      <c r="B46" s="59" t="s">
        <v>56</v>
      </c>
      <c r="C46" s="253">
        <v>5395420828</v>
      </c>
      <c r="D46" s="253">
        <v>5329977078</v>
      </c>
      <c r="E46" s="241">
        <v>10186488.66</v>
      </c>
      <c r="F46" s="241">
        <v>211247138.72</v>
      </c>
      <c r="G46" s="241">
        <v>65849761.489999995</v>
      </c>
      <c r="H46" s="241">
        <v>514953084.18000001</v>
      </c>
      <c r="I46" s="241">
        <v>137370375.07000002</v>
      </c>
      <c r="J46" s="241">
        <v>77431130.600000009</v>
      </c>
      <c r="K46" s="241">
        <v>133676193.34</v>
      </c>
      <c r="L46" s="241">
        <v>179148831.68000001</v>
      </c>
      <c r="M46" s="241">
        <v>414220951.15000004</v>
      </c>
      <c r="N46" s="241">
        <v>1104613610.6000001</v>
      </c>
      <c r="O46" s="241">
        <v>561218910.71999991</v>
      </c>
      <c r="P46" s="241">
        <v>81845357.379999995</v>
      </c>
      <c r="Q46" s="241">
        <v>3491761833.5900002</v>
      </c>
    </row>
    <row r="47" spans="2:17" x14ac:dyDescent="0.25">
      <c r="B47" s="45" t="s">
        <v>57</v>
      </c>
      <c r="C47" s="248">
        <f t="shared" ref="C47:Q47" si="1">+C38+C41+C44</f>
        <v>41343909176</v>
      </c>
      <c r="D47" s="248">
        <f t="shared" si="1"/>
        <v>42361094768.880005</v>
      </c>
      <c r="E47" s="249">
        <f t="shared" si="1"/>
        <v>2042114778.0200002</v>
      </c>
      <c r="F47" s="250">
        <f t="shared" si="1"/>
        <v>3990920157.4999995</v>
      </c>
      <c r="G47" s="251">
        <f t="shared" si="1"/>
        <v>3941349756.7799997</v>
      </c>
      <c r="H47" s="249">
        <f t="shared" si="1"/>
        <v>1908601876.96</v>
      </c>
      <c r="I47" s="250">
        <f t="shared" si="1"/>
        <v>1706334232.9099998</v>
      </c>
      <c r="J47" s="251">
        <f t="shared" si="1"/>
        <v>3500231018.2799993</v>
      </c>
      <c r="K47" s="249">
        <f t="shared" si="1"/>
        <v>2667569406.9300003</v>
      </c>
      <c r="L47" s="250">
        <f t="shared" si="1"/>
        <v>3154507743.1400003</v>
      </c>
      <c r="M47" s="251">
        <f t="shared" si="1"/>
        <v>3595841032.3400002</v>
      </c>
      <c r="N47" s="249">
        <f t="shared" si="1"/>
        <v>2681504300.1599998</v>
      </c>
      <c r="O47" s="250">
        <f t="shared" si="1"/>
        <v>3866199162.0699997</v>
      </c>
      <c r="P47" s="250">
        <f t="shared" si="1"/>
        <v>4754323614.1600008</v>
      </c>
      <c r="Q47" s="252">
        <f t="shared" si="1"/>
        <v>37809497079.25</v>
      </c>
    </row>
    <row r="48" spans="2:17" x14ac:dyDescent="0.25">
      <c r="E48" s="46"/>
      <c r="F48" s="46"/>
      <c r="G48" s="46"/>
      <c r="H48" s="46"/>
      <c r="I48" s="46"/>
      <c r="J48" s="46"/>
      <c r="K48" s="46"/>
      <c r="L48" s="46"/>
      <c r="M48" s="46"/>
      <c r="N48" s="46"/>
      <c r="O48" s="46"/>
      <c r="P48" s="46"/>
      <c r="Q48" s="46"/>
    </row>
    <row r="49" spans="2:17" x14ac:dyDescent="0.25">
      <c r="B49" s="45" t="s">
        <v>58</v>
      </c>
      <c r="C49" s="248">
        <f t="shared" ref="C49:Q49" si="2">+C35+C47</f>
        <v>258479546529.85001</v>
      </c>
      <c r="D49" s="248">
        <f t="shared" si="2"/>
        <v>281736970732.06006</v>
      </c>
      <c r="E49" s="249">
        <f t="shared" si="2"/>
        <v>11492556558.879999</v>
      </c>
      <c r="F49" s="250">
        <f t="shared" si="2"/>
        <v>20739331085.139999</v>
      </c>
      <c r="G49" s="251">
        <f t="shared" si="2"/>
        <v>24190312563.199997</v>
      </c>
      <c r="H49" s="249">
        <f t="shared" si="2"/>
        <v>19174548191.310005</v>
      </c>
      <c r="I49" s="250">
        <f t="shared" si="2"/>
        <v>18241430937.520004</v>
      </c>
      <c r="J49" s="251">
        <f t="shared" si="2"/>
        <v>20339190054.82</v>
      </c>
      <c r="K49" s="249">
        <f t="shared" si="2"/>
        <v>19988536531.099998</v>
      </c>
      <c r="L49" s="250">
        <f t="shared" si="2"/>
        <v>16869296486.150002</v>
      </c>
      <c r="M49" s="251">
        <f t="shared" si="2"/>
        <v>20515946853.439999</v>
      </c>
      <c r="N49" s="249">
        <f t="shared" si="2"/>
        <v>18018601469.849998</v>
      </c>
      <c r="O49" s="250">
        <f t="shared" si="2"/>
        <v>25405754845.179993</v>
      </c>
      <c r="P49" s="250">
        <f t="shared" si="2"/>
        <v>55643466836.649994</v>
      </c>
      <c r="Q49" s="252">
        <f t="shared" si="2"/>
        <v>270618972413.23999</v>
      </c>
    </row>
    <row r="50" spans="2:17" x14ac:dyDescent="0.25">
      <c r="B50" s="39" t="s">
        <v>59</v>
      </c>
      <c r="C50" s="39"/>
      <c r="D50" s="39"/>
    </row>
    <row r="51" spans="2:17" x14ac:dyDescent="0.25">
      <c r="B51" s="39" t="s">
        <v>72</v>
      </c>
      <c r="C51" s="39"/>
      <c r="D51" s="39"/>
    </row>
    <row r="52" spans="2:17" x14ac:dyDescent="0.25">
      <c r="B52" s="39" t="s">
        <v>61</v>
      </c>
      <c r="C52" s="39"/>
      <c r="D52" s="39"/>
    </row>
    <row r="53" spans="2:17" x14ac:dyDescent="0.25">
      <c r="B53" s="39" t="s">
        <v>62</v>
      </c>
      <c r="C53" s="39"/>
      <c r="D53" s="39"/>
    </row>
    <row r="54" spans="2:17" x14ac:dyDescent="0.25">
      <c r="B54" s="39" t="s">
        <v>63</v>
      </c>
      <c r="C54" s="39"/>
      <c r="D54" s="39"/>
      <c r="E54" s="37"/>
      <c r="F54" s="37"/>
      <c r="G54" s="37"/>
      <c r="H54" s="37"/>
      <c r="I54" s="37"/>
      <c r="J54" s="37"/>
      <c r="K54" s="37"/>
      <c r="L54" s="37"/>
      <c r="M54" s="37"/>
      <c r="N54" s="37"/>
      <c r="O54" s="37"/>
      <c r="P54" s="37"/>
      <c r="Q54" s="37"/>
    </row>
  </sheetData>
  <mergeCells count="10">
    <mergeCell ref="B8:B9"/>
    <mergeCell ref="P7:Q7"/>
    <mergeCell ref="B4:Q4"/>
    <mergeCell ref="B2:Q2"/>
    <mergeCell ref="B3:Q3"/>
    <mergeCell ref="B5:Q5"/>
    <mergeCell ref="B6:Q6"/>
    <mergeCell ref="E8:Q8"/>
    <mergeCell ref="C8:C9"/>
    <mergeCell ref="D8:D9"/>
  </mergeCells>
  <printOptions horizontalCentered="1"/>
  <pageMargins left="0.21" right="0.2" top="0.24" bottom="0.21" header="0.21" footer="0.21"/>
  <pageSetup scale="6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B2:Q52"/>
  <sheetViews>
    <sheetView showGridLines="0" topLeftCell="B5" zoomScale="85" zoomScaleNormal="85" workbookViewId="0">
      <selection activeCell="R23" sqref="R23"/>
    </sheetView>
  </sheetViews>
  <sheetFormatPr defaultColWidth="11.42578125" defaultRowHeight="15" x14ac:dyDescent="0.25"/>
  <cols>
    <col min="1" max="1" width="10.42578125" customWidth="1"/>
    <col min="2" max="2" width="55.85546875" customWidth="1"/>
    <col min="3" max="4" width="15.42578125" customWidth="1"/>
    <col min="5" max="14" width="11.42578125" bestFit="1" customWidth="1"/>
    <col min="15" max="15" width="12.42578125" customWidth="1"/>
    <col min="16" max="16" width="11.42578125" bestFit="1" customWidth="1"/>
    <col min="17" max="17" width="12.42578125" bestFit="1" customWidth="1"/>
  </cols>
  <sheetData>
    <row r="2" spans="2:17" ht="29.25" customHeight="1" x14ac:dyDescent="0.25">
      <c r="B2" s="364" t="s">
        <v>0</v>
      </c>
      <c r="C2" s="365"/>
      <c r="D2" s="365"/>
      <c r="E2" s="365"/>
      <c r="F2" s="365"/>
      <c r="G2" s="365"/>
      <c r="H2" s="365"/>
      <c r="I2" s="365"/>
      <c r="J2" s="365"/>
      <c r="K2" s="365"/>
      <c r="L2" s="365"/>
      <c r="M2" s="365"/>
      <c r="N2" s="365"/>
      <c r="O2" s="365"/>
      <c r="P2" s="365"/>
      <c r="Q2" s="365"/>
    </row>
    <row r="3" spans="2:17" ht="23.25" customHeight="1" x14ac:dyDescent="0.25">
      <c r="B3" s="366" t="s">
        <v>1</v>
      </c>
      <c r="C3" s="367"/>
      <c r="D3" s="367"/>
      <c r="E3" s="367"/>
      <c r="F3" s="367"/>
      <c r="G3" s="367"/>
      <c r="H3" s="367"/>
      <c r="I3" s="367"/>
      <c r="J3" s="367"/>
      <c r="K3" s="367"/>
      <c r="L3" s="367"/>
      <c r="M3" s="367"/>
      <c r="N3" s="367"/>
      <c r="O3" s="367"/>
      <c r="P3" s="367"/>
      <c r="Q3" s="367"/>
    </row>
    <row r="4" spans="2:17" ht="15.75" x14ac:dyDescent="0.25">
      <c r="B4" s="370" t="s">
        <v>64</v>
      </c>
      <c r="C4" s="371"/>
      <c r="D4" s="371"/>
      <c r="E4" s="371"/>
      <c r="F4" s="371"/>
      <c r="G4" s="371"/>
      <c r="H4" s="371"/>
      <c r="I4" s="371"/>
      <c r="J4" s="371"/>
      <c r="K4" s="371"/>
      <c r="L4" s="371"/>
      <c r="M4" s="371"/>
      <c r="N4" s="371"/>
      <c r="O4" s="371"/>
      <c r="P4" s="371"/>
      <c r="Q4" s="371"/>
    </row>
    <row r="5" spans="2:17" ht="15.75" x14ac:dyDescent="0.25">
      <c r="B5" s="370" t="s">
        <v>3</v>
      </c>
      <c r="C5" s="371"/>
      <c r="D5" s="371"/>
      <c r="E5" s="371"/>
      <c r="F5" s="371"/>
      <c r="G5" s="371"/>
      <c r="H5" s="371"/>
      <c r="I5" s="371"/>
      <c r="J5" s="371"/>
      <c r="K5" s="371"/>
      <c r="L5" s="371"/>
      <c r="M5" s="371"/>
      <c r="N5" s="371"/>
      <c r="O5" s="371"/>
      <c r="P5" s="371"/>
      <c r="Q5" s="371"/>
    </row>
    <row r="6" spans="2:17" ht="12.75" customHeight="1" x14ac:dyDescent="0.25">
      <c r="B6" s="372"/>
      <c r="C6" s="373"/>
      <c r="D6" s="373"/>
      <c r="E6" s="373"/>
      <c r="F6" s="373"/>
      <c r="G6" s="373"/>
      <c r="H6" s="373"/>
      <c r="I6" s="373"/>
      <c r="J6" s="373"/>
      <c r="K6" s="373"/>
      <c r="L6" s="373"/>
      <c r="M6" s="373"/>
      <c r="N6" s="373"/>
      <c r="O6" s="373"/>
      <c r="P6" s="373"/>
      <c r="Q6" s="373"/>
    </row>
    <row r="7" spans="2:17" x14ac:dyDescent="0.25">
      <c r="B7" s="2" t="s">
        <v>73</v>
      </c>
      <c r="C7" s="66"/>
      <c r="D7" s="66"/>
      <c r="E7" s="37"/>
      <c r="F7" s="37"/>
      <c r="G7" s="37"/>
      <c r="H7" s="37"/>
      <c r="I7" s="37"/>
      <c r="J7" s="37"/>
      <c r="K7" s="37"/>
      <c r="L7" s="37"/>
      <c r="M7" s="37"/>
      <c r="N7" s="37"/>
      <c r="O7" s="37"/>
      <c r="P7" s="383" t="s">
        <v>5</v>
      </c>
      <c r="Q7" s="383"/>
    </row>
    <row r="8" spans="2:17" ht="21" customHeight="1" x14ac:dyDescent="0.25">
      <c r="B8" s="384" t="s">
        <v>6</v>
      </c>
      <c r="C8" s="389" t="s">
        <v>7</v>
      </c>
      <c r="D8" s="379" t="s">
        <v>8</v>
      </c>
      <c r="E8" s="386" t="s">
        <v>9</v>
      </c>
      <c r="F8" s="387"/>
      <c r="G8" s="387"/>
      <c r="H8" s="387"/>
      <c r="I8" s="387"/>
      <c r="J8" s="387"/>
      <c r="K8" s="387"/>
      <c r="L8" s="387"/>
      <c r="M8" s="387"/>
      <c r="N8" s="387"/>
      <c r="O8" s="387"/>
      <c r="P8" s="387"/>
      <c r="Q8" s="388"/>
    </row>
    <row r="9" spans="2:17" ht="26.25" customHeight="1" x14ac:dyDescent="0.25">
      <c r="B9" s="385"/>
      <c r="C9" s="390"/>
      <c r="D9" s="380"/>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7" x14ac:dyDescent="0.25">
      <c r="B10" s="65" t="s">
        <v>23</v>
      </c>
      <c r="C10" s="245">
        <v>192114496612</v>
      </c>
      <c r="D10" s="245">
        <v>223796369770.61011</v>
      </c>
      <c r="E10" s="245">
        <v>15533647380.17</v>
      </c>
      <c r="F10" s="245">
        <v>15868103865.920002</v>
      </c>
      <c r="G10" s="245">
        <v>20001305749.150002</v>
      </c>
      <c r="H10" s="245">
        <v>14901815314.569998</v>
      </c>
      <c r="I10" s="245">
        <v>15609226539.300003</v>
      </c>
      <c r="J10" s="245">
        <v>20602902977.439999</v>
      </c>
      <c r="K10" s="245">
        <v>14483527018.929996</v>
      </c>
      <c r="L10" s="245">
        <v>18048667444.259998</v>
      </c>
      <c r="M10" s="245">
        <v>18723622840.170002</v>
      </c>
      <c r="N10" s="245">
        <v>16010407292.209997</v>
      </c>
      <c r="O10" s="245">
        <v>15637225950.390003</v>
      </c>
      <c r="P10" s="245">
        <v>37926377821.800018</v>
      </c>
      <c r="Q10" s="245">
        <v>223346830194.30997</v>
      </c>
    </row>
    <row r="11" spans="2:17" x14ac:dyDescent="0.25">
      <c r="B11" s="61" t="s">
        <v>24</v>
      </c>
      <c r="C11" s="242">
        <v>82400195217</v>
      </c>
      <c r="D11" s="242">
        <v>90619179544.880096</v>
      </c>
      <c r="E11" s="242">
        <v>5577954160.9799995</v>
      </c>
      <c r="F11" s="242">
        <v>7584012803.8400011</v>
      </c>
      <c r="G11" s="242">
        <v>7577864488.2300014</v>
      </c>
      <c r="H11" s="242">
        <v>7265124393.5700006</v>
      </c>
      <c r="I11" s="242">
        <v>7365421703.0800018</v>
      </c>
      <c r="J11" s="242">
        <v>6764762627.8799982</v>
      </c>
      <c r="K11" s="242">
        <v>6439988834.0899982</v>
      </c>
      <c r="L11" s="242">
        <v>6946428173.0900011</v>
      </c>
      <c r="M11" s="242">
        <v>7468743043.5600033</v>
      </c>
      <c r="N11" s="242">
        <v>7460757085.8499966</v>
      </c>
      <c r="O11" s="242">
        <v>6660590113.8100052</v>
      </c>
      <c r="P11" s="242">
        <v>13177596191.93001</v>
      </c>
      <c r="Q11" s="242">
        <v>90289243619.909988</v>
      </c>
    </row>
    <row r="12" spans="2:17" x14ac:dyDescent="0.25">
      <c r="B12" s="59" t="s">
        <v>25</v>
      </c>
      <c r="C12" s="253">
        <v>50821051532</v>
      </c>
      <c r="D12" s="253">
        <v>58854708197.870018</v>
      </c>
      <c r="E12" s="253">
        <v>4131690803.6599998</v>
      </c>
      <c r="F12" s="253">
        <v>4333936095.9000025</v>
      </c>
      <c r="G12" s="253">
        <v>4533169685.7900028</v>
      </c>
      <c r="H12" s="253">
        <v>4251101630.4500008</v>
      </c>
      <c r="I12" s="253">
        <v>4284459026.6900029</v>
      </c>
      <c r="J12" s="253">
        <v>4218125641.1599998</v>
      </c>
      <c r="K12" s="253">
        <v>4198559201.6200008</v>
      </c>
      <c r="L12" s="253">
        <v>4719548697.2800026</v>
      </c>
      <c r="M12" s="253">
        <v>5127554939.2100029</v>
      </c>
      <c r="N12" s="253">
        <v>5080449499.7499981</v>
      </c>
      <c r="O12" s="253">
        <v>5117926019.7600031</v>
      </c>
      <c r="P12" s="253">
        <v>8790730607.350008</v>
      </c>
      <c r="Q12" s="253">
        <v>58787251848.620003</v>
      </c>
    </row>
    <row r="13" spans="2:17" x14ac:dyDescent="0.25">
      <c r="B13" s="59" t="s">
        <v>26</v>
      </c>
      <c r="C13" s="253">
        <v>31579143685</v>
      </c>
      <c r="D13" s="253">
        <v>31764471347.010071</v>
      </c>
      <c r="E13" s="253">
        <v>1446263357.3200004</v>
      </c>
      <c r="F13" s="253">
        <v>3250076707.9399986</v>
      </c>
      <c r="G13" s="253">
        <v>3044694802.4399996</v>
      </c>
      <c r="H13" s="253">
        <v>3014022763.1199989</v>
      </c>
      <c r="I13" s="253">
        <v>3080962676.3899989</v>
      </c>
      <c r="J13" s="253">
        <v>2546636986.7199984</v>
      </c>
      <c r="K13" s="253">
        <v>2241429632.4699969</v>
      </c>
      <c r="L13" s="253">
        <v>2226879475.8099985</v>
      </c>
      <c r="M13" s="253">
        <v>2341188104.3500004</v>
      </c>
      <c r="N13" s="253">
        <v>2380307586.0999994</v>
      </c>
      <c r="O13" s="253">
        <v>1542664094.0500014</v>
      </c>
      <c r="P13" s="253">
        <v>4386865584.5800009</v>
      </c>
      <c r="Q13" s="253">
        <v>31501991771.289982</v>
      </c>
    </row>
    <row r="14" spans="2:17" x14ac:dyDescent="0.25">
      <c r="B14" s="61" t="s">
        <v>27</v>
      </c>
      <c r="C14" s="242">
        <v>30104657846</v>
      </c>
      <c r="D14" s="242">
        <v>21671622499.43</v>
      </c>
      <c r="E14" s="242">
        <v>1856316035.8099999</v>
      </c>
      <c r="F14" s="242">
        <v>1672092108.9100003</v>
      </c>
      <c r="G14" s="242">
        <v>2177616113.8299999</v>
      </c>
      <c r="H14" s="242">
        <v>724713496.20999992</v>
      </c>
      <c r="I14" s="242">
        <v>971476805.22000003</v>
      </c>
      <c r="J14" s="242">
        <v>5696113204.1099997</v>
      </c>
      <c r="K14" s="242">
        <v>864106896.76999998</v>
      </c>
      <c r="L14" s="242">
        <v>1411662320.1699998</v>
      </c>
      <c r="M14" s="242">
        <v>2166617143.1300001</v>
      </c>
      <c r="N14" s="242">
        <v>705674885.51999986</v>
      </c>
      <c r="O14" s="242">
        <v>974743111.13999987</v>
      </c>
      <c r="P14" s="242">
        <v>2409865376.2399998</v>
      </c>
      <c r="Q14" s="242">
        <v>21630997497.059998</v>
      </c>
    </row>
    <row r="15" spans="2:17" x14ac:dyDescent="0.25">
      <c r="B15" s="59" t="s">
        <v>28</v>
      </c>
      <c r="C15" s="253">
        <v>15527477787</v>
      </c>
      <c r="D15" s="253">
        <v>8150392872.5799999</v>
      </c>
      <c r="E15" s="253">
        <v>186327277.77000001</v>
      </c>
      <c r="F15" s="253">
        <v>169586696.92000002</v>
      </c>
      <c r="G15" s="253">
        <v>836727881.11000001</v>
      </c>
      <c r="H15" s="253">
        <v>290173732.71000004</v>
      </c>
      <c r="I15" s="253">
        <v>206755703</v>
      </c>
      <c r="J15" s="253">
        <v>4245990279.0599999</v>
      </c>
      <c r="K15" s="253">
        <v>205501263.69</v>
      </c>
      <c r="L15" s="253">
        <v>322451025.75999999</v>
      </c>
      <c r="M15" s="253">
        <v>884562355.88</v>
      </c>
      <c r="N15" s="253">
        <v>285753391.52999997</v>
      </c>
      <c r="O15" s="253">
        <v>201558565.47999999</v>
      </c>
      <c r="P15" s="253">
        <v>314379697.32999998</v>
      </c>
      <c r="Q15" s="253">
        <v>8149767870.2399998</v>
      </c>
    </row>
    <row r="16" spans="2:17" x14ac:dyDescent="0.25">
      <c r="B16" s="59" t="s">
        <v>29</v>
      </c>
      <c r="C16" s="253">
        <v>14222615028</v>
      </c>
      <c r="D16" s="253">
        <v>12955932177.450001</v>
      </c>
      <c r="E16" s="253">
        <v>1654147732.3299999</v>
      </c>
      <c r="F16" s="253">
        <v>1496035140.46</v>
      </c>
      <c r="G16" s="253">
        <v>1321657251.3500001</v>
      </c>
      <c r="H16" s="253">
        <v>428841391.91999996</v>
      </c>
      <c r="I16" s="253">
        <v>744151581.17999995</v>
      </c>
      <c r="J16" s="253">
        <v>1435746752.0999999</v>
      </c>
      <c r="K16" s="253">
        <v>641523014.46000004</v>
      </c>
      <c r="L16" s="253">
        <v>1080622203.55</v>
      </c>
      <c r="M16" s="247">
        <v>1245580516.6700001</v>
      </c>
      <c r="N16" s="253">
        <v>417803220.22999996</v>
      </c>
      <c r="O16" s="253">
        <v>710079589.31999993</v>
      </c>
      <c r="P16" s="253">
        <v>1779743783.8800001</v>
      </c>
      <c r="Q16" s="253">
        <v>12955932177.450001</v>
      </c>
    </row>
    <row r="17" spans="2:17" x14ac:dyDescent="0.25">
      <c r="B17" s="59" t="s">
        <v>30</v>
      </c>
      <c r="C17" s="247">
        <v>354565031</v>
      </c>
      <c r="D17" s="247">
        <v>565297449.39999998</v>
      </c>
      <c r="E17" s="247">
        <v>15841025.710000001</v>
      </c>
      <c r="F17" s="247">
        <v>6470271.5299999993</v>
      </c>
      <c r="G17" s="247">
        <v>19230981.370000001</v>
      </c>
      <c r="H17" s="247">
        <v>5698371.5800000001</v>
      </c>
      <c r="I17" s="247">
        <v>20569521.040000003</v>
      </c>
      <c r="J17" s="247">
        <v>14376172.950000001</v>
      </c>
      <c r="K17" s="247">
        <v>17082618.619999997</v>
      </c>
      <c r="L17" s="247">
        <v>8589090.8599999994</v>
      </c>
      <c r="M17" s="247">
        <v>36474270.579999998</v>
      </c>
      <c r="N17" s="247">
        <v>2118273.7600000002</v>
      </c>
      <c r="O17" s="247">
        <v>63104956.340000004</v>
      </c>
      <c r="P17" s="247">
        <v>315741895.03000003</v>
      </c>
      <c r="Q17" s="247">
        <v>525297449.37</v>
      </c>
    </row>
    <row r="18" spans="2:17" x14ac:dyDescent="0.25">
      <c r="B18" s="61" t="s">
        <v>31</v>
      </c>
      <c r="C18" s="242">
        <v>9997439967</v>
      </c>
      <c r="D18" s="242">
        <v>11951747978.93</v>
      </c>
      <c r="E18" s="242">
        <v>783863513.17000008</v>
      </c>
      <c r="F18" s="242">
        <v>852709970.19999993</v>
      </c>
      <c r="G18" s="242">
        <v>829786417.50999999</v>
      </c>
      <c r="H18" s="242">
        <v>805518355.23000014</v>
      </c>
      <c r="I18" s="242">
        <v>816785884.3599999</v>
      </c>
      <c r="J18" s="242">
        <v>807588205.18999994</v>
      </c>
      <c r="K18" s="242">
        <v>825884404</v>
      </c>
      <c r="L18" s="242">
        <v>1066053186.4099998</v>
      </c>
      <c r="M18" s="242">
        <v>1048107042.5999997</v>
      </c>
      <c r="N18" s="242">
        <v>1056045809.08</v>
      </c>
      <c r="O18" s="242">
        <v>1063948807.05</v>
      </c>
      <c r="P18" s="242">
        <v>1986826212.2400002</v>
      </c>
      <c r="Q18" s="242">
        <v>11943117807.039999</v>
      </c>
    </row>
    <row r="19" spans="2:17" x14ac:dyDescent="0.25">
      <c r="B19" s="59" t="s">
        <v>32</v>
      </c>
      <c r="C19" s="253">
        <v>9997439967</v>
      </c>
      <c r="D19" s="253">
        <v>11951747978.93</v>
      </c>
      <c r="E19" s="253">
        <v>783863513.17000008</v>
      </c>
      <c r="F19" s="253">
        <v>852709970.19999993</v>
      </c>
      <c r="G19" s="253">
        <v>829786417.50999999</v>
      </c>
      <c r="H19" s="253">
        <v>805518355.23000014</v>
      </c>
      <c r="I19" s="253">
        <v>816785884.3599999</v>
      </c>
      <c r="J19" s="253">
        <v>807588205.18999994</v>
      </c>
      <c r="K19" s="253">
        <v>825884404</v>
      </c>
      <c r="L19" s="253">
        <v>1066053186.4099998</v>
      </c>
      <c r="M19" s="253">
        <v>1048107042.5999997</v>
      </c>
      <c r="N19" s="253">
        <v>1056045809.08</v>
      </c>
      <c r="O19" s="253">
        <v>1063948807.05</v>
      </c>
      <c r="P19" s="253">
        <v>1986826212.2400002</v>
      </c>
      <c r="Q19" s="253">
        <v>11943117807.039999</v>
      </c>
    </row>
    <row r="20" spans="2:17" x14ac:dyDescent="0.25">
      <c r="B20" s="61" t="s">
        <v>33</v>
      </c>
      <c r="C20" s="242">
        <v>69612203582</v>
      </c>
      <c r="D20" s="242">
        <v>99553819747.37001</v>
      </c>
      <c r="E20" s="242">
        <v>7315513670.2099981</v>
      </c>
      <c r="F20" s="242">
        <v>5759288982.9700003</v>
      </c>
      <c r="G20" s="242">
        <v>9416038729.5799999</v>
      </c>
      <c r="H20" s="242">
        <v>6106459069.5600004</v>
      </c>
      <c r="I20" s="242">
        <v>6455542146.6400003</v>
      </c>
      <c r="J20" s="242">
        <v>7334438940.2599993</v>
      </c>
      <c r="K20" s="242">
        <v>6353546884.0699997</v>
      </c>
      <c r="L20" s="242">
        <v>8624523764.5899982</v>
      </c>
      <c r="M20" s="242">
        <v>8040155610.8799992</v>
      </c>
      <c r="N20" s="242">
        <v>6787929511.7600002</v>
      </c>
      <c r="O20" s="242">
        <v>6937943918.3899994</v>
      </c>
      <c r="P20" s="242">
        <v>20352090041.389999</v>
      </c>
      <c r="Q20" s="242">
        <v>99483471270.300018</v>
      </c>
    </row>
    <row r="21" spans="2:17" x14ac:dyDescent="0.25">
      <c r="B21" s="59" t="s">
        <v>34</v>
      </c>
      <c r="C21" s="253">
        <v>14257782996</v>
      </c>
      <c r="D21" s="253">
        <v>20338899784.23</v>
      </c>
      <c r="E21" s="253">
        <v>1167887693.4800003</v>
      </c>
      <c r="F21" s="253">
        <v>1589329361.9400003</v>
      </c>
      <c r="G21" s="253">
        <v>2701232329.5499997</v>
      </c>
      <c r="H21" s="253">
        <v>1158419115.8099999</v>
      </c>
      <c r="I21" s="253">
        <v>1554799769.2500005</v>
      </c>
      <c r="J21" s="253">
        <v>2067552910.5899987</v>
      </c>
      <c r="K21" s="253">
        <v>1149321062.3399999</v>
      </c>
      <c r="L21" s="253">
        <v>2618347715.4999981</v>
      </c>
      <c r="M21" s="253">
        <v>2174792235.5999999</v>
      </c>
      <c r="N21" s="253">
        <v>794162641.57000005</v>
      </c>
      <c r="O21" s="253">
        <v>1213293049.1300001</v>
      </c>
      <c r="P21" s="253">
        <v>2108526100.4799995</v>
      </c>
      <c r="Q21" s="253">
        <v>20297663985.240009</v>
      </c>
    </row>
    <row r="22" spans="2:17" x14ac:dyDescent="0.25">
      <c r="B22" s="59" t="s">
        <v>35</v>
      </c>
      <c r="C22" s="253">
        <v>55142311044</v>
      </c>
      <c r="D22" s="253">
        <v>79004274497.580017</v>
      </c>
      <c r="E22" s="253">
        <v>6132394587.8999987</v>
      </c>
      <c r="F22" s="253">
        <v>4169178232.2000008</v>
      </c>
      <c r="G22" s="253">
        <v>6683297966.6999989</v>
      </c>
      <c r="H22" s="253">
        <v>4932441861.079999</v>
      </c>
      <c r="I22" s="253">
        <v>4862202047.0799999</v>
      </c>
      <c r="J22" s="253">
        <v>5250705967.2900009</v>
      </c>
      <c r="K22" s="253">
        <v>5188617432.8999996</v>
      </c>
      <c r="L22" s="253">
        <v>5994644291.920001</v>
      </c>
      <c r="M22" s="253">
        <v>5848840243.3999996</v>
      </c>
      <c r="N22" s="253">
        <v>5976263309.1899996</v>
      </c>
      <c r="O22" s="253">
        <v>5694613486.4499989</v>
      </c>
      <c r="P22" s="253">
        <v>18242072552.220001</v>
      </c>
      <c r="Q22" s="253">
        <v>78975271978.330002</v>
      </c>
    </row>
    <row r="23" spans="2:17" x14ac:dyDescent="0.25">
      <c r="B23" s="59" t="s">
        <v>36</v>
      </c>
      <c r="C23" s="253">
        <v>212109542</v>
      </c>
      <c r="D23" s="253">
        <v>210645465.56</v>
      </c>
      <c r="E23" s="253">
        <v>15231388.83</v>
      </c>
      <c r="F23" s="253">
        <v>781388.83000000007</v>
      </c>
      <c r="G23" s="253">
        <v>31508433.329999998</v>
      </c>
      <c r="H23" s="253">
        <v>15598092.670000002</v>
      </c>
      <c r="I23" s="253">
        <v>38540330.310000002</v>
      </c>
      <c r="J23" s="253">
        <v>16180062.380000003</v>
      </c>
      <c r="K23" s="253">
        <v>15608388.829999998</v>
      </c>
      <c r="L23" s="253">
        <v>11531757.17</v>
      </c>
      <c r="M23" s="253">
        <v>16523131.879999997</v>
      </c>
      <c r="N23" s="253">
        <v>17503561</v>
      </c>
      <c r="O23" s="253">
        <v>30037382.809999999</v>
      </c>
      <c r="P23" s="253">
        <v>1491388.69</v>
      </c>
      <c r="Q23" s="253">
        <v>210535306.72999996</v>
      </c>
    </row>
    <row r="24" spans="2:17" x14ac:dyDescent="0.25">
      <c r="B24" s="65" t="s">
        <v>37</v>
      </c>
      <c r="C24" s="245">
        <v>67668097068.999992</v>
      </c>
      <c r="D24" s="245">
        <v>81127403050.739975</v>
      </c>
      <c r="E24" s="245">
        <v>3617145079.0200005</v>
      </c>
      <c r="F24" s="245">
        <v>7491098710.3999996</v>
      </c>
      <c r="G24" s="245">
        <v>7909482104.7200003</v>
      </c>
      <c r="H24" s="245">
        <v>7456494458.4599972</v>
      </c>
      <c r="I24" s="245">
        <v>5734034760.4200001</v>
      </c>
      <c r="J24" s="245">
        <v>5880424668.2399988</v>
      </c>
      <c r="K24" s="245">
        <v>6060214285.6100006</v>
      </c>
      <c r="L24" s="245">
        <v>2404667596.5899997</v>
      </c>
      <c r="M24" s="245">
        <v>3271491460.3900008</v>
      </c>
      <c r="N24" s="245">
        <v>4219507281.1499996</v>
      </c>
      <c r="O24" s="245">
        <v>1863110452.8200006</v>
      </c>
      <c r="P24" s="245">
        <v>24941279092.920002</v>
      </c>
      <c r="Q24" s="245">
        <v>80848949950.740005</v>
      </c>
    </row>
    <row r="25" spans="2:17" x14ac:dyDescent="0.25">
      <c r="B25" s="61" t="s">
        <v>38</v>
      </c>
      <c r="C25" s="242">
        <v>50843081238</v>
      </c>
      <c r="D25" s="242">
        <v>54790942248.219978</v>
      </c>
      <c r="E25" s="242">
        <v>2814140283.4900002</v>
      </c>
      <c r="F25" s="242">
        <v>5757922552.8899994</v>
      </c>
      <c r="G25" s="242">
        <v>5703619707.9400005</v>
      </c>
      <c r="H25" s="242">
        <v>5124458229.7999964</v>
      </c>
      <c r="I25" s="242">
        <v>4033199806.3000002</v>
      </c>
      <c r="J25" s="242">
        <v>3273942422.2199993</v>
      </c>
      <c r="K25" s="242">
        <v>5243924845.5800009</v>
      </c>
      <c r="L25" s="242">
        <v>1554521855.76</v>
      </c>
      <c r="M25" s="242">
        <v>2260062987.0700006</v>
      </c>
      <c r="N25" s="242">
        <v>2081505925.1600001</v>
      </c>
      <c r="O25" s="242">
        <v>1209761213.6000004</v>
      </c>
      <c r="P25" s="242">
        <v>15458402241.430002</v>
      </c>
      <c r="Q25" s="242">
        <v>54515462071.240005</v>
      </c>
    </row>
    <row r="26" spans="2:17" x14ac:dyDescent="0.25">
      <c r="B26" s="59" t="s">
        <v>39</v>
      </c>
      <c r="C26" s="253">
        <v>2028035591</v>
      </c>
      <c r="D26" s="253">
        <v>4815980043.1499987</v>
      </c>
      <c r="E26" s="253">
        <v>42497286.479999997</v>
      </c>
      <c r="F26" s="253">
        <v>509418812.20999992</v>
      </c>
      <c r="G26" s="253">
        <v>722412988.30999994</v>
      </c>
      <c r="H26" s="253">
        <v>255106829.58000001</v>
      </c>
      <c r="I26" s="253">
        <v>365118272.48999995</v>
      </c>
      <c r="J26" s="253">
        <v>358616290.20000005</v>
      </c>
      <c r="K26" s="253">
        <v>106431619.52</v>
      </c>
      <c r="L26" s="253">
        <v>166142986.31999996</v>
      </c>
      <c r="M26" s="253">
        <v>347397820.13999999</v>
      </c>
      <c r="N26" s="253">
        <v>114093020.53999999</v>
      </c>
      <c r="O26" s="253">
        <v>194577097.07000002</v>
      </c>
      <c r="P26" s="253">
        <v>1617054804.3800001</v>
      </c>
      <c r="Q26" s="253">
        <v>4798867827.2400017</v>
      </c>
    </row>
    <row r="27" spans="2:17" x14ac:dyDescent="0.25">
      <c r="B27" s="59" t="s">
        <v>40</v>
      </c>
      <c r="C27" s="253">
        <v>2725930779</v>
      </c>
      <c r="D27" s="253">
        <v>4145788284.9200006</v>
      </c>
      <c r="E27" s="253">
        <v>230935015.06</v>
      </c>
      <c r="F27" s="253">
        <v>580823452.97000015</v>
      </c>
      <c r="G27" s="253">
        <v>499946699.81000006</v>
      </c>
      <c r="H27" s="253">
        <v>388251791.39999998</v>
      </c>
      <c r="I27" s="253">
        <v>367942521.21999997</v>
      </c>
      <c r="J27" s="253">
        <v>466029453.46999991</v>
      </c>
      <c r="K27" s="253">
        <v>431764619.18000001</v>
      </c>
      <c r="L27" s="253">
        <v>307715682.96000004</v>
      </c>
      <c r="M27" s="253">
        <v>95181699.560000002</v>
      </c>
      <c r="N27" s="253">
        <v>194021374.79999998</v>
      </c>
      <c r="O27" s="253">
        <v>123935317.06</v>
      </c>
      <c r="P27" s="253">
        <v>446269208.19999999</v>
      </c>
      <c r="Q27" s="253">
        <v>4132816835.6899996</v>
      </c>
    </row>
    <row r="28" spans="2:17" x14ac:dyDescent="0.25">
      <c r="B28" s="59" t="s">
        <v>41</v>
      </c>
      <c r="C28" s="253">
        <v>40554515107</v>
      </c>
      <c r="D28" s="253">
        <v>45243139238.319977</v>
      </c>
      <c r="E28" s="253">
        <v>2526957333.6500001</v>
      </c>
      <c r="F28" s="253">
        <v>4602765361.0600004</v>
      </c>
      <c r="G28" s="253">
        <v>4380174288.9300003</v>
      </c>
      <c r="H28" s="253">
        <v>4455555046.0699978</v>
      </c>
      <c r="I28" s="253">
        <v>3238503485.8800001</v>
      </c>
      <c r="J28" s="253">
        <v>2383347299.4499993</v>
      </c>
      <c r="K28" s="253">
        <v>4670282857.9400005</v>
      </c>
      <c r="L28" s="253">
        <v>1049175358.4200001</v>
      </c>
      <c r="M28" s="253">
        <v>1761593341.8000004</v>
      </c>
      <c r="N28" s="253">
        <v>1730878212.1700003</v>
      </c>
      <c r="O28" s="253">
        <v>883247592.47000027</v>
      </c>
      <c r="P28" s="253">
        <v>13315585904.01</v>
      </c>
      <c r="Q28" s="253">
        <v>44998066081.849998</v>
      </c>
    </row>
    <row r="29" spans="2:17" x14ac:dyDescent="0.25">
      <c r="B29" s="59" t="s">
        <v>42</v>
      </c>
      <c r="C29" s="253">
        <v>193672127</v>
      </c>
      <c r="D29" s="253">
        <v>41515176.399999999</v>
      </c>
      <c r="E29" s="247">
        <v>3333333.33</v>
      </c>
      <c r="F29" s="247">
        <v>3333333.33</v>
      </c>
      <c r="G29" s="247">
        <v>4041513.34</v>
      </c>
      <c r="H29" s="247">
        <v>3857324.33</v>
      </c>
      <c r="I29" s="247">
        <v>3333333.33</v>
      </c>
      <c r="J29" s="247">
        <v>3616338.7399999998</v>
      </c>
      <c r="K29" s="247">
        <v>3333333.33</v>
      </c>
      <c r="L29" s="247">
        <v>3333333.33</v>
      </c>
      <c r="M29" s="253">
        <v>3333333.34</v>
      </c>
      <c r="N29" s="253">
        <v>3333333</v>
      </c>
      <c r="O29" s="253">
        <v>3333333</v>
      </c>
      <c r="P29" s="253">
        <v>3333333</v>
      </c>
      <c r="Q29" s="253">
        <v>41515175.400000006</v>
      </c>
    </row>
    <row r="30" spans="2:17" x14ac:dyDescent="0.25">
      <c r="B30" s="59" t="s">
        <v>43</v>
      </c>
      <c r="C30" s="253">
        <v>706917456</v>
      </c>
      <c r="D30" s="253">
        <v>544519505.10000014</v>
      </c>
      <c r="E30" s="253">
        <v>10417314.969999999</v>
      </c>
      <c r="F30" s="253">
        <v>61581593.319999993</v>
      </c>
      <c r="G30" s="253">
        <v>97044217.549999982</v>
      </c>
      <c r="H30" s="253">
        <v>21687238.419999998</v>
      </c>
      <c r="I30" s="253">
        <v>58302193.379999988</v>
      </c>
      <c r="J30" s="253">
        <v>62333040.359999985</v>
      </c>
      <c r="K30" s="253">
        <v>32112415.609999999</v>
      </c>
      <c r="L30" s="253">
        <v>28154494.730000004</v>
      </c>
      <c r="M30" s="253">
        <v>52556792.229999997</v>
      </c>
      <c r="N30" s="253">
        <v>39179984.649999999</v>
      </c>
      <c r="O30" s="253">
        <v>4667874</v>
      </c>
      <c r="P30" s="253">
        <v>76158991.839999989</v>
      </c>
      <c r="Q30" s="253">
        <v>544196151.06000018</v>
      </c>
    </row>
    <row r="31" spans="2:17" x14ac:dyDescent="0.25">
      <c r="B31" s="59" t="s">
        <v>70</v>
      </c>
      <c r="C31" s="253">
        <v>4634010178</v>
      </c>
      <c r="D31" s="253">
        <v>0.33</v>
      </c>
      <c r="E31" s="253"/>
      <c r="F31" s="253"/>
      <c r="G31" s="253"/>
      <c r="H31" s="253"/>
      <c r="I31" s="253"/>
      <c r="J31" s="253"/>
      <c r="K31" s="253"/>
      <c r="L31" s="253"/>
      <c r="M31" s="253"/>
      <c r="N31" s="253"/>
      <c r="O31" s="253"/>
      <c r="P31" s="253"/>
      <c r="Q31" s="253"/>
    </row>
    <row r="32" spans="2:17" x14ac:dyDescent="0.25">
      <c r="B32" s="61" t="s">
        <v>44</v>
      </c>
      <c r="C32" s="242">
        <v>16825015831</v>
      </c>
      <c r="D32" s="242">
        <v>26336460802.519997</v>
      </c>
      <c r="E32" s="242">
        <v>803004795.53000009</v>
      </c>
      <c r="F32" s="242">
        <v>1733176157.5100002</v>
      </c>
      <c r="G32" s="242">
        <v>2205862396.7799997</v>
      </c>
      <c r="H32" s="242">
        <v>2332036228.6600003</v>
      </c>
      <c r="I32" s="242">
        <v>1700834954.1199999</v>
      </c>
      <c r="J32" s="242">
        <v>2606482246.0200005</v>
      </c>
      <c r="K32" s="242">
        <v>816289440.02999997</v>
      </c>
      <c r="L32" s="242">
        <v>850145740.83000004</v>
      </c>
      <c r="M32" s="242">
        <v>1011428473.3200001</v>
      </c>
      <c r="N32" s="242">
        <v>2138001355.9899993</v>
      </c>
      <c r="O32" s="242">
        <v>653349239.22000003</v>
      </c>
      <c r="P32" s="242">
        <v>9482876851.4899998</v>
      </c>
      <c r="Q32" s="242">
        <v>26333487879.499996</v>
      </c>
    </row>
    <row r="33" spans="2:17" x14ac:dyDescent="0.25">
      <c r="B33" s="59" t="s">
        <v>45</v>
      </c>
      <c r="C33" s="253">
        <v>0</v>
      </c>
      <c r="D33" s="253">
        <v>59305420</v>
      </c>
      <c r="E33" s="253">
        <v>0</v>
      </c>
      <c r="F33" s="253">
        <v>20000000</v>
      </c>
      <c r="G33" s="253">
        <v>10000000</v>
      </c>
      <c r="H33" s="253">
        <v>0</v>
      </c>
      <c r="I33" s="253">
        <v>0</v>
      </c>
      <c r="J33" s="253">
        <v>2000000</v>
      </c>
      <c r="K33" s="253">
        <v>0</v>
      </c>
      <c r="L33" s="253">
        <v>10305420</v>
      </c>
      <c r="M33" s="253">
        <v>0</v>
      </c>
      <c r="N33" s="253">
        <v>0</v>
      </c>
      <c r="O33" s="253">
        <v>0</v>
      </c>
      <c r="P33" s="253">
        <v>17000000</v>
      </c>
      <c r="Q33" s="253">
        <v>59305420</v>
      </c>
    </row>
    <row r="34" spans="2:17" x14ac:dyDescent="0.25">
      <c r="B34" s="59" t="s">
        <v>46</v>
      </c>
      <c r="C34" s="247">
        <v>16825015831</v>
      </c>
      <c r="D34" s="247">
        <v>26277155382.519997</v>
      </c>
      <c r="E34" s="247">
        <v>803004795.53000009</v>
      </c>
      <c r="F34" s="247">
        <v>1713176157.5100002</v>
      </c>
      <c r="G34" s="247">
        <v>2195862396.7799997</v>
      </c>
      <c r="H34" s="247">
        <v>2332036228.6600003</v>
      </c>
      <c r="I34" s="247">
        <v>1700834954.1199999</v>
      </c>
      <c r="J34" s="247">
        <v>2604482246.0200005</v>
      </c>
      <c r="K34" s="247">
        <v>816289440.02999997</v>
      </c>
      <c r="L34" s="247">
        <v>839840320.83000004</v>
      </c>
      <c r="M34" s="247">
        <v>1011428473.3200001</v>
      </c>
      <c r="N34" s="247">
        <v>2138001355.9899993</v>
      </c>
      <c r="O34" s="247">
        <v>653349239.22000003</v>
      </c>
      <c r="P34" s="247">
        <v>9465876851.4899998</v>
      </c>
      <c r="Q34" s="253">
        <v>26274182459.499996</v>
      </c>
    </row>
    <row r="35" spans="2:17" x14ac:dyDescent="0.25">
      <c r="B35" s="45" t="s">
        <v>66</v>
      </c>
      <c r="C35" s="248">
        <v>259782593681</v>
      </c>
      <c r="D35" s="248">
        <v>304923772821.3501</v>
      </c>
      <c r="E35" s="249">
        <v>19150792459.190002</v>
      </c>
      <c r="F35" s="250">
        <v>23359202576.32</v>
      </c>
      <c r="G35" s="251">
        <v>27910787853.870003</v>
      </c>
      <c r="H35" s="249">
        <v>22358309773.029995</v>
      </c>
      <c r="I35" s="250">
        <v>21343261299.720005</v>
      </c>
      <c r="J35" s="251">
        <v>26483327645.679993</v>
      </c>
      <c r="K35" s="249">
        <v>20543741304.539997</v>
      </c>
      <c r="L35" s="250">
        <v>20453335040.849998</v>
      </c>
      <c r="M35" s="251">
        <v>21995114300.560001</v>
      </c>
      <c r="N35" s="249">
        <v>20229914573.359993</v>
      </c>
      <c r="O35" s="250">
        <v>17500336403.210003</v>
      </c>
      <c r="P35" s="250">
        <v>62867656914.720024</v>
      </c>
      <c r="Q35" s="252">
        <v>304195780145.04999</v>
      </c>
    </row>
    <row r="36" spans="2:17" x14ac:dyDescent="0.25">
      <c r="C36" s="254"/>
      <c r="D36" s="253"/>
      <c r="E36" s="71"/>
      <c r="F36" s="253"/>
      <c r="G36" s="253"/>
      <c r="H36" s="253"/>
      <c r="I36" s="253"/>
      <c r="J36" s="253"/>
      <c r="K36" s="253"/>
      <c r="L36" s="253"/>
      <c r="M36" s="253"/>
      <c r="N36" s="253"/>
      <c r="O36" s="71"/>
      <c r="P36" s="253"/>
      <c r="Q36" s="253"/>
    </row>
    <row r="37" spans="2:17" x14ac:dyDescent="0.25">
      <c r="B37" s="45" t="s">
        <v>48</v>
      </c>
      <c r="C37" s="248"/>
      <c r="D37" s="248"/>
      <c r="E37" s="42"/>
      <c r="F37" s="250"/>
      <c r="G37" s="251"/>
      <c r="H37" s="249"/>
      <c r="I37" s="250"/>
      <c r="J37" s="251"/>
      <c r="K37" s="249"/>
      <c r="L37" s="41"/>
      <c r="M37" s="251"/>
      <c r="N37" s="249"/>
      <c r="O37" s="41"/>
      <c r="P37" s="250"/>
      <c r="Q37" s="252"/>
    </row>
    <row r="38" spans="2:17" x14ac:dyDescent="0.25">
      <c r="B38" s="61" t="s">
        <v>49</v>
      </c>
      <c r="C38" s="242">
        <v>0</v>
      </c>
      <c r="D38" s="242">
        <v>4467269000</v>
      </c>
      <c r="E38" s="70">
        <v>0</v>
      </c>
      <c r="F38" s="70">
        <v>0</v>
      </c>
      <c r="G38" s="70">
        <v>0</v>
      </c>
      <c r="H38" s="70">
        <v>0</v>
      </c>
      <c r="I38" s="70">
        <v>0</v>
      </c>
      <c r="J38" s="70">
        <v>0</v>
      </c>
      <c r="K38" s="70">
        <v>0</v>
      </c>
      <c r="L38" s="242">
        <v>0</v>
      </c>
      <c r="M38" s="70">
        <v>0</v>
      </c>
      <c r="N38" s="70">
        <v>0</v>
      </c>
      <c r="O38" s="242">
        <v>568018132.5</v>
      </c>
      <c r="P38" s="242">
        <v>3894869000</v>
      </c>
      <c r="Q38" s="242">
        <v>4462887132.5</v>
      </c>
    </row>
    <row r="39" spans="2:17" x14ac:dyDescent="0.25">
      <c r="B39" s="59" t="s">
        <v>67</v>
      </c>
      <c r="C39" s="253">
        <v>0</v>
      </c>
      <c r="D39" s="253">
        <v>4467269000</v>
      </c>
      <c r="E39" s="253">
        <v>0</v>
      </c>
      <c r="F39" s="253">
        <v>0</v>
      </c>
      <c r="G39" s="253">
        <v>0</v>
      </c>
      <c r="H39" s="253">
        <v>0</v>
      </c>
      <c r="I39" s="253">
        <v>0</v>
      </c>
      <c r="J39" s="253">
        <v>0</v>
      </c>
      <c r="K39" s="253">
        <v>0</v>
      </c>
      <c r="L39" s="253">
        <v>0</v>
      </c>
      <c r="M39" s="253">
        <v>0</v>
      </c>
      <c r="N39" s="253">
        <v>0</v>
      </c>
      <c r="O39" s="253">
        <v>568018132.5</v>
      </c>
      <c r="P39" s="253">
        <v>3894869000</v>
      </c>
      <c r="Q39" s="253">
        <v>4462887132.5</v>
      </c>
    </row>
    <row r="40" spans="2:17" x14ac:dyDescent="0.25">
      <c r="B40" s="61" t="s">
        <v>51</v>
      </c>
      <c r="C40" s="242">
        <v>34275988436</v>
      </c>
      <c r="D40" s="242">
        <v>33687361714.499996</v>
      </c>
      <c r="E40" s="242">
        <v>1922159837.77</v>
      </c>
      <c r="F40" s="242">
        <v>5135385287.0699997</v>
      </c>
      <c r="G40" s="242">
        <v>1876578477.53</v>
      </c>
      <c r="H40" s="242">
        <v>1638571807.8700001</v>
      </c>
      <c r="I40" s="242">
        <v>2151825692.3899999</v>
      </c>
      <c r="J40" s="242">
        <v>2326819990.0999999</v>
      </c>
      <c r="K40" s="242">
        <v>2881717216.5899997</v>
      </c>
      <c r="L40" s="242">
        <v>3611480861.6099997</v>
      </c>
      <c r="M40" s="242">
        <v>1658515257.25</v>
      </c>
      <c r="N40" s="242">
        <v>1907220268.4699998</v>
      </c>
      <c r="O40" s="242">
        <v>2318989737.5900002</v>
      </c>
      <c r="P40" s="242">
        <v>2006239676.1600001</v>
      </c>
      <c r="Q40" s="242">
        <v>29435504110.399998</v>
      </c>
    </row>
    <row r="41" spans="2:17" x14ac:dyDescent="0.25">
      <c r="B41" s="59" t="s">
        <v>52</v>
      </c>
      <c r="C41" s="253">
        <v>4586088251</v>
      </c>
      <c r="D41" s="253">
        <v>4479580250.7799997</v>
      </c>
      <c r="E41" s="253">
        <v>287214271.89000005</v>
      </c>
      <c r="F41" s="253">
        <v>466748817.44</v>
      </c>
      <c r="G41" s="253">
        <v>377693389.74000007</v>
      </c>
      <c r="H41" s="253">
        <v>378147371.91000009</v>
      </c>
      <c r="I41" s="253">
        <v>378423978.13</v>
      </c>
      <c r="J41" s="253">
        <v>378661943.20999998</v>
      </c>
      <c r="K41" s="253">
        <v>378784410.67000002</v>
      </c>
      <c r="L41" s="253">
        <v>379797515.18999994</v>
      </c>
      <c r="M41" s="253">
        <v>376152726.25</v>
      </c>
      <c r="N41" s="253">
        <v>365464457.32999998</v>
      </c>
      <c r="O41" s="253">
        <v>356070469.81999999</v>
      </c>
      <c r="P41" s="253">
        <v>356420265.04000002</v>
      </c>
      <c r="Q41" s="253">
        <v>4479579616.6199999</v>
      </c>
    </row>
    <row r="42" spans="2:17" x14ac:dyDescent="0.25">
      <c r="B42" s="59" t="s">
        <v>53</v>
      </c>
      <c r="C42" s="253">
        <v>29689900185</v>
      </c>
      <c r="D42" s="253">
        <v>29207781463.719997</v>
      </c>
      <c r="E42" s="253">
        <v>1634945565.8800001</v>
      </c>
      <c r="F42" s="253">
        <v>4668636469.6300001</v>
      </c>
      <c r="G42" s="253">
        <v>1498885087.79</v>
      </c>
      <c r="H42" s="253">
        <v>1260424435.96</v>
      </c>
      <c r="I42" s="253">
        <v>1773401714.26</v>
      </c>
      <c r="J42" s="253">
        <v>1948158046.8899999</v>
      </c>
      <c r="K42" s="253">
        <v>2502932805.9199996</v>
      </c>
      <c r="L42" s="253">
        <v>3231683346.4199996</v>
      </c>
      <c r="M42" s="253">
        <v>1282362531</v>
      </c>
      <c r="N42" s="253">
        <v>1541755811.1399999</v>
      </c>
      <c r="O42" s="253">
        <v>1962919267.77</v>
      </c>
      <c r="P42" s="253">
        <v>1649819411.1200001</v>
      </c>
      <c r="Q42" s="253">
        <v>24955924493.779999</v>
      </c>
    </row>
    <row r="43" spans="2:17" x14ac:dyDescent="0.25">
      <c r="B43" s="61" t="s">
        <v>54</v>
      </c>
      <c r="C43" s="242">
        <v>6830628435</v>
      </c>
      <c r="D43" s="242">
        <v>3533419389.5</v>
      </c>
      <c r="E43" s="242">
        <v>68585617.829999998</v>
      </c>
      <c r="F43" s="242">
        <v>68585617.829999998</v>
      </c>
      <c r="G43" s="242">
        <v>73193352.840000004</v>
      </c>
      <c r="H43" s="242">
        <v>82266621.63000001</v>
      </c>
      <c r="I43" s="242">
        <v>76581659.080000013</v>
      </c>
      <c r="J43" s="242">
        <v>192870631.31</v>
      </c>
      <c r="K43" s="242">
        <v>70727026.960000008</v>
      </c>
      <c r="L43" s="242">
        <v>69223019.829999998</v>
      </c>
      <c r="M43" s="242">
        <v>1296836509.3000002</v>
      </c>
      <c r="N43" s="242">
        <v>70511922.379999995</v>
      </c>
      <c r="O43" s="242">
        <v>10843497</v>
      </c>
      <c r="P43" s="242">
        <v>150379265.33000001</v>
      </c>
      <c r="Q43" s="242">
        <v>2230604741.3199997</v>
      </c>
    </row>
    <row r="44" spans="2:17" x14ac:dyDescent="0.25">
      <c r="B44" s="59" t="s">
        <v>56</v>
      </c>
      <c r="C44" s="253">
        <v>6830628435</v>
      </c>
      <c r="D44" s="253">
        <v>3533419389.5</v>
      </c>
      <c r="E44" s="253">
        <v>68585617.829999998</v>
      </c>
      <c r="F44" s="253">
        <v>68585617.829999998</v>
      </c>
      <c r="G44" s="253">
        <v>73193352.840000004</v>
      </c>
      <c r="H44" s="253">
        <v>82266621.63000001</v>
      </c>
      <c r="I44" s="253">
        <v>76581659.080000013</v>
      </c>
      <c r="J44" s="253">
        <v>192870631.31</v>
      </c>
      <c r="K44" s="253">
        <v>70727026.960000008</v>
      </c>
      <c r="L44" s="253">
        <v>69223019.829999998</v>
      </c>
      <c r="M44" s="253">
        <v>1296836509.3000002</v>
      </c>
      <c r="N44" s="253">
        <v>70511922.379999995</v>
      </c>
      <c r="O44" s="253">
        <v>10843497</v>
      </c>
      <c r="P44" s="253">
        <v>150379265.33000001</v>
      </c>
      <c r="Q44" s="253">
        <v>2230604741.3199997</v>
      </c>
    </row>
    <row r="45" spans="2:17" x14ac:dyDescent="0.25">
      <c r="B45" s="45" t="s">
        <v>57</v>
      </c>
      <c r="C45" s="256">
        <v>41106616871</v>
      </c>
      <c r="D45" s="256">
        <v>41688050103.999992</v>
      </c>
      <c r="E45" s="257">
        <v>1990745455.5999999</v>
      </c>
      <c r="F45" s="258">
        <v>5203970904.8999996</v>
      </c>
      <c r="G45" s="259">
        <v>1949771830.3699999</v>
      </c>
      <c r="H45" s="257">
        <v>1720838429.5</v>
      </c>
      <c r="I45" s="258">
        <v>2228407351.4699998</v>
      </c>
      <c r="J45" s="259">
        <v>2519690621.4099998</v>
      </c>
      <c r="K45" s="257">
        <v>2952444243.5499997</v>
      </c>
      <c r="L45" s="258">
        <v>3680703881.4399996</v>
      </c>
      <c r="M45" s="259">
        <v>2955351766.5500002</v>
      </c>
      <c r="N45" s="257">
        <v>1977732190.8499999</v>
      </c>
      <c r="O45" s="258">
        <v>2897851367.0899997</v>
      </c>
      <c r="P45" s="258">
        <v>6051487941.4899998</v>
      </c>
      <c r="Q45" s="260">
        <v>36128995984.219994</v>
      </c>
    </row>
    <row r="46" spans="2:17" x14ac:dyDescent="0.25">
      <c r="C46" s="253"/>
      <c r="D46" s="253"/>
      <c r="E46" s="253"/>
      <c r="F46" s="253"/>
      <c r="G46" s="253"/>
      <c r="H46" s="253"/>
      <c r="I46" s="253"/>
      <c r="J46" s="253"/>
      <c r="K46" s="253"/>
      <c r="L46" s="253"/>
      <c r="M46" s="253"/>
      <c r="N46" s="253"/>
      <c r="O46" s="253"/>
      <c r="P46" s="253"/>
      <c r="Q46" s="253"/>
    </row>
    <row r="47" spans="2:17" x14ac:dyDescent="0.25">
      <c r="B47" s="45" t="s">
        <v>58</v>
      </c>
      <c r="C47" s="256">
        <v>300889210552</v>
      </c>
      <c r="D47" s="256">
        <v>346611822925.35004</v>
      </c>
      <c r="E47" s="257">
        <v>21141537914.790001</v>
      </c>
      <c r="F47" s="258">
        <v>28563173481.220001</v>
      </c>
      <c r="G47" s="259">
        <v>29860559684.240002</v>
      </c>
      <c r="H47" s="257">
        <v>24079148202.529995</v>
      </c>
      <c r="I47" s="258">
        <v>23571668651.190002</v>
      </c>
      <c r="J47" s="259">
        <v>29003018267.089996</v>
      </c>
      <c r="K47" s="257">
        <v>23496185548.089996</v>
      </c>
      <c r="L47" s="258">
        <v>24134038922.289997</v>
      </c>
      <c r="M47" s="259">
        <v>24950466067.110004</v>
      </c>
      <c r="N47" s="257">
        <v>22207646764.209995</v>
      </c>
      <c r="O47" s="258">
        <v>20398187770.300003</v>
      </c>
      <c r="P47" s="258">
        <v>68919144856.210022</v>
      </c>
      <c r="Q47" s="260">
        <v>340324776129.26996</v>
      </c>
    </row>
    <row r="48" spans="2:17" x14ac:dyDescent="0.25">
      <c r="B48" s="39" t="s">
        <v>59</v>
      </c>
      <c r="C48" s="39"/>
      <c r="D48" s="39"/>
    </row>
    <row r="49" spans="2:17" x14ac:dyDescent="0.25">
      <c r="B49" s="39" t="s">
        <v>74</v>
      </c>
      <c r="C49" s="39"/>
      <c r="D49" s="39"/>
    </row>
    <row r="50" spans="2:17" x14ac:dyDescent="0.25">
      <c r="B50" s="39" t="s">
        <v>61</v>
      </c>
      <c r="C50" s="39"/>
      <c r="D50" s="39"/>
    </row>
    <row r="51" spans="2:17" x14ac:dyDescent="0.25">
      <c r="B51" s="39" t="s">
        <v>62</v>
      </c>
      <c r="C51" s="39"/>
      <c r="D51" s="39"/>
    </row>
    <row r="52" spans="2:17" x14ac:dyDescent="0.25">
      <c r="B52" s="39" t="s">
        <v>63</v>
      </c>
      <c r="C52" s="39"/>
      <c r="D52" s="39"/>
      <c r="E52" s="37"/>
      <c r="F52" s="37"/>
      <c r="G52" s="37"/>
      <c r="H52" s="37"/>
      <c r="I52" s="37"/>
      <c r="J52" s="37"/>
      <c r="K52" s="37"/>
      <c r="L52" s="37"/>
      <c r="M52" s="37"/>
      <c r="N52" s="37"/>
      <c r="O52" s="37"/>
      <c r="P52" s="37"/>
      <c r="Q52" s="37"/>
    </row>
  </sheetData>
  <mergeCells count="10">
    <mergeCell ref="B6:Q6"/>
    <mergeCell ref="P7:Q7"/>
    <mergeCell ref="B8:B9"/>
    <mergeCell ref="B2:Q2"/>
    <mergeCell ref="B3:Q3"/>
    <mergeCell ref="B4:Q4"/>
    <mergeCell ref="B5:Q5"/>
    <mergeCell ref="E8:Q8"/>
    <mergeCell ref="C8:C9"/>
    <mergeCell ref="D8:D9"/>
  </mergeCells>
  <printOptions horizontalCentered="1"/>
  <pageMargins left="0.21" right="0.2" top="0.21" bottom="0.22" header="0.21" footer="0.21"/>
  <pageSetup scale="6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B2:Q52"/>
  <sheetViews>
    <sheetView showGridLines="0" topLeftCell="A9" zoomScale="86" zoomScaleNormal="86" workbookViewId="0">
      <selection activeCell="O28" sqref="O28"/>
    </sheetView>
  </sheetViews>
  <sheetFormatPr defaultColWidth="11.42578125" defaultRowHeight="15" x14ac:dyDescent="0.25"/>
  <cols>
    <col min="1" max="1" width="15" customWidth="1"/>
    <col min="2" max="2" width="56.140625" customWidth="1"/>
    <col min="3" max="4" width="14.85546875" customWidth="1"/>
    <col min="13" max="13" width="13.42578125" customWidth="1"/>
    <col min="15" max="15" width="13.140625" customWidth="1"/>
  </cols>
  <sheetData>
    <row r="2" spans="2:17" ht="29.25" customHeight="1" x14ac:dyDescent="0.25">
      <c r="B2" s="364" t="s">
        <v>0</v>
      </c>
      <c r="C2" s="365"/>
      <c r="D2" s="365"/>
      <c r="E2" s="365"/>
      <c r="F2" s="365"/>
      <c r="G2" s="365"/>
      <c r="H2" s="365"/>
      <c r="I2" s="365"/>
      <c r="J2" s="365"/>
      <c r="K2" s="365"/>
      <c r="L2" s="365"/>
      <c r="M2" s="365"/>
      <c r="N2" s="365"/>
      <c r="O2" s="365"/>
      <c r="P2" s="365"/>
      <c r="Q2" s="365"/>
    </row>
    <row r="3" spans="2:17" ht="23.25" customHeight="1" x14ac:dyDescent="0.25">
      <c r="B3" s="366" t="s">
        <v>1</v>
      </c>
      <c r="C3" s="367"/>
      <c r="D3" s="367"/>
      <c r="E3" s="367"/>
      <c r="F3" s="367"/>
      <c r="G3" s="367"/>
      <c r="H3" s="367"/>
      <c r="I3" s="367"/>
      <c r="J3" s="367"/>
      <c r="K3" s="367"/>
      <c r="L3" s="367"/>
      <c r="M3" s="367"/>
      <c r="N3" s="367"/>
      <c r="O3" s="367"/>
      <c r="P3" s="367"/>
      <c r="Q3" s="367"/>
    </row>
    <row r="4" spans="2:17" ht="15.75" x14ac:dyDescent="0.25">
      <c r="B4" s="370" t="s">
        <v>64</v>
      </c>
      <c r="C4" s="371"/>
      <c r="D4" s="371"/>
      <c r="E4" s="371"/>
      <c r="F4" s="371"/>
      <c r="G4" s="371"/>
      <c r="H4" s="371"/>
      <c r="I4" s="371"/>
      <c r="J4" s="371"/>
      <c r="K4" s="371"/>
      <c r="L4" s="371"/>
      <c r="M4" s="371"/>
      <c r="N4" s="371"/>
      <c r="O4" s="371"/>
      <c r="P4" s="371"/>
      <c r="Q4" s="371"/>
    </row>
    <row r="5" spans="2:17" ht="15.75" x14ac:dyDescent="0.25">
      <c r="B5" s="370" t="s">
        <v>3</v>
      </c>
      <c r="C5" s="371"/>
      <c r="D5" s="371"/>
      <c r="E5" s="371"/>
      <c r="F5" s="371"/>
      <c r="G5" s="371"/>
      <c r="H5" s="371"/>
      <c r="I5" s="371"/>
      <c r="J5" s="371"/>
      <c r="K5" s="371"/>
      <c r="L5" s="371"/>
      <c r="M5" s="371"/>
      <c r="N5" s="371"/>
      <c r="O5" s="371"/>
      <c r="P5" s="371"/>
      <c r="Q5" s="371"/>
    </row>
    <row r="6" spans="2:17" ht="12.75" customHeight="1" x14ac:dyDescent="0.25">
      <c r="B6" s="372"/>
      <c r="C6" s="373"/>
      <c r="D6" s="373"/>
      <c r="E6" s="373"/>
      <c r="F6" s="373"/>
      <c r="G6" s="373"/>
      <c r="H6" s="373"/>
      <c r="I6" s="373"/>
      <c r="J6" s="373"/>
      <c r="K6" s="373"/>
      <c r="L6" s="373"/>
      <c r="M6" s="373"/>
      <c r="N6" s="373"/>
      <c r="O6" s="373"/>
      <c r="P6" s="373"/>
      <c r="Q6" s="373"/>
    </row>
    <row r="7" spans="2:17" x14ac:dyDescent="0.25">
      <c r="B7" s="2" t="s">
        <v>75</v>
      </c>
      <c r="C7" s="66"/>
      <c r="D7" s="66"/>
      <c r="E7" s="37"/>
      <c r="F7" s="37"/>
      <c r="G7" s="37"/>
      <c r="H7" s="37"/>
      <c r="I7" s="37"/>
      <c r="J7" s="37"/>
      <c r="K7" s="37"/>
      <c r="L7" s="37"/>
      <c r="M7" s="37"/>
      <c r="N7" s="37"/>
      <c r="O7" s="37"/>
      <c r="P7" s="381" t="s">
        <v>5</v>
      </c>
      <c r="Q7" s="381"/>
    </row>
    <row r="8" spans="2:17" ht="20.25" customHeight="1" x14ac:dyDescent="0.25">
      <c r="B8" s="360" t="s">
        <v>6</v>
      </c>
      <c r="C8" s="378" t="s">
        <v>7</v>
      </c>
      <c r="D8" s="379" t="s">
        <v>8</v>
      </c>
      <c r="E8" s="382" t="s">
        <v>9</v>
      </c>
      <c r="F8" s="382"/>
      <c r="G8" s="382"/>
      <c r="H8" s="382"/>
      <c r="I8" s="382"/>
      <c r="J8" s="382"/>
      <c r="K8" s="382"/>
      <c r="L8" s="382"/>
      <c r="M8" s="382"/>
      <c r="N8" s="382"/>
      <c r="O8" s="382"/>
      <c r="P8" s="382"/>
      <c r="Q8" s="382"/>
    </row>
    <row r="9" spans="2:17" ht="24.75" customHeight="1" x14ac:dyDescent="0.25">
      <c r="B9" s="360"/>
      <c r="C9" s="378"/>
      <c r="D9" s="380"/>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7" x14ac:dyDescent="0.25">
      <c r="B10" s="65" t="s">
        <v>23</v>
      </c>
      <c r="C10" s="245">
        <v>217175188654</v>
      </c>
      <c r="D10" s="245">
        <v>221491352352.47995</v>
      </c>
      <c r="E10" s="245">
        <v>13739474178.099997</v>
      </c>
      <c r="F10" s="245">
        <v>15896844272.669996</v>
      </c>
      <c r="G10" s="245">
        <v>17199529897.740005</v>
      </c>
      <c r="H10" s="245">
        <v>15025760198.400002</v>
      </c>
      <c r="I10" s="245">
        <v>15990318466.920004</v>
      </c>
      <c r="J10" s="245">
        <v>17736316808.450005</v>
      </c>
      <c r="K10" s="245">
        <v>15798630821.660004</v>
      </c>
      <c r="L10" s="245">
        <v>15457192259.120008</v>
      </c>
      <c r="M10" s="245">
        <v>15441398305.180006</v>
      </c>
      <c r="N10" s="245">
        <v>16611490162.360003</v>
      </c>
      <c r="O10" s="245">
        <v>22103623774.980003</v>
      </c>
      <c r="P10" s="245">
        <v>37616995161.729996</v>
      </c>
      <c r="Q10" s="245">
        <v>218617574307.30997</v>
      </c>
    </row>
    <row r="11" spans="2:17" x14ac:dyDescent="0.25">
      <c r="B11" s="61" t="s">
        <v>24</v>
      </c>
      <c r="C11" s="242">
        <v>99614794331</v>
      </c>
      <c r="D11" s="242">
        <v>100136050901.35999</v>
      </c>
      <c r="E11" s="242">
        <v>6049290011.9999981</v>
      </c>
      <c r="F11" s="242">
        <v>7428565969.7600002</v>
      </c>
      <c r="G11" s="242">
        <v>8568601268.2000036</v>
      </c>
      <c r="H11" s="242">
        <v>6858397600.4300022</v>
      </c>
      <c r="I11" s="242">
        <v>7659517713.3700037</v>
      </c>
      <c r="J11" s="242">
        <v>8558837000.7900047</v>
      </c>
      <c r="K11" s="242">
        <v>7638978706.7700033</v>
      </c>
      <c r="L11" s="242">
        <v>7618256291.7200098</v>
      </c>
      <c r="M11" s="242">
        <v>7344840011.1900053</v>
      </c>
      <c r="N11" s="242">
        <v>8237597004.6000042</v>
      </c>
      <c r="O11" s="242">
        <v>8335599747.3800039</v>
      </c>
      <c r="P11" s="242">
        <v>13788818560.879997</v>
      </c>
      <c r="Q11" s="242">
        <v>98087299887.089996</v>
      </c>
    </row>
    <row r="12" spans="2:17" x14ac:dyDescent="0.25">
      <c r="B12" s="59" t="s">
        <v>25</v>
      </c>
      <c r="C12" s="253">
        <v>63766912235</v>
      </c>
      <c r="D12" s="253">
        <v>68698549881.210014</v>
      </c>
      <c r="E12" s="253">
        <v>5050945474.0299978</v>
      </c>
      <c r="F12" s="253">
        <v>5169924283.3499994</v>
      </c>
      <c r="G12" s="253">
        <v>5398431114.5200033</v>
      </c>
      <c r="H12" s="253">
        <v>5111099855.1100016</v>
      </c>
      <c r="I12" s="253">
        <v>5254449091.1800013</v>
      </c>
      <c r="J12" s="253">
        <v>5448513570.1000032</v>
      </c>
      <c r="K12" s="253">
        <v>5216227303.3600035</v>
      </c>
      <c r="L12" s="253">
        <v>5417349064.9200087</v>
      </c>
      <c r="M12" s="253">
        <v>5439229236.1600046</v>
      </c>
      <c r="N12" s="253">
        <v>5615714050.1500006</v>
      </c>
      <c r="O12" s="253">
        <v>5493495971.5400057</v>
      </c>
      <c r="P12" s="253">
        <v>9879743265.1499977</v>
      </c>
      <c r="Q12" s="253">
        <v>68495122279.569984</v>
      </c>
    </row>
    <row r="13" spans="2:17" x14ac:dyDescent="0.25">
      <c r="B13" s="59" t="s">
        <v>26</v>
      </c>
      <c r="C13" s="253">
        <v>35847882096</v>
      </c>
      <c r="D13" s="253">
        <v>31437501020.149971</v>
      </c>
      <c r="E13" s="253">
        <v>998344537.96999979</v>
      </c>
      <c r="F13" s="253">
        <v>2258641686.4100013</v>
      </c>
      <c r="G13" s="253">
        <v>3170170153.6800008</v>
      </c>
      <c r="H13" s="253">
        <v>1747297745.3200002</v>
      </c>
      <c r="I13" s="253">
        <v>2405068622.1900024</v>
      </c>
      <c r="J13" s="253">
        <v>3110323430.6900015</v>
      </c>
      <c r="K13" s="253">
        <v>2422751403.4099998</v>
      </c>
      <c r="L13" s="253">
        <v>2200907226.8000011</v>
      </c>
      <c r="M13" s="253">
        <v>1905610775.0300004</v>
      </c>
      <c r="N13" s="253">
        <v>2621882954.4500022</v>
      </c>
      <c r="O13" s="253">
        <v>2842103775.8399978</v>
      </c>
      <c r="P13" s="253">
        <v>3909075295.7299981</v>
      </c>
      <c r="Q13" s="253">
        <v>29592177607.52</v>
      </c>
    </row>
    <row r="14" spans="2:17" x14ac:dyDescent="0.25">
      <c r="B14" s="61" t="s">
        <v>27</v>
      </c>
      <c r="C14" s="242">
        <v>40185909881</v>
      </c>
      <c r="D14" s="242">
        <v>31570508968.98</v>
      </c>
      <c r="E14" s="242">
        <v>1100868353.3599999</v>
      </c>
      <c r="F14" s="242">
        <v>1927240124.1200001</v>
      </c>
      <c r="G14" s="242">
        <v>2181229700.4899998</v>
      </c>
      <c r="H14" s="242">
        <v>1012915420.4499999</v>
      </c>
      <c r="I14" s="242">
        <v>1865612766.75</v>
      </c>
      <c r="J14" s="242">
        <v>1975703984.9999998</v>
      </c>
      <c r="K14" s="242">
        <v>1776406807.6300001</v>
      </c>
      <c r="L14" s="242">
        <v>1414406373.9799998</v>
      </c>
      <c r="M14" s="242">
        <v>1525718651.1999998</v>
      </c>
      <c r="N14" s="242">
        <v>1936233099.6400001</v>
      </c>
      <c r="O14" s="242">
        <v>1139454779.8200002</v>
      </c>
      <c r="P14" s="242">
        <v>13356094981.380001</v>
      </c>
      <c r="Q14" s="242">
        <v>31211885043.820004</v>
      </c>
    </row>
    <row r="15" spans="2:17" x14ac:dyDescent="0.25">
      <c r="B15" s="59" t="s">
        <v>28</v>
      </c>
      <c r="C15" s="253">
        <v>25249427880</v>
      </c>
      <c r="D15" s="253">
        <v>20656986522</v>
      </c>
      <c r="E15" s="253">
        <v>407016482.22000003</v>
      </c>
      <c r="F15" s="253">
        <v>843663356.54999995</v>
      </c>
      <c r="G15" s="253">
        <v>856831994.27999997</v>
      </c>
      <c r="H15" s="253">
        <v>744030328.74000001</v>
      </c>
      <c r="I15" s="253">
        <v>1016006365.62</v>
      </c>
      <c r="J15" s="253">
        <v>467079038.52999997</v>
      </c>
      <c r="K15" s="253">
        <v>1198668912.05</v>
      </c>
      <c r="L15" s="253">
        <v>570113739.13</v>
      </c>
      <c r="M15" s="253">
        <v>309322075.80000001</v>
      </c>
      <c r="N15" s="253">
        <v>1439987286.8800001</v>
      </c>
      <c r="O15" s="253">
        <v>423823728.82999998</v>
      </c>
      <c r="P15" s="253">
        <v>12380443211.360001</v>
      </c>
      <c r="Q15" s="253">
        <v>20656986519.990002</v>
      </c>
    </row>
    <row r="16" spans="2:17" x14ac:dyDescent="0.25">
      <c r="B16" s="59" t="s">
        <v>29</v>
      </c>
      <c r="C16" s="253">
        <v>13996864448</v>
      </c>
      <c r="D16" s="253">
        <v>9891128876.3600006</v>
      </c>
      <c r="E16" s="253">
        <v>684079731.40999997</v>
      </c>
      <c r="F16" s="253">
        <v>1066282943.85</v>
      </c>
      <c r="G16" s="253">
        <v>1313401108.9599998</v>
      </c>
      <c r="H16" s="253">
        <v>266353883.46000001</v>
      </c>
      <c r="I16" s="253">
        <v>824686683.61999989</v>
      </c>
      <c r="J16" s="253">
        <v>1499021826.2099998</v>
      </c>
      <c r="K16" s="253">
        <v>536415094.78000003</v>
      </c>
      <c r="L16" s="253">
        <v>819774430.51999986</v>
      </c>
      <c r="M16" s="253">
        <v>1193577706.29</v>
      </c>
      <c r="N16" s="253">
        <v>486855955.99000001</v>
      </c>
      <c r="O16" s="253">
        <v>619329946.29000008</v>
      </c>
      <c r="P16" s="253">
        <v>580169055.68000007</v>
      </c>
      <c r="Q16" s="253">
        <v>9889948367.0599995</v>
      </c>
    </row>
    <row r="17" spans="2:17" x14ac:dyDescent="0.25">
      <c r="B17" s="59" t="s">
        <v>30</v>
      </c>
      <c r="C17" s="253">
        <v>939617553</v>
      </c>
      <c r="D17" s="253">
        <v>1022393570.62</v>
      </c>
      <c r="E17" s="253">
        <v>9772139.7299999986</v>
      </c>
      <c r="F17" s="253">
        <v>17293823.719999999</v>
      </c>
      <c r="G17" s="253">
        <v>10996597.25</v>
      </c>
      <c r="H17" s="253">
        <v>2531208.25</v>
      </c>
      <c r="I17" s="253">
        <v>24919717.509999998</v>
      </c>
      <c r="J17" s="253">
        <v>9603120.2600000016</v>
      </c>
      <c r="K17" s="253">
        <v>41322800.799999997</v>
      </c>
      <c r="L17" s="253">
        <v>24518204.329999994</v>
      </c>
      <c r="M17" s="253">
        <v>22818869.109999999</v>
      </c>
      <c r="N17" s="253">
        <v>9389856.7699999996</v>
      </c>
      <c r="O17" s="253">
        <v>96301104.700000018</v>
      </c>
      <c r="P17" s="253">
        <v>395482714.34000003</v>
      </c>
      <c r="Q17" s="253">
        <v>664950156.76999998</v>
      </c>
    </row>
    <row r="18" spans="2:17" x14ac:dyDescent="0.25">
      <c r="B18" s="61" t="s">
        <v>31</v>
      </c>
      <c r="C18" s="242">
        <v>13128518785</v>
      </c>
      <c r="D18" s="242">
        <v>14647567857</v>
      </c>
      <c r="E18" s="242">
        <v>1098674428.21</v>
      </c>
      <c r="F18" s="242">
        <v>1116571335.78</v>
      </c>
      <c r="G18" s="242">
        <v>1110470127.6700001</v>
      </c>
      <c r="H18" s="242">
        <v>1119142728.9000001</v>
      </c>
      <c r="I18" s="242">
        <v>1108561879.3100002</v>
      </c>
      <c r="J18" s="242">
        <v>1106863375.2899997</v>
      </c>
      <c r="K18" s="242">
        <v>1127277013.95</v>
      </c>
      <c r="L18" s="242">
        <v>1105510731.0699999</v>
      </c>
      <c r="M18" s="242">
        <v>1174713686.0600002</v>
      </c>
      <c r="N18" s="242">
        <v>1147094420.28</v>
      </c>
      <c r="O18" s="242">
        <v>1148160390.1700001</v>
      </c>
      <c r="P18" s="242">
        <v>2203163245.9999995</v>
      </c>
      <c r="Q18" s="242">
        <v>14566203362.689999</v>
      </c>
    </row>
    <row r="19" spans="2:17" x14ac:dyDescent="0.25">
      <c r="B19" s="59" t="s">
        <v>32</v>
      </c>
      <c r="C19" s="253">
        <v>13128518785</v>
      </c>
      <c r="D19" s="253">
        <v>14647567857</v>
      </c>
      <c r="E19" s="253">
        <v>1098674428.21</v>
      </c>
      <c r="F19" s="253">
        <v>1116571335.78</v>
      </c>
      <c r="G19" s="253">
        <v>1110470127.6700001</v>
      </c>
      <c r="H19" s="253">
        <v>1119142728.9000001</v>
      </c>
      <c r="I19" s="253">
        <v>1108561879.3100002</v>
      </c>
      <c r="J19" s="253">
        <v>1106863375.2899997</v>
      </c>
      <c r="K19" s="253">
        <v>1127277013.95</v>
      </c>
      <c r="L19" s="253">
        <v>1105510731.0699999</v>
      </c>
      <c r="M19" s="253">
        <v>1174713686.0600002</v>
      </c>
      <c r="N19" s="253">
        <v>1147094420.28</v>
      </c>
      <c r="O19" s="253">
        <v>1148160390.1700001</v>
      </c>
      <c r="P19" s="253">
        <v>2203163245.9999995</v>
      </c>
      <c r="Q19" s="253">
        <v>14566203362.689999</v>
      </c>
    </row>
    <row r="20" spans="2:17" x14ac:dyDescent="0.25">
      <c r="B20" s="61" t="s">
        <v>33</v>
      </c>
      <c r="C20" s="242">
        <v>64245965657</v>
      </c>
      <c r="D20" s="242">
        <v>75137224625.139999</v>
      </c>
      <c r="E20" s="242">
        <v>5490641384.5299988</v>
      </c>
      <c r="F20" s="242">
        <v>5424466843.0100002</v>
      </c>
      <c r="G20" s="242">
        <v>5339228801.3800011</v>
      </c>
      <c r="H20" s="242">
        <v>6035304448.619997</v>
      </c>
      <c r="I20" s="242">
        <v>5356626107.4900007</v>
      </c>
      <c r="J20" s="242">
        <v>6094912447.369998</v>
      </c>
      <c r="K20" s="242">
        <v>5255968293.3099995</v>
      </c>
      <c r="L20" s="242">
        <v>5319018862.3499985</v>
      </c>
      <c r="M20" s="242">
        <v>5396125956.7299995</v>
      </c>
      <c r="N20" s="242">
        <v>5290565637.8399992</v>
      </c>
      <c r="O20" s="242">
        <v>11480408857.610001</v>
      </c>
      <c r="P20" s="242">
        <v>8268918373.4700003</v>
      </c>
      <c r="Q20" s="242">
        <v>74752186013.709991</v>
      </c>
    </row>
    <row r="21" spans="2:17" x14ac:dyDescent="0.25">
      <c r="B21" s="59" t="s">
        <v>34</v>
      </c>
      <c r="C21" s="253">
        <v>13786344602</v>
      </c>
      <c r="D21" s="253">
        <v>15135859894.58</v>
      </c>
      <c r="E21" s="253">
        <v>1028496750.63</v>
      </c>
      <c r="F21" s="253">
        <v>860528893.29999971</v>
      </c>
      <c r="G21" s="253">
        <v>1181289334.4800003</v>
      </c>
      <c r="H21" s="253">
        <v>885606581.74999988</v>
      </c>
      <c r="I21" s="253">
        <v>1125404115.6000001</v>
      </c>
      <c r="J21" s="253">
        <v>1057979923.63</v>
      </c>
      <c r="K21" s="253">
        <v>892721014.1099999</v>
      </c>
      <c r="L21" s="253">
        <v>981181542.7899996</v>
      </c>
      <c r="M21" s="253">
        <v>1073477777.5099996</v>
      </c>
      <c r="N21" s="253">
        <v>1051850436.5299999</v>
      </c>
      <c r="O21" s="253">
        <v>3357155787.9700003</v>
      </c>
      <c r="P21" s="253">
        <v>1382039492.4399989</v>
      </c>
      <c r="Q21" s="253">
        <v>14877731650.74</v>
      </c>
    </row>
    <row r="22" spans="2:17" x14ac:dyDescent="0.25">
      <c r="B22" s="59" t="s">
        <v>35</v>
      </c>
      <c r="C22" s="253">
        <v>50223083417</v>
      </c>
      <c r="D22" s="253">
        <v>59850223223.559998</v>
      </c>
      <c r="E22" s="253">
        <v>4446060553.3999987</v>
      </c>
      <c r="F22" s="253">
        <v>4544775530.1099997</v>
      </c>
      <c r="G22" s="253">
        <v>4157178911.4000001</v>
      </c>
      <c r="H22" s="253">
        <v>5120869210.869997</v>
      </c>
      <c r="I22" s="253">
        <v>4230215054.3899999</v>
      </c>
      <c r="J22" s="253">
        <v>5036074762.2999983</v>
      </c>
      <c r="K22" s="253">
        <v>4342062821.7000008</v>
      </c>
      <c r="L22" s="253">
        <v>4337076764.5599995</v>
      </c>
      <c r="M22" s="253">
        <v>4315979783.7199993</v>
      </c>
      <c r="N22" s="253">
        <v>4209316664.4099994</v>
      </c>
      <c r="O22" s="253">
        <v>8106210475.5400009</v>
      </c>
      <c r="P22" s="253">
        <v>6879831840.7600021</v>
      </c>
      <c r="Q22" s="253">
        <v>59725652373.159981</v>
      </c>
    </row>
    <row r="23" spans="2:17" x14ac:dyDescent="0.25">
      <c r="B23" s="59" t="s">
        <v>36</v>
      </c>
      <c r="C23" s="253">
        <v>236537638</v>
      </c>
      <c r="D23" s="253">
        <v>151141507</v>
      </c>
      <c r="E23" s="253">
        <v>16084080.499999998</v>
      </c>
      <c r="F23" s="253">
        <v>19162419.600000001</v>
      </c>
      <c r="G23" s="253">
        <v>760555.5</v>
      </c>
      <c r="H23" s="253">
        <v>28828656</v>
      </c>
      <c r="I23" s="253">
        <v>1006937.5</v>
      </c>
      <c r="J23" s="253">
        <v>857761.44000000006</v>
      </c>
      <c r="K23" s="253">
        <v>21184457.5</v>
      </c>
      <c r="L23" s="253">
        <v>760555</v>
      </c>
      <c r="M23" s="253">
        <v>6668395.5</v>
      </c>
      <c r="N23" s="253">
        <v>29398536.899999999</v>
      </c>
      <c r="O23" s="253">
        <v>17042594.099999998</v>
      </c>
      <c r="P23" s="253">
        <v>7047040.2699999996</v>
      </c>
      <c r="Q23" s="253">
        <v>148801989.81</v>
      </c>
    </row>
    <row r="24" spans="2:17" x14ac:dyDescent="0.25">
      <c r="B24" s="65" t="s">
        <v>37</v>
      </c>
      <c r="C24" s="245">
        <v>65616453232.999992</v>
      </c>
      <c r="D24" s="245">
        <v>63523500265.75</v>
      </c>
      <c r="E24" s="245">
        <v>806494652.35000014</v>
      </c>
      <c r="F24" s="245">
        <v>1606877268.9900002</v>
      </c>
      <c r="G24" s="245">
        <v>4063621553.4600005</v>
      </c>
      <c r="H24" s="245">
        <v>2113209542.9700003</v>
      </c>
      <c r="I24" s="245">
        <v>2047196865.3500004</v>
      </c>
      <c r="J24" s="245">
        <v>5047419561.3699999</v>
      </c>
      <c r="K24" s="245">
        <v>7007698412.2400007</v>
      </c>
      <c r="L24" s="245">
        <v>5395450844.8099995</v>
      </c>
      <c r="M24" s="245">
        <v>4257673622.0499997</v>
      </c>
      <c r="N24" s="245">
        <v>6853966068.5900002</v>
      </c>
      <c r="O24" s="245">
        <v>9577905926.1299973</v>
      </c>
      <c r="P24" s="245">
        <v>11254989401.070002</v>
      </c>
      <c r="Q24" s="245">
        <v>60032503719.379982</v>
      </c>
    </row>
    <row r="25" spans="2:17" x14ac:dyDescent="0.25">
      <c r="B25" s="61" t="s">
        <v>38</v>
      </c>
      <c r="C25" s="242">
        <v>45172555205</v>
      </c>
      <c r="D25" s="242">
        <v>41802043218.089996</v>
      </c>
      <c r="E25" s="242">
        <v>212418893.05000004</v>
      </c>
      <c r="F25" s="242">
        <v>921361049.18000007</v>
      </c>
      <c r="G25" s="242">
        <v>2989513504.6500006</v>
      </c>
      <c r="H25" s="242">
        <v>925897636.58000028</v>
      </c>
      <c r="I25" s="242">
        <v>1100542280.1900001</v>
      </c>
      <c r="J25" s="242">
        <v>3927585961.3400002</v>
      </c>
      <c r="K25" s="242">
        <v>3633216439.7900004</v>
      </c>
      <c r="L25" s="242">
        <v>3701586187.1899996</v>
      </c>
      <c r="M25" s="242">
        <v>1591208218.3600001</v>
      </c>
      <c r="N25" s="242">
        <v>4115168136.7099991</v>
      </c>
      <c r="O25" s="242">
        <v>7195232155.2199974</v>
      </c>
      <c r="P25" s="242">
        <v>8397330389.170002</v>
      </c>
      <c r="Q25" s="242">
        <v>38711060851.429985</v>
      </c>
    </row>
    <row r="26" spans="2:17" x14ac:dyDescent="0.25">
      <c r="B26" s="59" t="s">
        <v>39</v>
      </c>
      <c r="C26" s="253">
        <v>3015157707</v>
      </c>
      <c r="D26" s="253">
        <v>2977931368.8699989</v>
      </c>
      <c r="E26" s="253">
        <v>35456520.259999998</v>
      </c>
      <c r="F26" s="253">
        <v>47342183.649999999</v>
      </c>
      <c r="G26" s="253">
        <v>282049331.20000005</v>
      </c>
      <c r="H26" s="253">
        <v>52425246.889999993</v>
      </c>
      <c r="I26" s="253">
        <v>91543113.900000006</v>
      </c>
      <c r="J26" s="253">
        <v>329645532.5200001</v>
      </c>
      <c r="K26" s="253">
        <v>202863157.44</v>
      </c>
      <c r="L26" s="253">
        <v>370374059.29999995</v>
      </c>
      <c r="M26" s="253">
        <v>62737110.889999993</v>
      </c>
      <c r="N26" s="253">
        <v>222398211.66</v>
      </c>
      <c r="O26" s="253">
        <v>390277655.08999991</v>
      </c>
      <c r="P26" s="253">
        <v>842055881.24999988</v>
      </c>
      <c r="Q26" s="253">
        <v>2929168004.0500007</v>
      </c>
    </row>
    <row r="27" spans="2:17" x14ac:dyDescent="0.25">
      <c r="B27" s="59" t="s">
        <v>40</v>
      </c>
      <c r="C27" s="253">
        <v>2969028509</v>
      </c>
      <c r="D27" s="253">
        <v>5040315540.0599995</v>
      </c>
      <c r="E27" s="253">
        <v>12666666</v>
      </c>
      <c r="F27" s="253">
        <v>48552777.240000002</v>
      </c>
      <c r="G27" s="253">
        <v>265530699.06000003</v>
      </c>
      <c r="H27" s="253">
        <v>26722888.760000002</v>
      </c>
      <c r="I27" s="253">
        <v>98229678.540000007</v>
      </c>
      <c r="J27" s="253">
        <v>427307210.5399999</v>
      </c>
      <c r="K27" s="253">
        <v>120900434.84999999</v>
      </c>
      <c r="L27" s="253">
        <v>321336169.43000007</v>
      </c>
      <c r="M27" s="253">
        <v>68672286.319999993</v>
      </c>
      <c r="N27" s="253">
        <v>122883990.45000002</v>
      </c>
      <c r="O27" s="253">
        <v>2413169717.1599998</v>
      </c>
      <c r="P27" s="253">
        <v>1023058223.0899998</v>
      </c>
      <c r="Q27" s="253">
        <v>4949030741.4399986</v>
      </c>
    </row>
    <row r="28" spans="2:17" x14ac:dyDescent="0.25">
      <c r="B28" s="59" t="s">
        <v>41</v>
      </c>
      <c r="C28" s="253">
        <v>33910821518.999996</v>
      </c>
      <c r="D28" s="253">
        <v>33018224705.899994</v>
      </c>
      <c r="E28" s="253">
        <v>155384046.79000002</v>
      </c>
      <c r="F28" s="253">
        <v>770845531.9000001</v>
      </c>
      <c r="G28" s="253">
        <v>2342493746.9400001</v>
      </c>
      <c r="H28" s="253">
        <v>794046371.24000025</v>
      </c>
      <c r="I28" s="253">
        <v>854904415.05000007</v>
      </c>
      <c r="J28" s="253">
        <v>3114932673.79</v>
      </c>
      <c r="K28" s="253">
        <v>3251020603.0200005</v>
      </c>
      <c r="L28" s="253">
        <v>2955785028.1299996</v>
      </c>
      <c r="M28" s="253">
        <v>1407275809.02</v>
      </c>
      <c r="N28" s="253">
        <v>3710555480.1699991</v>
      </c>
      <c r="O28" s="253">
        <v>4289835558.0699983</v>
      </c>
      <c r="P28" s="253">
        <v>6425662355.5500031</v>
      </c>
      <c r="Q28" s="253">
        <v>30072741619.669991</v>
      </c>
    </row>
    <row r="29" spans="2:17" x14ac:dyDescent="0.25">
      <c r="B29" s="59" t="s">
        <v>42</v>
      </c>
      <c r="C29" s="253">
        <v>42020234</v>
      </c>
      <c r="D29" s="253">
        <v>103104999</v>
      </c>
      <c r="E29" s="253">
        <v>3333333</v>
      </c>
      <c r="F29" s="253">
        <v>3333333</v>
      </c>
      <c r="G29" s="253">
        <v>3333333</v>
      </c>
      <c r="H29" s="253">
        <v>3333333</v>
      </c>
      <c r="I29" s="253">
        <v>3333333</v>
      </c>
      <c r="J29" s="253">
        <v>3333333</v>
      </c>
      <c r="K29" s="253">
        <v>8333333</v>
      </c>
      <c r="L29" s="253">
        <v>3333333</v>
      </c>
      <c r="M29" s="253">
        <v>3333333</v>
      </c>
      <c r="N29" s="253">
        <v>6258333</v>
      </c>
      <c r="O29" s="253">
        <v>49863348</v>
      </c>
      <c r="P29" s="253">
        <v>11973336</v>
      </c>
      <c r="Q29" s="253">
        <v>103095014</v>
      </c>
    </row>
    <row r="30" spans="2:17" x14ac:dyDescent="0.25">
      <c r="B30" s="59" t="s">
        <v>43</v>
      </c>
      <c r="C30" s="253">
        <v>601517058</v>
      </c>
      <c r="D30" s="253">
        <v>661563156.25999999</v>
      </c>
      <c r="E30" s="253">
        <v>5578327</v>
      </c>
      <c r="F30" s="253">
        <v>51287223.389999993</v>
      </c>
      <c r="G30" s="253">
        <v>96106394.449999988</v>
      </c>
      <c r="H30" s="253">
        <v>49369796.689999998</v>
      </c>
      <c r="I30" s="253">
        <v>52531739.699999996</v>
      </c>
      <c r="J30" s="253">
        <v>52367211.489999987</v>
      </c>
      <c r="K30" s="253">
        <v>50098911.479999997</v>
      </c>
      <c r="L30" s="253">
        <v>50757597.329999991</v>
      </c>
      <c r="M30" s="253">
        <v>49189679.129999995</v>
      </c>
      <c r="N30" s="253">
        <v>53072121.429999992</v>
      </c>
      <c r="O30" s="253">
        <v>52085876.899999999</v>
      </c>
      <c r="P30" s="253">
        <v>94580593.279999986</v>
      </c>
      <c r="Q30" s="253">
        <v>657025472.2700001</v>
      </c>
    </row>
    <row r="31" spans="2:17" x14ac:dyDescent="0.25">
      <c r="B31" s="59" t="s">
        <v>70</v>
      </c>
      <c r="C31" s="253">
        <v>4634010178</v>
      </c>
      <c r="D31" s="253">
        <v>903448</v>
      </c>
      <c r="E31" s="253"/>
      <c r="F31" s="253"/>
      <c r="G31" s="253"/>
      <c r="H31" s="253"/>
      <c r="I31" s="253"/>
      <c r="J31" s="253"/>
      <c r="K31" s="253"/>
      <c r="L31" s="253"/>
      <c r="M31" s="253"/>
      <c r="N31" s="253"/>
      <c r="O31" s="253"/>
      <c r="P31" s="253"/>
      <c r="Q31" s="253"/>
    </row>
    <row r="32" spans="2:17" x14ac:dyDescent="0.25">
      <c r="B32" s="61" t="s">
        <v>44</v>
      </c>
      <c r="C32" s="242">
        <v>20443898028</v>
      </c>
      <c r="D32" s="242">
        <v>21721457047.66</v>
      </c>
      <c r="E32" s="242">
        <v>594075759.30000007</v>
      </c>
      <c r="F32" s="242">
        <v>685516219.81000006</v>
      </c>
      <c r="G32" s="242">
        <v>1074108048.8099999</v>
      </c>
      <c r="H32" s="242">
        <v>1187311906.3900001</v>
      </c>
      <c r="I32" s="242">
        <v>946654585.15999997</v>
      </c>
      <c r="J32" s="242">
        <v>1119833600.03</v>
      </c>
      <c r="K32" s="242">
        <v>3374481972.4500003</v>
      </c>
      <c r="L32" s="242">
        <v>1693864657.6200001</v>
      </c>
      <c r="M32" s="242">
        <v>2666465403.6899996</v>
      </c>
      <c r="N32" s="242">
        <v>2738797931.8799996</v>
      </c>
      <c r="O32" s="242">
        <v>2382673770.9099998</v>
      </c>
      <c r="P32" s="242">
        <v>2857659011.8999996</v>
      </c>
      <c r="Q32" s="242">
        <v>21321442867.950001</v>
      </c>
    </row>
    <row r="33" spans="2:17" x14ac:dyDescent="0.25">
      <c r="B33" s="59" t="s">
        <v>45</v>
      </c>
      <c r="C33" s="253">
        <v>74300000</v>
      </c>
      <c r="D33" s="253">
        <v>188697558.56999999</v>
      </c>
      <c r="E33" s="253">
        <v>0</v>
      </c>
      <c r="F33" s="253">
        <v>30000000</v>
      </c>
      <c r="G33" s="253">
        <v>35800000</v>
      </c>
      <c r="H33" s="253">
        <v>700000</v>
      </c>
      <c r="I33" s="253">
        <v>25500000</v>
      </c>
      <c r="J33" s="253">
        <v>12500000</v>
      </c>
      <c r="K33" s="253">
        <v>0</v>
      </c>
      <c r="L33" s="253">
        <v>15997558.57</v>
      </c>
      <c r="M33" s="253">
        <v>11100000</v>
      </c>
      <c r="N33" s="253">
        <v>31600000</v>
      </c>
      <c r="O33" s="253">
        <v>0</v>
      </c>
      <c r="P33" s="253">
        <v>25500000</v>
      </c>
      <c r="Q33" s="253">
        <v>188697558.56999999</v>
      </c>
    </row>
    <row r="34" spans="2:17" x14ac:dyDescent="0.25">
      <c r="B34" s="59" t="s">
        <v>46</v>
      </c>
      <c r="C34" s="253">
        <v>20369598028</v>
      </c>
      <c r="D34" s="253">
        <v>21532759489.09</v>
      </c>
      <c r="E34" s="253">
        <v>594075759.30000007</v>
      </c>
      <c r="F34" s="253">
        <v>655516219.81000006</v>
      </c>
      <c r="G34" s="253">
        <v>1038308048.8099999</v>
      </c>
      <c r="H34" s="253">
        <v>1186611906.3900001</v>
      </c>
      <c r="I34" s="253">
        <v>921154585.15999997</v>
      </c>
      <c r="J34" s="253">
        <v>1107333600.03</v>
      </c>
      <c r="K34" s="253">
        <v>3374481972.4500003</v>
      </c>
      <c r="L34" s="253">
        <v>1677867099.0500002</v>
      </c>
      <c r="M34" s="253">
        <v>2655365403.6899996</v>
      </c>
      <c r="N34" s="253">
        <v>2707197931.8800001</v>
      </c>
      <c r="O34" s="253">
        <v>2382673770.9099998</v>
      </c>
      <c r="P34" s="253">
        <v>2832159011.8999996</v>
      </c>
      <c r="Q34" s="253">
        <v>21132745309.380005</v>
      </c>
    </row>
    <row r="35" spans="2:17" x14ac:dyDescent="0.25">
      <c r="B35" s="45" t="s">
        <v>66</v>
      </c>
      <c r="C35" s="248">
        <v>282791641887</v>
      </c>
      <c r="D35" s="248">
        <v>285014852618.22992</v>
      </c>
      <c r="E35" s="249">
        <v>14545968830.449997</v>
      </c>
      <c r="F35" s="250">
        <v>17503721541.659996</v>
      </c>
      <c r="G35" s="251">
        <v>21263151451.200008</v>
      </c>
      <c r="H35" s="249">
        <v>17138969741.370001</v>
      </c>
      <c r="I35" s="250">
        <v>18037515332.270004</v>
      </c>
      <c r="J35" s="251">
        <v>22783736369.820004</v>
      </c>
      <c r="K35" s="249">
        <v>22806329233.900005</v>
      </c>
      <c r="L35" s="250">
        <v>20852643103.930008</v>
      </c>
      <c r="M35" s="251">
        <v>19699071927.230003</v>
      </c>
      <c r="N35" s="249">
        <v>23465456230.950005</v>
      </c>
      <c r="O35" s="250">
        <v>31681529701.109997</v>
      </c>
      <c r="P35" s="250">
        <v>48871984562.799995</v>
      </c>
      <c r="Q35" s="252">
        <v>278650078026.69</v>
      </c>
    </row>
    <row r="36" spans="2:17" x14ac:dyDescent="0.25">
      <c r="C36" s="254"/>
      <c r="D36" s="253"/>
      <c r="E36" s="71"/>
      <c r="F36" s="253"/>
      <c r="G36" s="253"/>
      <c r="H36" s="253"/>
      <c r="I36" s="253"/>
      <c r="J36" s="253"/>
      <c r="K36" s="253"/>
      <c r="L36" s="253"/>
      <c r="M36" s="253"/>
      <c r="N36" s="253"/>
      <c r="O36" s="71"/>
      <c r="P36" s="253"/>
      <c r="Q36" s="253"/>
    </row>
    <row r="37" spans="2:17" x14ac:dyDescent="0.25">
      <c r="B37" s="45" t="s">
        <v>48</v>
      </c>
      <c r="C37" s="248"/>
      <c r="D37" s="248"/>
      <c r="E37" s="42"/>
      <c r="F37" s="250"/>
      <c r="G37" s="251"/>
      <c r="H37" s="249"/>
      <c r="I37" s="250"/>
      <c r="J37" s="251"/>
      <c r="K37" s="249"/>
      <c r="L37" s="41"/>
      <c r="M37" s="251"/>
      <c r="N37" s="249"/>
      <c r="O37" s="41"/>
      <c r="P37" s="250"/>
      <c r="Q37" s="252"/>
    </row>
    <row r="38" spans="2:17" x14ac:dyDescent="0.25">
      <c r="B38" s="61" t="s">
        <v>49</v>
      </c>
      <c r="C38" s="242">
        <v>0</v>
      </c>
      <c r="D38" s="242">
        <v>1883466250</v>
      </c>
      <c r="E38" s="70">
        <v>0</v>
      </c>
      <c r="F38" s="70">
        <v>0</v>
      </c>
      <c r="G38" s="70">
        <v>0</v>
      </c>
      <c r="H38" s="70">
        <v>0</v>
      </c>
      <c r="I38" s="70">
        <v>0</v>
      </c>
      <c r="J38" s="70">
        <v>0</v>
      </c>
      <c r="K38" s="242">
        <v>582982110.02999997</v>
      </c>
      <c r="L38" s="242">
        <v>0</v>
      </c>
      <c r="M38" s="70">
        <v>0</v>
      </c>
      <c r="N38" s="70">
        <v>0</v>
      </c>
      <c r="O38" s="70">
        <v>0</v>
      </c>
      <c r="P38" s="242">
        <v>412884915.58999997</v>
      </c>
      <c r="Q38" s="242">
        <v>995867025.62</v>
      </c>
    </row>
    <row r="39" spans="2:17" x14ac:dyDescent="0.25">
      <c r="B39" s="59" t="s">
        <v>67</v>
      </c>
      <c r="C39" s="253">
        <v>0</v>
      </c>
      <c r="D39" s="253">
        <v>1883466250</v>
      </c>
      <c r="E39" s="253">
        <v>0</v>
      </c>
      <c r="F39" s="253">
        <v>0</v>
      </c>
      <c r="G39" s="253">
        <v>0</v>
      </c>
      <c r="H39" s="253">
        <v>0</v>
      </c>
      <c r="I39" s="253">
        <v>0</v>
      </c>
      <c r="J39" s="253">
        <v>0</v>
      </c>
      <c r="K39" s="253">
        <v>582982110.02999997</v>
      </c>
      <c r="L39" s="253">
        <v>0</v>
      </c>
      <c r="M39" s="253">
        <v>0</v>
      </c>
      <c r="N39" s="253">
        <v>0</v>
      </c>
      <c r="O39" s="253">
        <v>0</v>
      </c>
      <c r="P39" s="253">
        <v>412884915.58999997</v>
      </c>
      <c r="Q39" s="253">
        <v>995867025.62</v>
      </c>
    </row>
    <row r="40" spans="2:17" x14ac:dyDescent="0.25">
      <c r="B40" s="61" t="s">
        <v>51</v>
      </c>
      <c r="C40" s="242">
        <v>39185406999</v>
      </c>
      <c r="D40" s="242">
        <v>39185406999</v>
      </c>
      <c r="E40" s="242">
        <v>2941443563.6399999</v>
      </c>
      <c r="F40" s="242">
        <v>5632888940.9799995</v>
      </c>
      <c r="G40" s="242">
        <v>2049348418.2299998</v>
      </c>
      <c r="H40" s="242">
        <v>4360501234.0100002</v>
      </c>
      <c r="I40" s="242">
        <v>3494079470.1900005</v>
      </c>
      <c r="J40" s="242">
        <v>2832655042.0899997</v>
      </c>
      <c r="K40" s="242">
        <v>1043078822.15</v>
      </c>
      <c r="L40" s="242">
        <v>4529572242.0400009</v>
      </c>
      <c r="M40" s="242">
        <v>1730326511.8899999</v>
      </c>
      <c r="N40" s="242">
        <v>3986124173.1700001</v>
      </c>
      <c r="O40" s="242">
        <v>2921374854.0900002</v>
      </c>
      <c r="P40" s="242">
        <v>1562585171.6300001</v>
      </c>
      <c r="Q40" s="242">
        <v>37083978444.110001</v>
      </c>
    </row>
    <row r="41" spans="2:17" x14ac:dyDescent="0.25">
      <c r="B41" s="59" t="s">
        <v>52</v>
      </c>
      <c r="C41" s="253">
        <v>10656075000</v>
      </c>
      <c r="D41" s="253">
        <v>12068377651</v>
      </c>
      <c r="E41" s="253">
        <v>356902501.60000002</v>
      </c>
      <c r="F41" s="253">
        <v>2098291605.7900002</v>
      </c>
      <c r="G41" s="253">
        <v>483564015.18000001</v>
      </c>
      <c r="H41" s="253">
        <v>3163502461.4400001</v>
      </c>
      <c r="I41" s="253">
        <v>820078150.96000004</v>
      </c>
      <c r="J41" s="253">
        <v>896687789.52999997</v>
      </c>
      <c r="K41" s="253">
        <v>0</v>
      </c>
      <c r="L41" s="253">
        <v>827171761.36000001</v>
      </c>
      <c r="M41" s="253">
        <v>0</v>
      </c>
      <c r="N41" s="253">
        <v>2043730958.6600001</v>
      </c>
      <c r="O41" s="253">
        <v>98333333</v>
      </c>
      <c r="P41" s="253">
        <v>0</v>
      </c>
      <c r="Q41" s="253">
        <v>10788262577.519999</v>
      </c>
    </row>
    <row r="42" spans="2:17" x14ac:dyDescent="0.25">
      <c r="B42" s="59" t="s">
        <v>53</v>
      </c>
      <c r="C42" s="253">
        <v>28529331999</v>
      </c>
      <c r="D42" s="253">
        <v>27117029348</v>
      </c>
      <c r="E42" s="253">
        <v>2584541062.04</v>
      </c>
      <c r="F42" s="253">
        <v>3534597335.1899996</v>
      </c>
      <c r="G42" s="253">
        <v>1565784403.05</v>
      </c>
      <c r="H42" s="253">
        <v>1196998772.5699999</v>
      </c>
      <c r="I42" s="253">
        <v>2674001319.2300005</v>
      </c>
      <c r="J42" s="253">
        <v>1935967252.5599999</v>
      </c>
      <c r="K42" s="253">
        <v>1043078822.15</v>
      </c>
      <c r="L42" s="253">
        <v>3702400480.6800003</v>
      </c>
      <c r="M42" s="253">
        <v>1730326511.8899999</v>
      </c>
      <c r="N42" s="253">
        <v>1942393214.51</v>
      </c>
      <c r="O42" s="253">
        <v>2823041521.0900002</v>
      </c>
      <c r="P42" s="253">
        <v>1562585171.6300001</v>
      </c>
      <c r="Q42" s="253">
        <v>26295715866.59</v>
      </c>
    </row>
    <row r="43" spans="2:17" x14ac:dyDescent="0.25">
      <c r="B43" s="61" t="s">
        <v>54</v>
      </c>
      <c r="C43" s="242">
        <v>7022338504</v>
      </c>
      <c r="D43" s="242">
        <v>11464225474</v>
      </c>
      <c r="E43" s="242">
        <v>12002492</v>
      </c>
      <c r="F43" s="242">
        <v>5061815078</v>
      </c>
      <c r="G43" s="242">
        <v>150053926.07999998</v>
      </c>
      <c r="H43" s="242">
        <v>11915350.669999998</v>
      </c>
      <c r="I43" s="242">
        <v>85743016.190000013</v>
      </c>
      <c r="J43" s="242">
        <v>81983913.419999987</v>
      </c>
      <c r="K43" s="242">
        <v>85923986.74000001</v>
      </c>
      <c r="L43" s="242">
        <v>82603474.060000002</v>
      </c>
      <c r="M43" s="242">
        <v>14350960.67</v>
      </c>
      <c r="N43" s="242">
        <v>322091930.56999999</v>
      </c>
      <c r="O43" s="242">
        <v>117920647</v>
      </c>
      <c r="P43" s="242">
        <v>29244346.069999997</v>
      </c>
      <c r="Q43" s="242">
        <v>6055649121.4700003</v>
      </c>
    </row>
    <row r="44" spans="2:17" x14ac:dyDescent="0.25">
      <c r="B44" s="59" t="s">
        <v>56</v>
      </c>
      <c r="C44" s="253">
        <v>7022338504</v>
      </c>
      <c r="D44" s="253">
        <v>11464225474</v>
      </c>
      <c r="E44" s="253">
        <v>12002492</v>
      </c>
      <c r="F44" s="253">
        <v>5061815078</v>
      </c>
      <c r="G44" s="253">
        <v>150053926.07999998</v>
      </c>
      <c r="H44" s="253">
        <v>11915350.669999998</v>
      </c>
      <c r="I44" s="253">
        <v>85743016.190000013</v>
      </c>
      <c r="J44" s="253">
        <v>81983913.419999987</v>
      </c>
      <c r="K44" s="253">
        <v>85923986.74000001</v>
      </c>
      <c r="L44" s="253">
        <v>82603474.060000002</v>
      </c>
      <c r="M44" s="253">
        <v>14350960.67</v>
      </c>
      <c r="N44" s="253">
        <v>322091930.56999999</v>
      </c>
      <c r="O44" s="253">
        <v>117920647</v>
      </c>
      <c r="P44" s="253">
        <v>29244346.069999997</v>
      </c>
      <c r="Q44" s="253">
        <v>6055649121.4700003</v>
      </c>
    </row>
    <row r="45" spans="2:17" x14ac:dyDescent="0.25">
      <c r="B45" s="45" t="s">
        <v>57</v>
      </c>
      <c r="C45" s="248">
        <v>46207745503</v>
      </c>
      <c r="D45" s="248">
        <v>52533098722.999992</v>
      </c>
      <c r="E45" s="249">
        <v>2953446055.6399999</v>
      </c>
      <c r="F45" s="250">
        <v>10694704018.98</v>
      </c>
      <c r="G45" s="251">
        <v>2199402344.3099999</v>
      </c>
      <c r="H45" s="249">
        <v>4372416584.6800003</v>
      </c>
      <c r="I45" s="250">
        <v>3579822486.3800006</v>
      </c>
      <c r="J45" s="251">
        <v>2914638955.5099998</v>
      </c>
      <c r="K45" s="249">
        <v>1711984918.9199996</v>
      </c>
      <c r="L45" s="250">
        <v>4612175716.1000004</v>
      </c>
      <c r="M45" s="251">
        <v>1744677472.5599999</v>
      </c>
      <c r="N45" s="249">
        <v>4308216103.7399998</v>
      </c>
      <c r="O45" s="250">
        <v>3039295501.0900002</v>
      </c>
      <c r="P45" s="250">
        <v>2004714433.29</v>
      </c>
      <c r="Q45" s="252">
        <v>44135494591.199997</v>
      </c>
    </row>
    <row r="46" spans="2:17" x14ac:dyDescent="0.25">
      <c r="C46" s="253"/>
      <c r="D46" s="253"/>
      <c r="E46" s="253"/>
      <c r="F46" s="253"/>
      <c r="G46" s="253"/>
      <c r="H46" s="253"/>
      <c r="I46" s="253"/>
      <c r="J46" s="253"/>
      <c r="K46" s="253"/>
      <c r="L46" s="253"/>
      <c r="M46" s="253"/>
      <c r="N46" s="253"/>
      <c r="O46" s="253"/>
      <c r="P46" s="253"/>
      <c r="Q46" s="253"/>
    </row>
    <row r="47" spans="2:17" x14ac:dyDescent="0.25">
      <c r="B47" s="45" t="s">
        <v>58</v>
      </c>
      <c r="C47" s="248">
        <v>328999387390</v>
      </c>
      <c r="D47" s="248">
        <v>337547951341.22992</v>
      </c>
      <c r="E47" s="249">
        <v>17499414886.09</v>
      </c>
      <c r="F47" s="250">
        <v>28198425560.639996</v>
      </c>
      <c r="G47" s="251">
        <v>23462553795.51001</v>
      </c>
      <c r="H47" s="249">
        <v>21511386326.049999</v>
      </c>
      <c r="I47" s="250">
        <v>21617337818.650005</v>
      </c>
      <c r="J47" s="251">
        <v>25698375325.330002</v>
      </c>
      <c r="K47" s="249">
        <v>24518314152.820004</v>
      </c>
      <c r="L47" s="250">
        <v>25464818820.030006</v>
      </c>
      <c r="M47" s="251">
        <v>21443749399.790005</v>
      </c>
      <c r="N47" s="249">
        <v>27773672334.690002</v>
      </c>
      <c r="O47" s="250">
        <v>34720825202.199997</v>
      </c>
      <c r="P47" s="250">
        <v>50876698996.089996</v>
      </c>
      <c r="Q47" s="252">
        <v>322785572617.88995</v>
      </c>
    </row>
    <row r="48" spans="2:17" x14ac:dyDescent="0.25">
      <c r="B48" s="39" t="s">
        <v>59</v>
      </c>
      <c r="C48" s="39"/>
      <c r="D48" s="39"/>
    </row>
    <row r="49" spans="2:17" x14ac:dyDescent="0.25">
      <c r="B49" s="39" t="s">
        <v>74</v>
      </c>
      <c r="C49" s="39"/>
      <c r="D49" s="39"/>
    </row>
    <row r="50" spans="2:17" x14ac:dyDescent="0.25">
      <c r="B50" s="39" t="s">
        <v>61</v>
      </c>
      <c r="C50" s="39"/>
      <c r="D50" s="39"/>
    </row>
    <row r="51" spans="2:17" x14ac:dyDescent="0.25">
      <c r="B51" s="39" t="s">
        <v>62</v>
      </c>
      <c r="C51" s="39"/>
      <c r="D51" s="39"/>
    </row>
    <row r="52" spans="2:17" x14ac:dyDescent="0.25">
      <c r="B52" s="39" t="s">
        <v>63</v>
      </c>
      <c r="C52" s="39"/>
      <c r="D52" s="39"/>
      <c r="E52" s="37"/>
      <c r="F52" s="37"/>
      <c r="G52" s="37"/>
      <c r="H52" s="37"/>
      <c r="I52" s="37"/>
      <c r="J52" s="37"/>
      <c r="K52" s="37"/>
      <c r="L52" s="37"/>
      <c r="M52" s="37"/>
      <c r="N52" s="37"/>
      <c r="O52" s="37"/>
      <c r="P52" s="37"/>
      <c r="Q52" s="37"/>
    </row>
  </sheetData>
  <mergeCells count="10">
    <mergeCell ref="B6:Q6"/>
    <mergeCell ref="P7:Q7"/>
    <mergeCell ref="B8:B9"/>
    <mergeCell ref="B2:Q2"/>
    <mergeCell ref="B3:Q3"/>
    <mergeCell ref="B4:Q4"/>
    <mergeCell ref="B5:Q5"/>
    <mergeCell ref="E8:Q8"/>
    <mergeCell ref="C8:C9"/>
    <mergeCell ref="D8:D9"/>
  </mergeCells>
  <printOptions horizontalCentered="1"/>
  <pageMargins left="0.21" right="0.2" top="0.31" bottom="0.3" header="0.3" footer="0.3"/>
  <pageSetup scale="6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pageSetUpPr fitToPage="1"/>
  </sheetPr>
  <dimension ref="B2:Q51"/>
  <sheetViews>
    <sheetView showGridLines="0" topLeftCell="A8" zoomScale="86" zoomScaleNormal="86" workbookViewId="0">
      <selection activeCell="Q36" sqref="Q36"/>
    </sheetView>
  </sheetViews>
  <sheetFormatPr defaultColWidth="11.42578125" defaultRowHeight="15" x14ac:dyDescent="0.25"/>
  <cols>
    <col min="1" max="1" width="10.28515625" customWidth="1"/>
    <col min="2" max="2" width="53.42578125" customWidth="1"/>
    <col min="3" max="4" width="17.42578125" customWidth="1"/>
    <col min="13" max="13" width="13.28515625" customWidth="1"/>
    <col min="15" max="15" width="13.28515625" customWidth="1"/>
  </cols>
  <sheetData>
    <row r="2" spans="2:17" ht="29.25" customHeight="1" x14ac:dyDescent="0.25">
      <c r="B2" s="364" t="s">
        <v>0</v>
      </c>
      <c r="C2" s="365"/>
      <c r="D2" s="365"/>
      <c r="E2" s="365"/>
      <c r="F2" s="365"/>
      <c r="G2" s="365"/>
      <c r="H2" s="365"/>
      <c r="I2" s="365"/>
      <c r="J2" s="365"/>
      <c r="K2" s="365"/>
      <c r="L2" s="365"/>
      <c r="M2" s="365"/>
      <c r="N2" s="365"/>
      <c r="O2" s="365"/>
      <c r="P2" s="365"/>
      <c r="Q2" s="365"/>
    </row>
    <row r="3" spans="2:17" ht="23.25" customHeight="1" x14ac:dyDescent="0.25">
      <c r="B3" s="366" t="s">
        <v>1</v>
      </c>
      <c r="C3" s="367"/>
      <c r="D3" s="367"/>
      <c r="E3" s="367"/>
      <c r="F3" s="367"/>
      <c r="G3" s="367"/>
      <c r="H3" s="367"/>
      <c r="I3" s="367"/>
      <c r="J3" s="367"/>
      <c r="K3" s="367"/>
      <c r="L3" s="367"/>
      <c r="M3" s="367"/>
      <c r="N3" s="367"/>
      <c r="O3" s="367"/>
      <c r="P3" s="367"/>
      <c r="Q3" s="367"/>
    </row>
    <row r="4" spans="2:17" ht="15.75" x14ac:dyDescent="0.25">
      <c r="B4" s="370" t="s">
        <v>64</v>
      </c>
      <c r="C4" s="371"/>
      <c r="D4" s="371"/>
      <c r="E4" s="371"/>
      <c r="F4" s="371"/>
      <c r="G4" s="371"/>
      <c r="H4" s="371"/>
      <c r="I4" s="371"/>
      <c r="J4" s="371"/>
      <c r="K4" s="371"/>
      <c r="L4" s="371"/>
      <c r="M4" s="371"/>
      <c r="N4" s="371"/>
      <c r="O4" s="371"/>
      <c r="P4" s="371"/>
      <c r="Q4" s="371"/>
    </row>
    <row r="5" spans="2:17" ht="15.75" x14ac:dyDescent="0.25">
      <c r="B5" s="370" t="s">
        <v>3</v>
      </c>
      <c r="C5" s="371"/>
      <c r="D5" s="371"/>
      <c r="E5" s="371"/>
      <c r="F5" s="371"/>
      <c r="G5" s="371"/>
      <c r="H5" s="371"/>
      <c r="I5" s="371"/>
      <c r="J5" s="371"/>
      <c r="K5" s="371"/>
      <c r="L5" s="371"/>
      <c r="M5" s="371"/>
      <c r="N5" s="371"/>
      <c r="O5" s="371"/>
      <c r="P5" s="371"/>
      <c r="Q5" s="371"/>
    </row>
    <row r="6" spans="2:17" ht="12.75" customHeight="1" x14ac:dyDescent="0.25">
      <c r="B6" s="372"/>
      <c r="C6" s="373"/>
      <c r="D6" s="373"/>
      <c r="E6" s="373"/>
      <c r="F6" s="373"/>
      <c r="G6" s="373"/>
      <c r="H6" s="373"/>
      <c r="I6" s="373"/>
      <c r="J6" s="373"/>
      <c r="K6" s="373"/>
      <c r="L6" s="373"/>
      <c r="M6" s="373"/>
      <c r="N6" s="373"/>
      <c r="O6" s="373"/>
      <c r="P6" s="373"/>
      <c r="Q6" s="373"/>
    </row>
    <row r="7" spans="2:17" x14ac:dyDescent="0.25">
      <c r="B7" s="2" t="s">
        <v>76</v>
      </c>
      <c r="C7" s="66"/>
      <c r="D7" s="66"/>
      <c r="E7" s="37"/>
      <c r="F7" s="37"/>
      <c r="G7" s="37"/>
      <c r="H7" s="37"/>
      <c r="I7" s="37"/>
      <c r="J7" s="37"/>
      <c r="K7" s="37"/>
      <c r="L7" s="37"/>
      <c r="M7" s="37"/>
      <c r="N7" s="37"/>
      <c r="O7" s="37"/>
      <c r="P7" s="381" t="s">
        <v>5</v>
      </c>
      <c r="Q7" s="381"/>
    </row>
    <row r="8" spans="2:17" ht="18" customHeight="1" x14ac:dyDescent="0.25">
      <c r="B8" s="360" t="s">
        <v>6</v>
      </c>
      <c r="C8" s="378" t="s">
        <v>7</v>
      </c>
      <c r="D8" s="379" t="s">
        <v>8</v>
      </c>
      <c r="E8" s="382" t="s">
        <v>9</v>
      </c>
      <c r="F8" s="382"/>
      <c r="G8" s="382"/>
      <c r="H8" s="382"/>
      <c r="I8" s="382"/>
      <c r="J8" s="382"/>
      <c r="K8" s="382"/>
      <c r="L8" s="382"/>
      <c r="M8" s="382"/>
      <c r="N8" s="382"/>
      <c r="O8" s="382"/>
      <c r="P8" s="382"/>
      <c r="Q8" s="382"/>
    </row>
    <row r="9" spans="2:17" ht="31.5" customHeight="1" x14ac:dyDescent="0.25">
      <c r="B9" s="360"/>
      <c r="C9" s="378"/>
      <c r="D9" s="380"/>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7" x14ac:dyDescent="0.25">
      <c r="B10" s="65" t="s">
        <v>23</v>
      </c>
      <c r="C10" s="245">
        <v>225534744677</v>
      </c>
      <c r="D10" s="245">
        <v>242810043277.29007</v>
      </c>
      <c r="E10" s="246">
        <v>16606070652.440004</v>
      </c>
      <c r="F10" s="246">
        <v>17870503291.009995</v>
      </c>
      <c r="G10" s="246">
        <v>25806490304.560005</v>
      </c>
      <c r="H10" s="246">
        <v>18978474214.440002</v>
      </c>
      <c r="I10" s="246">
        <v>16671119623.329992</v>
      </c>
      <c r="J10" s="246">
        <v>20079708210.889999</v>
      </c>
      <c r="K10" s="246">
        <v>18779381797.200001</v>
      </c>
      <c r="L10" s="246">
        <v>13920817346.710001</v>
      </c>
      <c r="M10" s="246">
        <v>16323051117.390015</v>
      </c>
      <c r="N10" s="246">
        <v>20879394775.570004</v>
      </c>
      <c r="O10" s="246">
        <v>19907787690.419998</v>
      </c>
      <c r="P10" s="246">
        <v>36326907917.619995</v>
      </c>
      <c r="Q10" s="246">
        <v>242149706941.57999</v>
      </c>
    </row>
    <row r="11" spans="2:17" x14ac:dyDescent="0.25">
      <c r="B11" s="61" t="s">
        <v>24</v>
      </c>
      <c r="C11" s="242">
        <v>105147777317</v>
      </c>
      <c r="D11" s="242">
        <v>106638358883.74004</v>
      </c>
      <c r="E11" s="243">
        <v>6823741380.7900028</v>
      </c>
      <c r="F11" s="243">
        <v>8195549709.8499947</v>
      </c>
      <c r="G11" s="243">
        <v>8580222304.6100025</v>
      </c>
      <c r="H11" s="243">
        <v>9723117173.789999</v>
      </c>
      <c r="I11" s="243">
        <v>8432291143.4799938</v>
      </c>
      <c r="J11" s="243">
        <v>8368212814.2700005</v>
      </c>
      <c r="K11" s="243">
        <v>7208310003.4400015</v>
      </c>
      <c r="L11" s="243">
        <v>7122500160.6499987</v>
      </c>
      <c r="M11" s="243">
        <v>8643222677.5100136</v>
      </c>
      <c r="N11" s="243">
        <v>8852985113.1500034</v>
      </c>
      <c r="O11" s="243">
        <v>10707305358.84</v>
      </c>
      <c r="P11" s="243">
        <v>13419967559.850004</v>
      </c>
      <c r="Q11" s="243">
        <v>106077425400.23001</v>
      </c>
    </row>
    <row r="12" spans="2:17" x14ac:dyDescent="0.25">
      <c r="B12" s="59" t="s">
        <v>25</v>
      </c>
      <c r="C12" s="253">
        <v>71270592545</v>
      </c>
      <c r="D12" s="253">
        <v>72460582843.820007</v>
      </c>
      <c r="E12" s="241">
        <v>5279230396.1600046</v>
      </c>
      <c r="F12" s="241">
        <v>5603496875.0799952</v>
      </c>
      <c r="G12" s="241">
        <v>5837689629.369998</v>
      </c>
      <c r="H12" s="241">
        <v>5383682918.5999985</v>
      </c>
      <c r="I12" s="241">
        <v>5742069406.1399965</v>
      </c>
      <c r="J12" s="241">
        <v>5508354234.1499949</v>
      </c>
      <c r="K12" s="241">
        <v>5364219959.1100025</v>
      </c>
      <c r="L12" s="241">
        <v>4957093665.9499979</v>
      </c>
      <c r="M12" s="241">
        <v>6384111297.2900105</v>
      </c>
      <c r="N12" s="241">
        <v>5809165864.0100031</v>
      </c>
      <c r="O12" s="241">
        <v>8782243569.3299999</v>
      </c>
      <c r="P12" s="241">
        <v>7602905554.2599993</v>
      </c>
      <c r="Q12" s="241">
        <v>72254263369.449951</v>
      </c>
    </row>
    <row r="13" spans="2:17" x14ac:dyDescent="0.25">
      <c r="B13" s="59" t="s">
        <v>26</v>
      </c>
      <c r="C13" s="253">
        <v>33877184772</v>
      </c>
      <c r="D13" s="253">
        <v>34177776039.920029</v>
      </c>
      <c r="E13" s="241">
        <v>1544510984.6299987</v>
      </c>
      <c r="F13" s="241">
        <v>2592052834.7699986</v>
      </c>
      <c r="G13" s="241">
        <v>2742532675.2400045</v>
      </c>
      <c r="H13" s="241">
        <v>4339434255.1899996</v>
      </c>
      <c r="I13" s="241">
        <v>2690221737.3399982</v>
      </c>
      <c r="J13" s="241">
        <v>2859858580.1200056</v>
      </c>
      <c r="K13" s="241">
        <v>1844090044.3299985</v>
      </c>
      <c r="L13" s="241">
        <v>2165406494.7000017</v>
      </c>
      <c r="M13" s="241">
        <v>2259111380.2200031</v>
      </c>
      <c r="N13" s="241">
        <v>3043819249.1400013</v>
      </c>
      <c r="O13" s="241">
        <v>1925061789.5100009</v>
      </c>
      <c r="P13" s="241">
        <v>5817062005.590004</v>
      </c>
      <c r="Q13" s="241">
        <v>33823162030.780056</v>
      </c>
    </row>
    <row r="14" spans="2:17" x14ac:dyDescent="0.25">
      <c r="B14" s="61" t="s">
        <v>27</v>
      </c>
      <c r="C14" s="242">
        <v>36392890000</v>
      </c>
      <c r="D14" s="242">
        <v>37808076125.569992</v>
      </c>
      <c r="E14" s="243">
        <v>3789888945.46</v>
      </c>
      <c r="F14" s="243">
        <v>1714779072.8499999</v>
      </c>
      <c r="G14" s="243">
        <v>2146373338.8299997</v>
      </c>
      <c r="H14" s="243">
        <v>2626484893.8000002</v>
      </c>
      <c r="I14" s="243">
        <v>721089930.75999999</v>
      </c>
      <c r="J14" s="243">
        <v>4900819393.0199995</v>
      </c>
      <c r="K14" s="243">
        <v>5967173955.3500004</v>
      </c>
      <c r="L14" s="243">
        <v>1034365275.12</v>
      </c>
      <c r="M14" s="243">
        <v>1991845760.6200001</v>
      </c>
      <c r="N14" s="243">
        <v>3217712122.7600002</v>
      </c>
      <c r="O14" s="243">
        <v>1382824562.78</v>
      </c>
      <c r="P14" s="243">
        <v>8282600342.8599997</v>
      </c>
      <c r="Q14" s="243">
        <v>37775957594.209999</v>
      </c>
    </row>
    <row r="15" spans="2:17" x14ac:dyDescent="0.25">
      <c r="B15" s="59" t="s">
        <v>28</v>
      </c>
      <c r="C15" s="253">
        <v>18761470000</v>
      </c>
      <c r="D15" s="253">
        <v>25135665910.84</v>
      </c>
      <c r="E15" s="241">
        <v>1744068500.3699999</v>
      </c>
      <c r="F15" s="241">
        <v>970851075.25</v>
      </c>
      <c r="G15" s="241">
        <v>915719028.00999999</v>
      </c>
      <c r="H15" s="241">
        <v>2017217191.01</v>
      </c>
      <c r="I15" s="241">
        <v>168560245.97999999</v>
      </c>
      <c r="J15" s="241">
        <v>3504904262.8299999</v>
      </c>
      <c r="K15" s="241">
        <v>4888675623.3400002</v>
      </c>
      <c r="L15" s="241">
        <v>408080102.25</v>
      </c>
      <c r="M15" s="241">
        <v>820750635.01999998</v>
      </c>
      <c r="N15" s="241">
        <v>1580384977.7</v>
      </c>
      <c r="O15" s="241">
        <v>177008138.25999999</v>
      </c>
      <c r="P15" s="241">
        <v>7928435951.75</v>
      </c>
      <c r="Q15" s="241">
        <v>25124655731.77</v>
      </c>
    </row>
    <row r="16" spans="2:17" x14ac:dyDescent="0.25">
      <c r="B16" s="59" t="s">
        <v>29</v>
      </c>
      <c r="C16" s="253">
        <v>16810410000</v>
      </c>
      <c r="D16" s="253">
        <v>12127570466.029999</v>
      </c>
      <c r="E16" s="241">
        <v>2007768387.73</v>
      </c>
      <c r="F16" s="241">
        <v>740141063.45999992</v>
      </c>
      <c r="G16" s="241">
        <v>1218822471.5999999</v>
      </c>
      <c r="H16" s="241">
        <v>593652849.95000005</v>
      </c>
      <c r="I16" s="241">
        <v>517558465.39000005</v>
      </c>
      <c r="J16" s="241">
        <v>1379056238.49</v>
      </c>
      <c r="K16" s="241">
        <v>977939562.90999997</v>
      </c>
      <c r="L16" s="241">
        <v>620110611.90999997</v>
      </c>
      <c r="M16" s="241">
        <v>1122705015.51</v>
      </c>
      <c r="N16" s="241">
        <v>1624780191.3299999</v>
      </c>
      <c r="O16" s="241">
        <v>1047264226.54</v>
      </c>
      <c r="P16" s="241">
        <v>258022969.48000002</v>
      </c>
      <c r="Q16" s="241">
        <v>12107822054.300001</v>
      </c>
    </row>
    <row r="17" spans="2:17" x14ac:dyDescent="0.25">
      <c r="B17" s="59" t="s">
        <v>30</v>
      </c>
      <c r="C17" s="253">
        <v>821010000</v>
      </c>
      <c r="D17" s="253">
        <v>544839748.70000005</v>
      </c>
      <c r="E17" s="241">
        <v>38052057.359999999</v>
      </c>
      <c r="F17" s="241">
        <v>3786934.14</v>
      </c>
      <c r="G17" s="241">
        <v>11831839.220000001</v>
      </c>
      <c r="H17" s="241">
        <v>15614852.840000002</v>
      </c>
      <c r="I17" s="241">
        <v>34971219.390000001</v>
      </c>
      <c r="J17" s="241">
        <v>16858891.699999996</v>
      </c>
      <c r="K17" s="241">
        <v>100558769.10000001</v>
      </c>
      <c r="L17" s="241">
        <v>6174560.96</v>
      </c>
      <c r="M17" s="241">
        <v>48390110.090000011</v>
      </c>
      <c r="N17" s="241">
        <v>12546953.73</v>
      </c>
      <c r="O17" s="241">
        <v>158552197.97999999</v>
      </c>
      <c r="P17" s="241">
        <v>96141421.629999995</v>
      </c>
      <c r="Q17" s="241">
        <v>543479808.13999999</v>
      </c>
    </row>
    <row r="18" spans="2:17" x14ac:dyDescent="0.25">
      <c r="B18" s="61" t="s">
        <v>31</v>
      </c>
      <c r="C18" s="242">
        <v>15560146324</v>
      </c>
      <c r="D18" s="242">
        <v>15737299660</v>
      </c>
      <c r="E18" s="243">
        <v>1165863692.3599997</v>
      </c>
      <c r="F18" s="243">
        <v>1179280898.7099998</v>
      </c>
      <c r="G18" s="243">
        <v>1166890656.2299998</v>
      </c>
      <c r="H18" s="243">
        <v>1192010120.8400002</v>
      </c>
      <c r="I18" s="243">
        <v>1171641627.47</v>
      </c>
      <c r="J18" s="243">
        <v>1220859463.0799999</v>
      </c>
      <c r="K18" s="243">
        <v>1195062634.98</v>
      </c>
      <c r="L18" s="243">
        <v>1251063064.8199999</v>
      </c>
      <c r="M18" s="243">
        <v>1250219158.8200002</v>
      </c>
      <c r="N18" s="243">
        <v>1237516510.4599998</v>
      </c>
      <c r="O18" s="243">
        <v>1400695715.0999999</v>
      </c>
      <c r="P18" s="243">
        <v>2303305874.4700003</v>
      </c>
      <c r="Q18" s="243">
        <v>15734409417.339998</v>
      </c>
    </row>
    <row r="19" spans="2:17" x14ac:dyDescent="0.25">
      <c r="B19" s="59" t="s">
        <v>32</v>
      </c>
      <c r="C19" s="253">
        <v>15560146324</v>
      </c>
      <c r="D19" s="253">
        <v>15737299660</v>
      </c>
      <c r="E19" s="241">
        <v>1165863692.3599997</v>
      </c>
      <c r="F19" s="241">
        <v>1179280898.7099998</v>
      </c>
      <c r="G19" s="241">
        <v>1166890656.2299998</v>
      </c>
      <c r="H19" s="241">
        <v>1192010120.8400002</v>
      </c>
      <c r="I19" s="241">
        <v>1171641627.47</v>
      </c>
      <c r="J19" s="241">
        <v>1220859463.0799999</v>
      </c>
      <c r="K19" s="241">
        <v>1195062634.98</v>
      </c>
      <c r="L19" s="241">
        <v>1251063064.8199999</v>
      </c>
      <c r="M19" s="241">
        <v>1250219158.8200002</v>
      </c>
      <c r="N19" s="241">
        <v>1237516510.4599998</v>
      </c>
      <c r="O19" s="241">
        <v>1400695715.0999999</v>
      </c>
      <c r="P19" s="241">
        <v>2303305874.4700003</v>
      </c>
      <c r="Q19" s="241">
        <v>15734409417.339998</v>
      </c>
    </row>
    <row r="20" spans="2:17" x14ac:dyDescent="0.25">
      <c r="B20" s="61" t="s">
        <v>33</v>
      </c>
      <c r="C20" s="242">
        <v>68433931035.999992</v>
      </c>
      <c r="D20" s="242">
        <v>82626308607.980011</v>
      </c>
      <c r="E20" s="243">
        <v>4826576633.8300009</v>
      </c>
      <c r="F20" s="243">
        <v>6780893609.5999985</v>
      </c>
      <c r="G20" s="243">
        <v>13913004004.889999</v>
      </c>
      <c r="H20" s="243">
        <v>5436862026.0099993</v>
      </c>
      <c r="I20" s="243">
        <v>6346096921.6199999</v>
      </c>
      <c r="J20" s="243">
        <v>5589816540.5199995</v>
      </c>
      <c r="K20" s="243">
        <v>4408835203.4299994</v>
      </c>
      <c r="L20" s="243">
        <v>4512888846.1200008</v>
      </c>
      <c r="M20" s="243">
        <v>4437763520.4399996</v>
      </c>
      <c r="N20" s="243">
        <v>7571181029.1999998</v>
      </c>
      <c r="O20" s="243">
        <v>6416962053.6999989</v>
      </c>
      <c r="P20" s="243">
        <v>12321034140.439999</v>
      </c>
      <c r="Q20" s="243">
        <v>82561914529.799988</v>
      </c>
    </row>
    <row r="21" spans="2:17" x14ac:dyDescent="0.25">
      <c r="B21" s="59" t="s">
        <v>34</v>
      </c>
      <c r="C21" s="253">
        <v>14866660296</v>
      </c>
      <c r="D21" s="253">
        <v>14654484647</v>
      </c>
      <c r="E21" s="241">
        <v>939223061.76999998</v>
      </c>
      <c r="F21" s="241">
        <v>1484560534.5</v>
      </c>
      <c r="G21" s="241">
        <v>1712313464.3</v>
      </c>
      <c r="H21" s="241">
        <v>1108398242.47</v>
      </c>
      <c r="I21" s="241">
        <v>1215433055.4300001</v>
      </c>
      <c r="J21" s="241">
        <v>1094113945.03</v>
      </c>
      <c r="K21" s="241">
        <v>1034386164.3799999</v>
      </c>
      <c r="L21" s="241">
        <v>993244283.20999992</v>
      </c>
      <c r="M21" s="241">
        <v>1194988269.5200002</v>
      </c>
      <c r="N21" s="241">
        <v>1131263887.0599999</v>
      </c>
      <c r="O21" s="241">
        <v>1168871197.77</v>
      </c>
      <c r="P21" s="241">
        <v>1542216040.96</v>
      </c>
      <c r="Q21" s="241">
        <v>14619012146.4</v>
      </c>
    </row>
    <row r="22" spans="2:17" x14ac:dyDescent="0.25">
      <c r="B22" s="59" t="s">
        <v>35</v>
      </c>
      <c r="C22" s="253">
        <v>53334355907</v>
      </c>
      <c r="D22" s="253">
        <v>67762828759.980026</v>
      </c>
      <c r="E22" s="241">
        <v>3886881351.0600009</v>
      </c>
      <c r="F22" s="241">
        <v>5227487211.5999994</v>
      </c>
      <c r="G22" s="241">
        <v>12196519253.559999</v>
      </c>
      <c r="H22" s="241">
        <v>4311298106.54</v>
      </c>
      <c r="I22" s="241">
        <v>5129225940.9799995</v>
      </c>
      <c r="J22" s="241">
        <v>4457150176.5900002</v>
      </c>
      <c r="K22" s="241">
        <v>3349368870.8400002</v>
      </c>
      <c r="L22" s="241">
        <v>3505747578.1800003</v>
      </c>
      <c r="M22" s="241">
        <v>3242123552.9199996</v>
      </c>
      <c r="N22" s="241">
        <v>6420218280.2799997</v>
      </c>
      <c r="O22" s="241">
        <v>5246625122.0599985</v>
      </c>
      <c r="P22" s="241">
        <v>10763973523.389999</v>
      </c>
      <c r="Q22" s="241">
        <v>67736618967.999992</v>
      </c>
    </row>
    <row r="23" spans="2:17" x14ac:dyDescent="0.25">
      <c r="B23" s="59" t="s">
        <v>36</v>
      </c>
      <c r="C23" s="253">
        <v>232914833</v>
      </c>
      <c r="D23" s="253">
        <v>208995201</v>
      </c>
      <c r="E23" s="241">
        <v>472221</v>
      </c>
      <c r="F23" s="241">
        <v>68845863.5</v>
      </c>
      <c r="G23" s="241">
        <v>4171287.0300000003</v>
      </c>
      <c r="H23" s="241">
        <v>17165677</v>
      </c>
      <c r="I23" s="241">
        <v>1437925.21</v>
      </c>
      <c r="J23" s="241">
        <v>38552418.899999999</v>
      </c>
      <c r="K23" s="241">
        <v>25080168.210000005</v>
      </c>
      <c r="L23" s="241">
        <v>13896984.729999999</v>
      </c>
      <c r="M23" s="241">
        <v>651698</v>
      </c>
      <c r="N23" s="241">
        <v>19698861.859999999</v>
      </c>
      <c r="O23" s="241">
        <v>1465733.8699999999</v>
      </c>
      <c r="P23" s="241">
        <v>14844576.09</v>
      </c>
      <c r="Q23" s="241">
        <v>206283415.40000001</v>
      </c>
    </row>
    <row r="24" spans="2:17" x14ac:dyDescent="0.25">
      <c r="B24" s="65" t="s">
        <v>37</v>
      </c>
      <c r="C24" s="245">
        <v>85326599383</v>
      </c>
      <c r="D24" s="245">
        <v>72399254692.049973</v>
      </c>
      <c r="E24" s="246">
        <v>2293830567.4400001</v>
      </c>
      <c r="F24" s="246">
        <v>8417044992.1399975</v>
      </c>
      <c r="G24" s="246">
        <v>3270776345.4100003</v>
      </c>
      <c r="H24" s="246">
        <v>12603580854.27</v>
      </c>
      <c r="I24" s="246">
        <v>10091888125.670002</v>
      </c>
      <c r="J24" s="246">
        <v>4475904849.9800005</v>
      </c>
      <c r="K24" s="246">
        <v>5163597697.6999989</v>
      </c>
      <c r="L24" s="246">
        <v>4440441512.0299997</v>
      </c>
      <c r="M24" s="246">
        <v>2451749100.4900002</v>
      </c>
      <c r="N24" s="246">
        <v>2626830428.3600001</v>
      </c>
      <c r="O24" s="246">
        <v>3281708276.5799994</v>
      </c>
      <c r="P24" s="246">
        <v>11255738857.59</v>
      </c>
      <c r="Q24" s="246">
        <v>70373091607.660019</v>
      </c>
    </row>
    <row r="25" spans="2:17" x14ac:dyDescent="0.25">
      <c r="B25" s="61" t="s">
        <v>38</v>
      </c>
      <c r="C25" s="242">
        <v>60992373121</v>
      </c>
      <c r="D25" s="242">
        <v>54206086442.129967</v>
      </c>
      <c r="E25" s="243">
        <v>1691302311.1099997</v>
      </c>
      <c r="F25" s="243">
        <v>7201571372.1899986</v>
      </c>
      <c r="G25" s="243">
        <v>2317415430.4000001</v>
      </c>
      <c r="H25" s="243">
        <v>10223293663.889999</v>
      </c>
      <c r="I25" s="243">
        <v>7999310051.5900021</v>
      </c>
      <c r="J25" s="243">
        <v>3600123331.9100003</v>
      </c>
      <c r="K25" s="243">
        <v>3204516630.9099989</v>
      </c>
      <c r="L25" s="243">
        <v>3008031872.73</v>
      </c>
      <c r="M25" s="243">
        <v>1818551750.6600003</v>
      </c>
      <c r="N25" s="243">
        <v>1195413645.1500001</v>
      </c>
      <c r="O25" s="243">
        <v>1603981884.6199994</v>
      </c>
      <c r="P25" s="243">
        <v>8381651552.4499989</v>
      </c>
      <c r="Q25" s="243">
        <v>52245163497.610016</v>
      </c>
    </row>
    <row r="26" spans="2:17" x14ac:dyDescent="0.25">
      <c r="B26" s="59" t="s">
        <v>39</v>
      </c>
      <c r="C26" s="253">
        <v>2530653521</v>
      </c>
      <c r="D26" s="253">
        <v>2850981058.8799992</v>
      </c>
      <c r="E26" s="241">
        <v>27004177.699999999</v>
      </c>
      <c r="F26" s="241">
        <v>131338423.69000001</v>
      </c>
      <c r="G26" s="241">
        <v>315605364</v>
      </c>
      <c r="H26" s="241">
        <v>591072673.15999997</v>
      </c>
      <c r="I26" s="241">
        <v>164451798.35000005</v>
      </c>
      <c r="J26" s="241">
        <v>223049452.51999998</v>
      </c>
      <c r="K26" s="241">
        <v>84545697.99000001</v>
      </c>
      <c r="L26" s="241">
        <v>234696312.86000004</v>
      </c>
      <c r="M26" s="241">
        <v>298995884.06000006</v>
      </c>
      <c r="N26" s="241">
        <v>62711388.199999996</v>
      </c>
      <c r="O26" s="241">
        <v>176869305.55999994</v>
      </c>
      <c r="P26" s="241">
        <v>491747365.50999981</v>
      </c>
      <c r="Q26" s="241">
        <v>2802087843.5999994</v>
      </c>
    </row>
    <row r="27" spans="2:17" x14ac:dyDescent="0.25">
      <c r="B27" s="59" t="s">
        <v>40</v>
      </c>
      <c r="C27" s="253">
        <v>3499850942</v>
      </c>
      <c r="D27" s="253">
        <v>3659419685.9700003</v>
      </c>
      <c r="E27" s="241">
        <v>12384537.59</v>
      </c>
      <c r="F27" s="241">
        <v>73585648.799999997</v>
      </c>
      <c r="G27" s="241">
        <v>288969239.32999998</v>
      </c>
      <c r="H27" s="241">
        <v>221275166.69000003</v>
      </c>
      <c r="I27" s="241">
        <v>266787581.13000003</v>
      </c>
      <c r="J27" s="241">
        <v>367695595.74000001</v>
      </c>
      <c r="K27" s="241">
        <v>224730568.66000003</v>
      </c>
      <c r="L27" s="241">
        <v>487736263.56000012</v>
      </c>
      <c r="M27" s="241">
        <v>424424726.79000008</v>
      </c>
      <c r="N27" s="241">
        <v>176087256.52000001</v>
      </c>
      <c r="O27" s="241">
        <v>462677462.87999994</v>
      </c>
      <c r="P27" s="241">
        <v>560413384.20999992</v>
      </c>
      <c r="Q27" s="241">
        <v>3566767431.8999996</v>
      </c>
    </row>
    <row r="28" spans="2:17" x14ac:dyDescent="0.25">
      <c r="B28" s="59" t="s">
        <v>41</v>
      </c>
      <c r="C28" s="253">
        <v>49953130743</v>
      </c>
      <c r="D28" s="253">
        <v>46991087573.969971</v>
      </c>
      <c r="E28" s="241">
        <v>1601000396.3999999</v>
      </c>
      <c r="F28" s="241">
        <v>6939092379.2499981</v>
      </c>
      <c r="G28" s="241">
        <v>1648252463.5300004</v>
      </c>
      <c r="H28" s="241">
        <v>9129155866.0500011</v>
      </c>
      <c r="I28" s="241">
        <v>7516375349.0500021</v>
      </c>
      <c r="J28" s="241">
        <v>2956837799.6399999</v>
      </c>
      <c r="K28" s="241">
        <v>2841454329.2099986</v>
      </c>
      <c r="L28" s="241">
        <v>2273143180.1699996</v>
      </c>
      <c r="M28" s="241">
        <v>1085751165.3900003</v>
      </c>
      <c r="N28" s="241">
        <v>946885124.78000021</v>
      </c>
      <c r="O28" s="241">
        <v>955054832.36999953</v>
      </c>
      <c r="P28" s="241">
        <v>7281052772.8699989</v>
      </c>
      <c r="Q28" s="241">
        <v>45174055658.710022</v>
      </c>
    </row>
    <row r="29" spans="2:17" x14ac:dyDescent="0.25">
      <c r="B29" s="59" t="s">
        <v>42</v>
      </c>
      <c r="C29" s="253">
        <v>11598021</v>
      </c>
      <c r="D29" s="253">
        <v>42134211</v>
      </c>
      <c r="E29" s="46">
        <v>0</v>
      </c>
      <c r="F29" s="46">
        <v>0</v>
      </c>
      <c r="G29" s="46">
        <v>0</v>
      </c>
      <c r="H29" s="241">
        <v>1424746.62</v>
      </c>
      <c r="I29" s="46">
        <v>0</v>
      </c>
      <c r="J29" s="46">
        <v>709463.5</v>
      </c>
      <c r="K29" s="46">
        <v>0</v>
      </c>
      <c r="L29" s="46">
        <v>0</v>
      </c>
      <c r="M29" s="241">
        <v>0</v>
      </c>
      <c r="N29" s="241">
        <v>0</v>
      </c>
      <c r="O29" s="241">
        <v>0</v>
      </c>
      <c r="P29" s="241">
        <v>40000000</v>
      </c>
      <c r="Q29" s="241">
        <v>42134210.119999997</v>
      </c>
    </row>
    <row r="30" spans="2:17" x14ac:dyDescent="0.25">
      <c r="B30" s="59" t="s">
        <v>43</v>
      </c>
      <c r="C30" s="253">
        <v>637129716</v>
      </c>
      <c r="D30" s="253">
        <v>662463911.99000013</v>
      </c>
      <c r="E30" s="241">
        <v>50913199.419999994</v>
      </c>
      <c r="F30" s="241">
        <v>57554920.449999988</v>
      </c>
      <c r="G30" s="241">
        <v>64588363.539999992</v>
      </c>
      <c r="H30" s="241">
        <v>280365211.37</v>
      </c>
      <c r="I30" s="241">
        <v>51695323.060000002</v>
      </c>
      <c r="J30" s="241">
        <v>51831020.509999998</v>
      </c>
      <c r="K30" s="241">
        <v>53786035.049999997</v>
      </c>
      <c r="L30" s="241">
        <v>12456116.139999999</v>
      </c>
      <c r="M30" s="241">
        <v>9379974.4199999999</v>
      </c>
      <c r="N30" s="241">
        <v>9729875.6500000004</v>
      </c>
      <c r="O30" s="241">
        <v>9380283.8100000005</v>
      </c>
      <c r="P30" s="241">
        <v>8438029.8599999994</v>
      </c>
      <c r="Q30" s="241">
        <v>660118353.27999985</v>
      </c>
    </row>
    <row r="31" spans="2:17" x14ac:dyDescent="0.25">
      <c r="B31" s="59" t="s">
        <v>70</v>
      </c>
      <c r="C31" s="253">
        <v>4360010178</v>
      </c>
      <c r="D31" s="253">
        <v>0.32</v>
      </c>
      <c r="E31" s="241"/>
      <c r="F31" s="241"/>
      <c r="G31" s="241"/>
      <c r="H31" s="241"/>
      <c r="I31" s="241"/>
      <c r="J31" s="241"/>
      <c r="K31" s="241"/>
      <c r="L31" s="241"/>
      <c r="M31" s="241"/>
      <c r="N31" s="241"/>
      <c r="O31" s="241"/>
      <c r="P31" s="241"/>
      <c r="Q31" s="241"/>
    </row>
    <row r="32" spans="2:17" x14ac:dyDescent="0.25">
      <c r="B32" s="61" t="s">
        <v>44</v>
      </c>
      <c r="C32" s="242">
        <v>24334226262</v>
      </c>
      <c r="D32" s="242">
        <v>18193168249.920002</v>
      </c>
      <c r="E32" s="243">
        <v>602528256.33000004</v>
      </c>
      <c r="F32" s="243">
        <v>1215473619.9500003</v>
      </c>
      <c r="G32" s="243">
        <v>953360915.00999999</v>
      </c>
      <c r="H32" s="243">
        <v>2380287190.3799996</v>
      </c>
      <c r="I32" s="243">
        <v>2092578074.0800002</v>
      </c>
      <c r="J32" s="243">
        <v>875781518.06999993</v>
      </c>
      <c r="K32" s="243">
        <v>1959081066.7899997</v>
      </c>
      <c r="L32" s="243">
        <v>1432409639.3000002</v>
      </c>
      <c r="M32" s="243">
        <v>633197349.82999992</v>
      </c>
      <c r="N32" s="243">
        <v>1431416783.21</v>
      </c>
      <c r="O32" s="243">
        <v>1677726391.9600005</v>
      </c>
      <c r="P32" s="243">
        <v>2874087305.1399999</v>
      </c>
      <c r="Q32" s="243">
        <v>18127928110.049995</v>
      </c>
    </row>
    <row r="33" spans="2:17" x14ac:dyDescent="0.25">
      <c r="B33" s="59" t="s">
        <v>45</v>
      </c>
      <c r="C33" s="253">
        <v>83592457</v>
      </c>
      <c r="D33" s="253">
        <v>191055162</v>
      </c>
      <c r="E33" s="241">
        <v>0</v>
      </c>
      <c r="F33" s="241">
        <v>7900000</v>
      </c>
      <c r="G33" s="241">
        <v>38500000</v>
      </c>
      <c r="H33" s="241">
        <v>48600000</v>
      </c>
      <c r="I33" s="241">
        <v>10300000</v>
      </c>
      <c r="J33" s="241">
        <v>28933333.329999998</v>
      </c>
      <c r="K33" s="241">
        <v>17000000</v>
      </c>
      <c r="L33" s="241">
        <v>0</v>
      </c>
      <c r="M33" s="241">
        <v>0</v>
      </c>
      <c r="N33" s="241">
        <v>0</v>
      </c>
      <c r="O33" s="241">
        <v>0</v>
      </c>
      <c r="P33" s="241">
        <v>37321440.869999997</v>
      </c>
      <c r="Q33" s="241">
        <v>188554774.20000002</v>
      </c>
    </row>
    <row r="34" spans="2:17" x14ac:dyDescent="0.25">
      <c r="B34" s="59" t="s">
        <v>46</v>
      </c>
      <c r="C34" s="247">
        <v>24250633805</v>
      </c>
      <c r="D34" s="247">
        <v>17962113087.920002</v>
      </c>
      <c r="E34" s="241">
        <v>602528256.33000004</v>
      </c>
      <c r="F34" s="241">
        <v>1207573619.9500003</v>
      </c>
      <c r="G34" s="241">
        <v>914860915.00999999</v>
      </c>
      <c r="H34" s="241">
        <v>2331687190.3799996</v>
      </c>
      <c r="I34" s="241">
        <v>2082278074.0799999</v>
      </c>
      <c r="J34" s="241">
        <v>846848184.74000001</v>
      </c>
      <c r="K34" s="241">
        <v>1942081066.7899997</v>
      </c>
      <c r="L34" s="241">
        <v>1412409639.3000002</v>
      </c>
      <c r="M34" s="241">
        <v>633197349.82999992</v>
      </c>
      <c r="N34" s="241">
        <v>1431416783.21</v>
      </c>
      <c r="O34" s="241">
        <v>1677726391.9600005</v>
      </c>
      <c r="P34" s="241">
        <v>2816765864.27</v>
      </c>
      <c r="Q34" s="241">
        <v>17899373335.849991</v>
      </c>
    </row>
    <row r="35" spans="2:17" x14ac:dyDescent="0.25">
      <c r="B35" s="59" t="s">
        <v>77</v>
      </c>
      <c r="C35" s="253">
        <v>0</v>
      </c>
      <c r="D35" s="253">
        <v>40000000</v>
      </c>
      <c r="E35" s="241">
        <v>0</v>
      </c>
      <c r="F35" s="241">
        <v>0</v>
      </c>
      <c r="G35" s="241">
        <v>0</v>
      </c>
      <c r="H35" s="241">
        <v>0</v>
      </c>
      <c r="I35" s="241">
        <v>0</v>
      </c>
      <c r="J35" s="241">
        <v>0</v>
      </c>
      <c r="K35" s="241">
        <v>0</v>
      </c>
      <c r="L35" s="241">
        <v>20000000</v>
      </c>
      <c r="M35" s="241">
        <v>0</v>
      </c>
      <c r="N35" s="241">
        <v>0</v>
      </c>
      <c r="O35" s="241">
        <v>0</v>
      </c>
      <c r="P35" s="241">
        <v>20000000</v>
      </c>
      <c r="Q35" s="241">
        <v>40000000</v>
      </c>
    </row>
    <row r="36" spans="2:17" x14ac:dyDescent="0.25">
      <c r="B36" s="45" t="s">
        <v>66</v>
      </c>
      <c r="C36" s="248">
        <v>310861344060.00006</v>
      </c>
      <c r="D36" s="248">
        <v>315209297969.34003</v>
      </c>
      <c r="E36" s="42">
        <v>18899901219.880005</v>
      </c>
      <c r="F36" s="250">
        <v>26287548283.14999</v>
      </c>
      <c r="G36" s="251">
        <v>29077266649.970005</v>
      </c>
      <c r="H36" s="249">
        <v>31582055068.710003</v>
      </c>
      <c r="I36" s="250">
        <v>26763007748.999996</v>
      </c>
      <c r="J36" s="251">
        <v>24555613060.869999</v>
      </c>
      <c r="K36" s="249">
        <v>23942979494.899998</v>
      </c>
      <c r="L36" s="250">
        <v>18361258858.740002</v>
      </c>
      <c r="M36" s="251">
        <v>18774800217.880016</v>
      </c>
      <c r="N36" s="249">
        <v>23506225203.930004</v>
      </c>
      <c r="O36" s="250">
        <v>23189495967</v>
      </c>
      <c r="P36" s="250">
        <v>47582646775.209999</v>
      </c>
      <c r="Q36" s="252">
        <v>312522798549.23999</v>
      </c>
    </row>
    <row r="37" spans="2:17" x14ac:dyDescent="0.25">
      <c r="C37" s="254"/>
      <c r="D37" s="241"/>
      <c r="E37" s="46"/>
      <c r="F37" s="241"/>
      <c r="G37" s="241"/>
      <c r="H37" s="241"/>
      <c r="I37" s="241"/>
      <c r="J37" s="241"/>
      <c r="K37" s="241"/>
      <c r="L37" s="46"/>
      <c r="M37" s="241"/>
      <c r="N37" s="241"/>
      <c r="O37" s="46"/>
      <c r="P37" s="241"/>
      <c r="Q37" s="241"/>
    </row>
    <row r="38" spans="2:17" x14ac:dyDescent="0.25">
      <c r="B38" s="45" t="s">
        <v>48</v>
      </c>
      <c r="C38" s="248"/>
      <c r="D38" s="248"/>
      <c r="E38" s="42"/>
      <c r="F38" s="41"/>
      <c r="G38" s="43"/>
      <c r="H38" s="42"/>
      <c r="I38" s="41"/>
      <c r="J38" s="43"/>
      <c r="K38" s="42"/>
      <c r="L38" s="250"/>
      <c r="M38" s="43"/>
      <c r="N38" s="42"/>
      <c r="O38" s="41"/>
      <c r="P38" s="250"/>
      <c r="Q38" s="252"/>
    </row>
    <row r="39" spans="2:17" x14ac:dyDescent="0.25">
      <c r="B39" s="61" t="s">
        <v>51</v>
      </c>
      <c r="C39" s="242">
        <v>64992130000</v>
      </c>
      <c r="D39" s="242">
        <v>64992130000</v>
      </c>
      <c r="E39" s="243">
        <v>2163158730.29</v>
      </c>
      <c r="F39" s="243">
        <v>7271572926.3100004</v>
      </c>
      <c r="G39" s="243">
        <v>8583595905.1499996</v>
      </c>
      <c r="H39" s="243">
        <v>3097117747.96</v>
      </c>
      <c r="I39" s="243">
        <v>1900952190.6900003</v>
      </c>
      <c r="J39" s="243">
        <v>5174915952.3999996</v>
      </c>
      <c r="K39" s="243">
        <v>3190659652.3199997</v>
      </c>
      <c r="L39" s="243">
        <v>5318123004.0600004</v>
      </c>
      <c r="M39" s="243">
        <v>3725791119.3999996</v>
      </c>
      <c r="N39" s="243">
        <v>4129908402.4900002</v>
      </c>
      <c r="O39" s="243">
        <v>3966738787.8400002</v>
      </c>
      <c r="P39" s="243">
        <v>3723453616.5</v>
      </c>
      <c r="Q39" s="243">
        <v>52245988035.410004</v>
      </c>
    </row>
    <row r="40" spans="2:17" x14ac:dyDescent="0.25">
      <c r="B40" s="59" t="s">
        <v>52</v>
      </c>
      <c r="C40" s="253">
        <v>36825190000</v>
      </c>
      <c r="D40" s="253">
        <v>36825190000</v>
      </c>
      <c r="E40" s="241">
        <v>837201450.20000005</v>
      </c>
      <c r="F40" s="241">
        <v>3445424084.6300001</v>
      </c>
      <c r="G40" s="241">
        <v>5986321551.6300001</v>
      </c>
      <c r="H40" s="241">
        <v>1749872257.0799999</v>
      </c>
      <c r="I40" s="241">
        <v>98333333</v>
      </c>
      <c r="J40" s="241">
        <v>4327476062.4499998</v>
      </c>
      <c r="K40" s="241">
        <v>1572590124.3699999</v>
      </c>
      <c r="L40" s="241">
        <v>1566482157.3699999</v>
      </c>
      <c r="M40" s="241">
        <v>1468536117.8599999</v>
      </c>
      <c r="N40" s="241">
        <v>2873762301.8400002</v>
      </c>
      <c r="O40" s="241">
        <v>1098325698.7</v>
      </c>
      <c r="P40" s="241">
        <v>3252925199.9899998</v>
      </c>
      <c r="Q40" s="241">
        <v>28277250339.119999</v>
      </c>
    </row>
    <row r="41" spans="2:17" x14ac:dyDescent="0.25">
      <c r="B41" s="59" t="s">
        <v>53</v>
      </c>
      <c r="C41" s="253">
        <v>28166940000</v>
      </c>
      <c r="D41" s="253">
        <v>28166940000</v>
      </c>
      <c r="E41" s="241">
        <v>1325957280.0899999</v>
      </c>
      <c r="F41" s="241">
        <v>3826148841.6799998</v>
      </c>
      <c r="G41" s="241">
        <v>2597274353.52</v>
      </c>
      <c r="H41" s="241">
        <v>1347245490.8800001</v>
      </c>
      <c r="I41" s="241">
        <v>1802618857.6900001</v>
      </c>
      <c r="J41" s="241">
        <v>847439889.95000005</v>
      </c>
      <c r="K41" s="241">
        <v>1618069527.95</v>
      </c>
      <c r="L41" s="241">
        <v>3751640846.6900001</v>
      </c>
      <c r="M41" s="241">
        <v>2257255001.54</v>
      </c>
      <c r="N41" s="241">
        <v>1256146100.6500001</v>
      </c>
      <c r="O41" s="241">
        <v>2868413089.1399999</v>
      </c>
      <c r="P41" s="241">
        <v>470528416.50999999</v>
      </c>
      <c r="Q41" s="241">
        <v>23968737696.290001</v>
      </c>
    </row>
    <row r="42" spans="2:17" x14ac:dyDescent="0.25">
      <c r="B42" s="61" t="s">
        <v>54</v>
      </c>
      <c r="C42" s="242">
        <v>3144029899</v>
      </c>
      <c r="D42" s="242">
        <v>3144029899</v>
      </c>
      <c r="E42" s="243">
        <v>12002491</v>
      </c>
      <c r="F42" s="243">
        <v>13361872.359999999</v>
      </c>
      <c r="G42" s="243">
        <v>12158684.199999999</v>
      </c>
      <c r="H42" s="243">
        <v>15071496.52</v>
      </c>
      <c r="I42" s="243">
        <v>12002491</v>
      </c>
      <c r="J42" s="243">
        <v>24179851.060000002</v>
      </c>
      <c r="K42" s="243">
        <v>14727442.189999999</v>
      </c>
      <c r="L42" s="243">
        <v>17382580.560000002</v>
      </c>
      <c r="M42" s="243">
        <v>10843497</v>
      </c>
      <c r="N42" s="243">
        <v>11238361.16</v>
      </c>
      <c r="O42" s="243">
        <v>10844500</v>
      </c>
      <c r="P42" s="243">
        <v>19769758.84</v>
      </c>
      <c r="Q42" s="243">
        <v>173583025.88999999</v>
      </c>
    </row>
    <row r="43" spans="2:17" x14ac:dyDescent="0.25">
      <c r="B43" s="59" t="s">
        <v>56</v>
      </c>
      <c r="C43" s="253">
        <v>3144029899</v>
      </c>
      <c r="D43" s="253">
        <v>3144029899</v>
      </c>
      <c r="E43" s="241">
        <v>12002491</v>
      </c>
      <c r="F43" s="241">
        <v>13361872.359999999</v>
      </c>
      <c r="G43" s="241">
        <v>12158684.199999999</v>
      </c>
      <c r="H43" s="241">
        <v>15071496.52</v>
      </c>
      <c r="I43" s="241">
        <v>12002491</v>
      </c>
      <c r="J43" s="241">
        <v>24179851.060000002</v>
      </c>
      <c r="K43" s="241">
        <v>14727442.189999999</v>
      </c>
      <c r="L43" s="241">
        <v>17382580.560000002</v>
      </c>
      <c r="M43" s="241">
        <v>10843497</v>
      </c>
      <c r="N43" s="241">
        <v>11238361.16</v>
      </c>
      <c r="O43" s="241">
        <v>10844500</v>
      </c>
      <c r="P43" s="241">
        <v>19769758.84</v>
      </c>
      <c r="Q43" s="241">
        <v>173583025.88999999</v>
      </c>
    </row>
    <row r="44" spans="2:17" x14ac:dyDescent="0.25">
      <c r="B44" s="45" t="s">
        <v>57</v>
      </c>
      <c r="C44" s="248">
        <v>68136159898.999992</v>
      </c>
      <c r="D44" s="248">
        <v>68136159898.999992</v>
      </c>
      <c r="E44" s="249">
        <v>2175161221.29</v>
      </c>
      <c r="F44" s="250">
        <v>7284934798.6700001</v>
      </c>
      <c r="G44" s="251">
        <v>8595754589.3499985</v>
      </c>
      <c r="H44" s="249">
        <v>3112189244.48</v>
      </c>
      <c r="I44" s="250">
        <v>1912954681.6900001</v>
      </c>
      <c r="J44" s="251">
        <v>5199095803.46</v>
      </c>
      <c r="K44" s="249">
        <v>3205387094.5099998</v>
      </c>
      <c r="L44" s="250">
        <v>5335505584.6199999</v>
      </c>
      <c r="M44" s="251">
        <v>3736634616.3999996</v>
      </c>
      <c r="N44" s="249">
        <v>4141146763.6500001</v>
      </c>
      <c r="O44" s="250">
        <v>3977583287.8400002</v>
      </c>
      <c r="P44" s="250">
        <v>3743223375.3400002</v>
      </c>
      <c r="Q44" s="252">
        <v>52419571061.300003</v>
      </c>
    </row>
    <row r="45" spans="2:17" x14ac:dyDescent="0.25">
      <c r="C45" s="46"/>
      <c r="D45" s="46"/>
      <c r="E45" s="46"/>
      <c r="F45" s="46"/>
      <c r="G45" s="46"/>
      <c r="H45" s="46"/>
      <c r="I45" s="46"/>
      <c r="J45" s="46"/>
      <c r="K45" s="46"/>
      <c r="L45" s="46"/>
      <c r="M45" s="46"/>
      <c r="N45" s="46"/>
      <c r="O45" s="46"/>
      <c r="P45" s="46"/>
      <c r="Q45" s="46"/>
    </row>
    <row r="46" spans="2:17" x14ac:dyDescent="0.25">
      <c r="B46" s="45" t="s">
        <v>58</v>
      </c>
      <c r="C46" s="248">
        <v>378997503959</v>
      </c>
      <c r="D46" s="248">
        <v>383345457868.34009</v>
      </c>
      <c r="E46" s="249">
        <v>21075062441.170006</v>
      </c>
      <c r="F46" s="250">
        <v>33572483081.819992</v>
      </c>
      <c r="G46" s="251">
        <v>37673021239.320007</v>
      </c>
      <c r="H46" s="249">
        <v>34694244313.19001</v>
      </c>
      <c r="I46" s="250">
        <v>28675962430.689999</v>
      </c>
      <c r="J46" s="251">
        <v>29754708864.330002</v>
      </c>
      <c r="K46" s="249">
        <v>27148366589.409996</v>
      </c>
      <c r="L46" s="250">
        <v>23696764443.360004</v>
      </c>
      <c r="M46" s="251">
        <v>22511434834.280014</v>
      </c>
      <c r="N46" s="249">
        <v>27647371967.580002</v>
      </c>
      <c r="O46" s="250">
        <v>27167079254.84</v>
      </c>
      <c r="P46" s="250">
        <v>51325870150.550003</v>
      </c>
      <c r="Q46" s="252">
        <v>364942369610.53998</v>
      </c>
    </row>
    <row r="47" spans="2:17" x14ac:dyDescent="0.25">
      <c r="B47" s="39" t="s">
        <v>59</v>
      </c>
      <c r="C47" s="39"/>
      <c r="D47" s="39"/>
    </row>
    <row r="48" spans="2:17" x14ac:dyDescent="0.25">
      <c r="B48" s="39" t="s">
        <v>74</v>
      </c>
      <c r="C48" s="39"/>
      <c r="D48" s="39"/>
    </row>
    <row r="49" spans="2:17" x14ac:dyDescent="0.25">
      <c r="B49" s="39" t="s">
        <v>61</v>
      </c>
      <c r="C49" s="39"/>
      <c r="D49" s="39"/>
    </row>
    <row r="50" spans="2:17" x14ac:dyDescent="0.25">
      <c r="B50" s="39" t="s">
        <v>62</v>
      </c>
      <c r="C50" s="39"/>
      <c r="D50" s="39"/>
    </row>
    <row r="51" spans="2:17" x14ac:dyDescent="0.25">
      <c r="B51" s="39" t="s">
        <v>63</v>
      </c>
      <c r="C51" s="39"/>
      <c r="D51" s="39"/>
      <c r="E51" s="37"/>
      <c r="F51" s="37"/>
      <c r="G51" s="37"/>
      <c r="H51" s="37"/>
      <c r="I51" s="37"/>
      <c r="J51" s="37"/>
      <c r="K51" s="37"/>
      <c r="L51" s="37"/>
      <c r="M51" s="37"/>
      <c r="N51" s="37"/>
      <c r="O51" s="37"/>
      <c r="P51" s="37"/>
      <c r="Q51" s="37"/>
    </row>
  </sheetData>
  <mergeCells count="10">
    <mergeCell ref="B6:Q6"/>
    <mergeCell ref="P7:Q7"/>
    <mergeCell ref="B8:B9"/>
    <mergeCell ref="B2:Q2"/>
    <mergeCell ref="B3:Q3"/>
    <mergeCell ref="B4:Q4"/>
    <mergeCell ref="B5:Q5"/>
    <mergeCell ref="E8:Q8"/>
    <mergeCell ref="C8:C9"/>
    <mergeCell ref="D8:D9"/>
  </mergeCells>
  <printOptions horizontalCentered="1"/>
  <pageMargins left="0.21" right="0.2" top="0.28000000000000003" bottom="0.28999999999999998" header="0.3" footer="0.3"/>
  <pageSetup scale="6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B2:Q53"/>
  <sheetViews>
    <sheetView showGridLines="0" topLeftCell="A7" zoomScale="86" zoomScaleNormal="86" workbookViewId="0">
      <selection activeCell="Q36" sqref="Q36"/>
    </sheetView>
  </sheetViews>
  <sheetFormatPr defaultColWidth="11.42578125" defaultRowHeight="15" x14ac:dyDescent="0.25"/>
  <cols>
    <col min="1" max="1" width="3.42578125" customWidth="1"/>
    <col min="2" max="2" width="54.28515625" customWidth="1"/>
    <col min="3" max="4" width="16.7109375" customWidth="1"/>
  </cols>
  <sheetData>
    <row r="2" spans="2:17" ht="29.25" customHeight="1" x14ac:dyDescent="0.25">
      <c r="B2" s="364" t="s">
        <v>0</v>
      </c>
      <c r="C2" s="365"/>
      <c r="D2" s="365"/>
      <c r="E2" s="365"/>
      <c r="F2" s="365"/>
      <c r="G2" s="365"/>
      <c r="H2" s="365"/>
      <c r="I2" s="365"/>
      <c r="J2" s="365"/>
      <c r="K2" s="365"/>
      <c r="L2" s="365"/>
      <c r="M2" s="365"/>
      <c r="N2" s="365"/>
      <c r="O2" s="365"/>
      <c r="P2" s="365"/>
      <c r="Q2" s="365"/>
    </row>
    <row r="3" spans="2:17" ht="23.25" customHeight="1" x14ac:dyDescent="0.25">
      <c r="B3" s="366" t="s">
        <v>1</v>
      </c>
      <c r="C3" s="367"/>
      <c r="D3" s="367"/>
      <c r="E3" s="367"/>
      <c r="F3" s="367"/>
      <c r="G3" s="367"/>
      <c r="H3" s="367"/>
      <c r="I3" s="367"/>
      <c r="J3" s="367"/>
      <c r="K3" s="367"/>
      <c r="L3" s="367"/>
      <c r="M3" s="367"/>
      <c r="N3" s="367"/>
      <c r="O3" s="367"/>
      <c r="P3" s="367"/>
      <c r="Q3" s="367"/>
    </row>
    <row r="4" spans="2:17" ht="15.75" x14ac:dyDescent="0.25">
      <c r="B4" s="370" t="s">
        <v>64</v>
      </c>
      <c r="C4" s="371"/>
      <c r="D4" s="371"/>
      <c r="E4" s="371"/>
      <c r="F4" s="371"/>
      <c r="G4" s="371"/>
      <c r="H4" s="371"/>
      <c r="I4" s="371"/>
      <c r="J4" s="371"/>
      <c r="K4" s="371"/>
      <c r="L4" s="371"/>
      <c r="M4" s="371"/>
      <c r="N4" s="371"/>
      <c r="O4" s="371"/>
      <c r="P4" s="371"/>
      <c r="Q4" s="371"/>
    </row>
    <row r="5" spans="2:17" ht="15.75" x14ac:dyDescent="0.25">
      <c r="B5" s="370" t="s">
        <v>3</v>
      </c>
      <c r="C5" s="371"/>
      <c r="D5" s="371"/>
      <c r="E5" s="371"/>
      <c r="F5" s="371"/>
      <c r="G5" s="371"/>
      <c r="H5" s="371"/>
      <c r="I5" s="371"/>
      <c r="J5" s="371"/>
      <c r="K5" s="371"/>
      <c r="L5" s="371"/>
      <c r="M5" s="371"/>
      <c r="N5" s="371"/>
      <c r="O5" s="371"/>
      <c r="P5" s="371"/>
      <c r="Q5" s="371"/>
    </row>
    <row r="6" spans="2:17" ht="12.75" customHeight="1" x14ac:dyDescent="0.25">
      <c r="B6" s="372"/>
      <c r="C6" s="373"/>
      <c r="D6" s="373"/>
      <c r="E6" s="373"/>
      <c r="F6" s="373"/>
      <c r="G6" s="373"/>
      <c r="H6" s="373"/>
      <c r="I6" s="373"/>
      <c r="J6" s="373"/>
      <c r="K6" s="373"/>
      <c r="L6" s="373"/>
      <c r="M6" s="373"/>
      <c r="N6" s="373"/>
      <c r="O6" s="373"/>
      <c r="P6" s="373"/>
      <c r="Q6" s="373"/>
    </row>
    <row r="7" spans="2:17" x14ac:dyDescent="0.25">
      <c r="B7" s="2" t="s">
        <v>78</v>
      </c>
      <c r="C7" s="66"/>
      <c r="D7" s="66"/>
      <c r="E7" s="37"/>
      <c r="F7" s="37"/>
      <c r="G7" s="37"/>
      <c r="H7" s="37"/>
      <c r="I7" s="37"/>
      <c r="J7" s="37"/>
      <c r="K7" s="37"/>
      <c r="L7" s="37"/>
      <c r="M7" s="37"/>
      <c r="N7" s="37"/>
      <c r="O7" s="37"/>
      <c r="P7" s="381" t="s">
        <v>5</v>
      </c>
      <c r="Q7" s="381"/>
    </row>
    <row r="8" spans="2:17" ht="18.75" customHeight="1" x14ac:dyDescent="0.25">
      <c r="B8" s="360" t="s">
        <v>6</v>
      </c>
      <c r="C8" s="378" t="s">
        <v>7</v>
      </c>
      <c r="D8" s="379" t="s">
        <v>8</v>
      </c>
      <c r="E8" s="382" t="s">
        <v>9</v>
      </c>
      <c r="F8" s="382"/>
      <c r="G8" s="382"/>
      <c r="H8" s="382"/>
      <c r="I8" s="382"/>
      <c r="J8" s="382"/>
      <c r="K8" s="382"/>
      <c r="L8" s="382"/>
      <c r="M8" s="382"/>
      <c r="N8" s="382"/>
      <c r="O8" s="382"/>
      <c r="P8" s="382"/>
      <c r="Q8" s="382"/>
    </row>
    <row r="9" spans="2:17" ht="24" customHeight="1" x14ac:dyDescent="0.25">
      <c r="B9" s="360"/>
      <c r="C9" s="378"/>
      <c r="D9" s="380"/>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7" x14ac:dyDescent="0.25">
      <c r="B10" s="65" t="s">
        <v>23</v>
      </c>
      <c r="C10" s="245">
        <v>249106091374</v>
      </c>
      <c r="D10" s="245">
        <v>275176154015.19006</v>
      </c>
      <c r="E10" s="245">
        <v>17780701082.109997</v>
      </c>
      <c r="F10" s="245">
        <v>18050925231.420006</v>
      </c>
      <c r="G10" s="245">
        <v>18866399255.850002</v>
      </c>
      <c r="H10" s="245">
        <v>22951424279.970001</v>
      </c>
      <c r="I10" s="245">
        <v>17800165481.649998</v>
      </c>
      <c r="J10" s="245">
        <v>23711986537.239994</v>
      </c>
      <c r="K10" s="245">
        <v>19430228201.380001</v>
      </c>
      <c r="L10" s="245">
        <v>21733130005.590004</v>
      </c>
      <c r="M10" s="245">
        <v>28187984184.75</v>
      </c>
      <c r="N10" s="245">
        <v>24972418480.700001</v>
      </c>
      <c r="O10" s="245">
        <v>27707676328.740002</v>
      </c>
      <c r="P10" s="245">
        <v>29589543113.240002</v>
      </c>
      <c r="Q10" s="245">
        <v>270782582182.63992</v>
      </c>
    </row>
    <row r="11" spans="2:17" x14ac:dyDescent="0.25">
      <c r="B11" s="61" t="s">
        <v>24</v>
      </c>
      <c r="C11" s="242">
        <v>111731401263</v>
      </c>
      <c r="D11" s="242">
        <v>115396986198.14003</v>
      </c>
      <c r="E11" s="242">
        <v>5863732849.1799965</v>
      </c>
      <c r="F11" s="242">
        <v>9741376358.4300041</v>
      </c>
      <c r="G11" s="242">
        <v>8981608662.1100006</v>
      </c>
      <c r="H11" s="242">
        <v>7783193931.1499987</v>
      </c>
      <c r="I11" s="242">
        <v>8711936133.7399979</v>
      </c>
      <c r="J11" s="242">
        <v>9823169413.0899944</v>
      </c>
      <c r="K11" s="242">
        <v>8152299964.6499996</v>
      </c>
      <c r="L11" s="242">
        <v>8680697733.1600037</v>
      </c>
      <c r="M11" s="242">
        <v>8908824001.2799988</v>
      </c>
      <c r="N11" s="242">
        <v>8504570998.4300013</v>
      </c>
      <c r="O11" s="242">
        <v>10230349492.179998</v>
      </c>
      <c r="P11" s="242">
        <v>17038291652.380001</v>
      </c>
      <c r="Q11" s="242">
        <v>112420051189.77989</v>
      </c>
    </row>
    <row r="12" spans="2:17" x14ac:dyDescent="0.25">
      <c r="B12" s="59" t="s">
        <v>25</v>
      </c>
      <c r="C12" s="253">
        <v>78181352765</v>
      </c>
      <c r="D12" s="253">
        <v>80589316342.660019</v>
      </c>
      <c r="E12" s="253">
        <v>4650193376.3499966</v>
      </c>
      <c r="F12" s="253">
        <v>7336435615.7700033</v>
      </c>
      <c r="G12" s="253">
        <v>6027726484.0300035</v>
      </c>
      <c r="H12" s="253">
        <v>5828614774.8499975</v>
      </c>
      <c r="I12" s="253">
        <v>6049128959.1799994</v>
      </c>
      <c r="J12" s="253">
        <v>6081180450.0899982</v>
      </c>
      <c r="K12" s="253">
        <v>6071264472.8899994</v>
      </c>
      <c r="L12" s="253">
        <v>5906383366.1400023</v>
      </c>
      <c r="M12" s="253">
        <v>6332378968.8999996</v>
      </c>
      <c r="N12" s="253">
        <v>6771861932.4300022</v>
      </c>
      <c r="O12" s="253">
        <v>7842324906.7900009</v>
      </c>
      <c r="P12" s="253">
        <v>10145799827.310005</v>
      </c>
      <c r="Q12" s="253">
        <v>79043293134.729935</v>
      </c>
    </row>
    <row r="13" spans="2:17" x14ac:dyDescent="0.25">
      <c r="B13" s="59" t="s">
        <v>26</v>
      </c>
      <c r="C13" s="253">
        <v>33550048497.999996</v>
      </c>
      <c r="D13" s="253">
        <v>34807669855.480011</v>
      </c>
      <c r="E13" s="253">
        <v>1213539472.8299997</v>
      </c>
      <c r="F13" s="253">
        <v>2404940742.6600018</v>
      </c>
      <c r="G13" s="253">
        <v>2953882178.0799966</v>
      </c>
      <c r="H13" s="253">
        <v>1954579156.3000004</v>
      </c>
      <c r="I13" s="253">
        <v>2662807174.559999</v>
      </c>
      <c r="J13" s="253">
        <v>3741988962.9999957</v>
      </c>
      <c r="K13" s="253">
        <v>2081035491.7599993</v>
      </c>
      <c r="L13" s="253">
        <v>2774314367.0199995</v>
      </c>
      <c r="M13" s="253">
        <v>2576445032.3799987</v>
      </c>
      <c r="N13" s="253">
        <v>1732709065.9999986</v>
      </c>
      <c r="O13" s="253">
        <v>2388024585.3899989</v>
      </c>
      <c r="P13" s="253">
        <v>6892491825.0699949</v>
      </c>
      <c r="Q13" s="253">
        <v>33376758055.049953</v>
      </c>
    </row>
    <row r="14" spans="2:17" x14ac:dyDescent="0.25">
      <c r="B14" s="61" t="s">
        <v>27</v>
      </c>
      <c r="C14" s="242">
        <v>49902000000</v>
      </c>
      <c r="D14" s="242">
        <v>39404632250.510002</v>
      </c>
      <c r="E14" s="242">
        <v>5216503448.4799995</v>
      </c>
      <c r="F14" s="242">
        <v>872162712.94000006</v>
      </c>
      <c r="G14" s="242">
        <v>2045087013.6899998</v>
      </c>
      <c r="H14" s="242">
        <v>3254450885.9200001</v>
      </c>
      <c r="I14" s="242">
        <v>1369919059.8800001</v>
      </c>
      <c r="J14" s="242">
        <v>7593245790.7799997</v>
      </c>
      <c r="K14" s="242">
        <v>3779950351.4699993</v>
      </c>
      <c r="L14" s="242">
        <v>718928349.80000007</v>
      </c>
      <c r="M14" s="242">
        <v>1889693189.54</v>
      </c>
      <c r="N14" s="242">
        <v>4035819125.3200002</v>
      </c>
      <c r="O14" s="242">
        <v>7228309028.3400002</v>
      </c>
      <c r="P14" s="242">
        <v>1388048864.0900002</v>
      </c>
      <c r="Q14" s="242">
        <v>39392117820.25</v>
      </c>
    </row>
    <row r="15" spans="2:17" x14ac:dyDescent="0.25">
      <c r="B15" s="59" t="s">
        <v>28</v>
      </c>
      <c r="C15" s="253">
        <v>31998585161</v>
      </c>
      <c r="D15" s="253">
        <v>24199659104.510002</v>
      </c>
      <c r="E15" s="253">
        <v>2773232769.6100001</v>
      </c>
      <c r="F15" s="253">
        <v>291502240.02999997</v>
      </c>
      <c r="G15" s="253">
        <v>830605469.86000001</v>
      </c>
      <c r="H15" s="253">
        <v>1457514903.29</v>
      </c>
      <c r="I15" s="253">
        <v>479585958.72000009</v>
      </c>
      <c r="J15" s="253">
        <v>5903391469.5100002</v>
      </c>
      <c r="K15" s="253">
        <v>2600009814.75</v>
      </c>
      <c r="L15" s="253">
        <v>92830157.760000005</v>
      </c>
      <c r="M15" s="253">
        <v>815726480.28999996</v>
      </c>
      <c r="N15" s="253">
        <v>1380020074.6700001</v>
      </c>
      <c r="O15" s="253">
        <v>6396445491.5500002</v>
      </c>
      <c r="P15" s="253">
        <v>1178004914.8699999</v>
      </c>
      <c r="Q15" s="253">
        <v>24198869744.91</v>
      </c>
    </row>
    <row r="16" spans="2:17" x14ac:dyDescent="0.25">
      <c r="B16" s="59" t="s">
        <v>29</v>
      </c>
      <c r="C16" s="253">
        <v>17341535883</v>
      </c>
      <c r="D16" s="253">
        <v>14680106051.030001</v>
      </c>
      <c r="E16" s="253">
        <v>2415993744.46</v>
      </c>
      <c r="F16" s="253">
        <v>562747677.81999993</v>
      </c>
      <c r="G16" s="253">
        <v>1208008637.02</v>
      </c>
      <c r="H16" s="253">
        <v>1772765077.8599999</v>
      </c>
      <c r="I16" s="253">
        <v>863793270.82999992</v>
      </c>
      <c r="J16" s="253">
        <v>1677010014.6600001</v>
      </c>
      <c r="K16" s="253">
        <v>1043134878.4700001</v>
      </c>
      <c r="L16" s="253">
        <v>606790534.80000007</v>
      </c>
      <c r="M16" s="253">
        <v>1008047733.23</v>
      </c>
      <c r="N16" s="253">
        <v>2588988557.6400003</v>
      </c>
      <c r="O16" s="253">
        <v>814266137.75999999</v>
      </c>
      <c r="P16" s="253">
        <v>112322136.79000001</v>
      </c>
      <c r="Q16" s="253">
        <v>14673868401.34</v>
      </c>
    </row>
    <row r="17" spans="2:17" x14ac:dyDescent="0.25">
      <c r="B17" s="59" t="s">
        <v>30</v>
      </c>
      <c r="C17" s="253">
        <v>561878956</v>
      </c>
      <c r="D17" s="253">
        <v>524867094.97000003</v>
      </c>
      <c r="E17" s="253">
        <v>27276934.41</v>
      </c>
      <c r="F17" s="253">
        <v>17912795.09</v>
      </c>
      <c r="G17" s="253">
        <v>6472906.8099999996</v>
      </c>
      <c r="H17" s="253">
        <v>24170904.770000003</v>
      </c>
      <c r="I17" s="253">
        <v>26539830.330000002</v>
      </c>
      <c r="J17" s="253">
        <v>12844306.609999999</v>
      </c>
      <c r="K17" s="253">
        <v>136805658.25000003</v>
      </c>
      <c r="L17" s="253">
        <v>19307657.240000002</v>
      </c>
      <c r="M17" s="253">
        <v>65918976.020000003</v>
      </c>
      <c r="N17" s="253">
        <v>66810493.010000005</v>
      </c>
      <c r="O17" s="253">
        <v>17597399.030000001</v>
      </c>
      <c r="P17" s="253">
        <v>97721812.430000007</v>
      </c>
      <c r="Q17" s="253">
        <v>519379674</v>
      </c>
    </row>
    <row r="18" spans="2:17" x14ac:dyDescent="0.25">
      <c r="B18" s="61" t="s">
        <v>31</v>
      </c>
      <c r="C18" s="242">
        <v>16211571770</v>
      </c>
      <c r="D18" s="242">
        <v>17533643967</v>
      </c>
      <c r="E18" s="242">
        <v>1242316578.71</v>
      </c>
      <c r="F18" s="242">
        <v>1318126936.8299999</v>
      </c>
      <c r="G18" s="242">
        <v>1325240646.46</v>
      </c>
      <c r="H18" s="242">
        <v>1266617346.5500002</v>
      </c>
      <c r="I18" s="242">
        <v>1276740308.51</v>
      </c>
      <c r="J18" s="242">
        <v>1271769133.9300001</v>
      </c>
      <c r="K18" s="242">
        <v>1272861961.6099999</v>
      </c>
      <c r="L18" s="242">
        <v>1348587956.5900002</v>
      </c>
      <c r="M18" s="242">
        <v>1370310446.99</v>
      </c>
      <c r="N18" s="242">
        <v>1366118383.52</v>
      </c>
      <c r="O18" s="242">
        <v>2405309737.25</v>
      </c>
      <c r="P18" s="242">
        <v>1669170865.6700001</v>
      </c>
      <c r="Q18" s="242">
        <v>17133170302.620001</v>
      </c>
    </row>
    <row r="19" spans="2:17" x14ac:dyDescent="0.25">
      <c r="B19" s="59" t="s">
        <v>32</v>
      </c>
      <c r="C19" s="253">
        <v>16211571770</v>
      </c>
      <c r="D19" s="253">
        <v>17533643967</v>
      </c>
      <c r="E19" s="253">
        <v>1242316578.71</v>
      </c>
      <c r="F19" s="253">
        <v>1318126936.8299999</v>
      </c>
      <c r="G19" s="253">
        <v>1325240646.46</v>
      </c>
      <c r="H19" s="253">
        <v>1266617346.5500002</v>
      </c>
      <c r="I19" s="253">
        <v>1276740308.51</v>
      </c>
      <c r="J19" s="253">
        <v>1271769133.9300001</v>
      </c>
      <c r="K19" s="253">
        <v>1272861961.6099999</v>
      </c>
      <c r="L19" s="253">
        <v>1348587956.5900002</v>
      </c>
      <c r="M19" s="253">
        <v>1370310446.99</v>
      </c>
      <c r="N19" s="253">
        <v>1366118383.52</v>
      </c>
      <c r="O19" s="253">
        <v>2405309737.25</v>
      </c>
      <c r="P19" s="253">
        <v>1669170865.6700001</v>
      </c>
      <c r="Q19" s="253">
        <v>17133170302.620001</v>
      </c>
    </row>
    <row r="20" spans="2:17" x14ac:dyDescent="0.25">
      <c r="B20" s="61" t="s">
        <v>33</v>
      </c>
      <c r="C20" s="242">
        <v>71261118341</v>
      </c>
      <c r="D20" s="242">
        <v>102840891599.54001</v>
      </c>
      <c r="E20" s="242">
        <v>5458148205.7400026</v>
      </c>
      <c r="F20" s="242">
        <v>6119259223.2200022</v>
      </c>
      <c r="G20" s="242">
        <v>6514462933.5900002</v>
      </c>
      <c r="H20" s="242">
        <v>10647162116.350002</v>
      </c>
      <c r="I20" s="242">
        <v>6441569979.5200005</v>
      </c>
      <c r="J20" s="242">
        <v>5023802199.4399996</v>
      </c>
      <c r="K20" s="242">
        <v>6225115923.6499987</v>
      </c>
      <c r="L20" s="242">
        <v>10984915966.040003</v>
      </c>
      <c r="M20" s="242">
        <v>16019156546.940002</v>
      </c>
      <c r="N20" s="242">
        <v>11065909973.430002</v>
      </c>
      <c r="O20" s="242">
        <v>7843708070.9700003</v>
      </c>
      <c r="P20" s="242">
        <v>9494031731.0999985</v>
      </c>
      <c r="Q20" s="242">
        <v>101837242869.99005</v>
      </c>
    </row>
    <row r="21" spans="2:17" x14ac:dyDescent="0.25">
      <c r="B21" s="59" t="s">
        <v>34</v>
      </c>
      <c r="C21" s="253">
        <v>14540330639</v>
      </c>
      <c r="D21" s="253">
        <v>15856035592.73</v>
      </c>
      <c r="E21" s="253">
        <v>1101908716.2</v>
      </c>
      <c r="F21" s="253">
        <v>1281129702.3699996</v>
      </c>
      <c r="G21" s="253">
        <v>1183975710.7399998</v>
      </c>
      <c r="H21" s="253">
        <v>1125269806.9100001</v>
      </c>
      <c r="I21" s="253">
        <v>1329139003.9799998</v>
      </c>
      <c r="J21" s="253">
        <v>1280994597.8699999</v>
      </c>
      <c r="K21" s="253">
        <v>1324480623.2900002</v>
      </c>
      <c r="L21" s="253">
        <v>1335458134.1600001</v>
      </c>
      <c r="M21" s="253">
        <v>1190994592.71</v>
      </c>
      <c r="N21" s="253">
        <v>1291410656.3799999</v>
      </c>
      <c r="O21" s="253">
        <v>1238707132.9500003</v>
      </c>
      <c r="P21" s="253">
        <v>1670636930.3099997</v>
      </c>
      <c r="Q21" s="253">
        <v>15354105607.870005</v>
      </c>
    </row>
    <row r="22" spans="2:17" x14ac:dyDescent="0.25">
      <c r="B22" s="59" t="s">
        <v>35</v>
      </c>
      <c r="C22" s="253">
        <v>56550162655</v>
      </c>
      <c r="D22" s="253">
        <v>86823430046.320007</v>
      </c>
      <c r="E22" s="253">
        <v>4342559973.5400019</v>
      </c>
      <c r="F22" s="253">
        <v>4799218004.170002</v>
      </c>
      <c r="G22" s="253">
        <v>5328813286.8199997</v>
      </c>
      <c r="H22" s="253">
        <v>9476064626.2500019</v>
      </c>
      <c r="I22" s="253">
        <v>5081145511.6500006</v>
      </c>
      <c r="J22" s="253">
        <v>3733682451.04</v>
      </c>
      <c r="K22" s="253">
        <v>4899871089.3599987</v>
      </c>
      <c r="L22" s="253">
        <v>9648923520.8800011</v>
      </c>
      <c r="M22" s="253">
        <v>14823028745.290003</v>
      </c>
      <c r="N22" s="253">
        <v>9773965002.0500011</v>
      </c>
      <c r="O22" s="253">
        <v>6592240018.6199999</v>
      </c>
      <c r="P22" s="253">
        <v>7822860489.79</v>
      </c>
      <c r="Q22" s="253">
        <v>86322372719.460037</v>
      </c>
    </row>
    <row r="23" spans="2:17" x14ac:dyDescent="0.25">
      <c r="B23" s="59" t="s">
        <v>36</v>
      </c>
      <c r="C23" s="253">
        <v>170625047</v>
      </c>
      <c r="D23" s="253">
        <v>161425960.49000001</v>
      </c>
      <c r="E23" s="253">
        <v>13679516</v>
      </c>
      <c r="F23" s="253">
        <v>38911516.68</v>
      </c>
      <c r="G23" s="253">
        <v>1673936.03</v>
      </c>
      <c r="H23" s="253">
        <v>45827683.189999998</v>
      </c>
      <c r="I23" s="253">
        <v>31285463.890000004</v>
      </c>
      <c r="J23" s="253">
        <v>9125150.5299999993</v>
      </c>
      <c r="K23" s="253">
        <v>764211</v>
      </c>
      <c r="L23" s="253">
        <v>534311.00000000012</v>
      </c>
      <c r="M23" s="253">
        <v>5133208.9400000004</v>
      </c>
      <c r="N23" s="253">
        <v>534315.00000000012</v>
      </c>
      <c r="O23" s="253">
        <v>12760919.4</v>
      </c>
      <c r="P23" s="253">
        <v>534311.00000000012</v>
      </c>
      <c r="Q23" s="253">
        <v>160764542.65999997</v>
      </c>
    </row>
    <row r="24" spans="2:17" x14ac:dyDescent="0.25">
      <c r="B24" s="65" t="s">
        <v>37</v>
      </c>
      <c r="C24" s="245">
        <v>77658654238</v>
      </c>
      <c r="D24" s="245">
        <v>73556568992.079987</v>
      </c>
      <c r="E24" s="245">
        <v>3312365797.2700005</v>
      </c>
      <c r="F24" s="245">
        <v>8013992653.1000023</v>
      </c>
      <c r="G24" s="245">
        <v>5949528764.1300001</v>
      </c>
      <c r="H24" s="245">
        <v>6987336501.5499992</v>
      </c>
      <c r="I24" s="245">
        <v>3771200032.1799989</v>
      </c>
      <c r="J24" s="245">
        <v>6200478051.9099989</v>
      </c>
      <c r="K24" s="245">
        <v>2491103370.0399995</v>
      </c>
      <c r="L24" s="245">
        <v>6794052589.2299995</v>
      </c>
      <c r="M24" s="245">
        <v>3536316297.9700003</v>
      </c>
      <c r="N24" s="245">
        <v>3494049399.7700014</v>
      </c>
      <c r="O24" s="245">
        <v>3814576673.0599999</v>
      </c>
      <c r="P24" s="245">
        <v>13751137360.700003</v>
      </c>
      <c r="Q24" s="245">
        <v>68116137490.910011</v>
      </c>
    </row>
    <row r="25" spans="2:17" x14ac:dyDescent="0.25">
      <c r="B25" s="61" t="s">
        <v>38</v>
      </c>
      <c r="C25" s="242">
        <v>56338662458</v>
      </c>
      <c r="D25" s="242">
        <v>52510989930.879997</v>
      </c>
      <c r="E25" s="242">
        <v>2386809556.6599998</v>
      </c>
      <c r="F25" s="242">
        <v>6331158483.2000017</v>
      </c>
      <c r="G25" s="242">
        <v>4123767411.2900004</v>
      </c>
      <c r="H25" s="242">
        <v>5438857388.1699991</v>
      </c>
      <c r="I25" s="242">
        <v>2545160421.4499989</v>
      </c>
      <c r="J25" s="242">
        <v>4982903258.6599989</v>
      </c>
      <c r="K25" s="242">
        <v>1063477549.3299999</v>
      </c>
      <c r="L25" s="242">
        <v>2978631713.7399993</v>
      </c>
      <c r="M25" s="242">
        <v>2351208392.1300006</v>
      </c>
      <c r="N25" s="242">
        <v>2603483769.2900014</v>
      </c>
      <c r="O25" s="242">
        <v>2723738200.2299995</v>
      </c>
      <c r="P25" s="242">
        <v>10192912356.780001</v>
      </c>
      <c r="Q25" s="242">
        <v>47722108500.930008</v>
      </c>
    </row>
    <row r="26" spans="2:17" x14ac:dyDescent="0.25">
      <c r="B26" s="59" t="s">
        <v>39</v>
      </c>
      <c r="C26" s="253">
        <v>2353048366</v>
      </c>
      <c r="D26" s="253">
        <v>2307644824.3599997</v>
      </c>
      <c r="E26" s="253">
        <v>32668326.16</v>
      </c>
      <c r="F26" s="253">
        <v>72996547.460000008</v>
      </c>
      <c r="G26" s="253">
        <v>118239912.48</v>
      </c>
      <c r="H26" s="253">
        <v>187541753.58999994</v>
      </c>
      <c r="I26" s="253">
        <v>127562126.73999998</v>
      </c>
      <c r="J26" s="253">
        <v>314221193.86000001</v>
      </c>
      <c r="K26" s="253">
        <v>106201882.45000002</v>
      </c>
      <c r="L26" s="253">
        <v>321614720.08999997</v>
      </c>
      <c r="M26" s="253">
        <v>237667437.30000001</v>
      </c>
      <c r="N26" s="253">
        <v>44883102.040000007</v>
      </c>
      <c r="O26" s="253">
        <v>164762593.66999999</v>
      </c>
      <c r="P26" s="253">
        <v>470577829.22999996</v>
      </c>
      <c r="Q26" s="253">
        <v>2198937425.0699997</v>
      </c>
    </row>
    <row r="27" spans="2:17" x14ac:dyDescent="0.25">
      <c r="B27" s="59" t="s">
        <v>40</v>
      </c>
      <c r="C27" s="253">
        <v>3492050594</v>
      </c>
      <c r="D27" s="253">
        <v>6500200743.6999998</v>
      </c>
      <c r="E27" s="253">
        <v>76800327.439999998</v>
      </c>
      <c r="F27" s="253">
        <v>444216113.47000003</v>
      </c>
      <c r="G27" s="253">
        <v>381877374.56</v>
      </c>
      <c r="H27" s="253">
        <v>134387214.81000003</v>
      </c>
      <c r="I27" s="253">
        <v>489413740.29000002</v>
      </c>
      <c r="J27" s="253">
        <v>175212642.12</v>
      </c>
      <c r="K27" s="253">
        <v>242346648.63999999</v>
      </c>
      <c r="L27" s="253">
        <v>538799191.1099999</v>
      </c>
      <c r="M27" s="253">
        <v>819205144.19999993</v>
      </c>
      <c r="N27" s="253">
        <v>225181349.67999998</v>
      </c>
      <c r="O27" s="253">
        <v>450546275.68000001</v>
      </c>
      <c r="P27" s="253">
        <v>1337436778.0699999</v>
      </c>
      <c r="Q27" s="253">
        <v>5315422800.0700006</v>
      </c>
    </row>
    <row r="28" spans="2:17" x14ac:dyDescent="0.25">
      <c r="B28" s="59" t="s">
        <v>41</v>
      </c>
      <c r="C28" s="253">
        <v>46030617422</v>
      </c>
      <c r="D28" s="253">
        <v>43402196275.769997</v>
      </c>
      <c r="E28" s="253">
        <v>2270176127.0599999</v>
      </c>
      <c r="F28" s="253">
        <v>5798399874.2700014</v>
      </c>
      <c r="G28" s="253">
        <v>3610281000.2800002</v>
      </c>
      <c r="H28" s="253">
        <v>5107815962.7699995</v>
      </c>
      <c r="I28" s="253">
        <v>1883448955.0499992</v>
      </c>
      <c r="J28" s="253">
        <v>4467945420.5599985</v>
      </c>
      <c r="K28" s="253">
        <v>687650550.84000003</v>
      </c>
      <c r="L28" s="253">
        <v>2044154401.7699993</v>
      </c>
      <c r="M28" s="253">
        <v>1269512897.6500003</v>
      </c>
      <c r="N28" s="253">
        <v>2323870736.1300015</v>
      </c>
      <c r="O28" s="253">
        <v>2086862193.52</v>
      </c>
      <c r="P28" s="253">
        <v>8365281658.6700029</v>
      </c>
      <c r="Q28" s="253">
        <v>39915399778.570007</v>
      </c>
    </row>
    <row r="29" spans="2:17" x14ac:dyDescent="0.25">
      <c r="B29" s="59" t="s">
        <v>42</v>
      </c>
      <c r="C29" s="253">
        <v>10359030</v>
      </c>
      <c r="D29" s="253">
        <v>59500000</v>
      </c>
      <c r="E29" s="253">
        <v>0</v>
      </c>
      <c r="F29" s="253">
        <v>0</v>
      </c>
      <c r="G29" s="253">
        <v>0</v>
      </c>
      <c r="H29" s="253">
        <v>0</v>
      </c>
      <c r="I29" s="253">
        <v>37000000</v>
      </c>
      <c r="J29" s="253">
        <v>0</v>
      </c>
      <c r="K29" s="253">
        <v>20000000</v>
      </c>
      <c r="L29" s="253">
        <v>0</v>
      </c>
      <c r="M29" s="253">
        <v>0</v>
      </c>
      <c r="N29" s="253">
        <v>2500000</v>
      </c>
      <c r="O29" s="253">
        <v>0</v>
      </c>
      <c r="P29" s="253">
        <v>0</v>
      </c>
      <c r="Q29" s="253">
        <v>59500000</v>
      </c>
    </row>
    <row r="30" spans="2:17" x14ac:dyDescent="0.25">
      <c r="B30" s="59" t="s">
        <v>43</v>
      </c>
      <c r="C30" s="253">
        <v>228650840</v>
      </c>
      <c r="D30" s="253">
        <v>241448087.05000001</v>
      </c>
      <c r="E30" s="253">
        <v>7164776</v>
      </c>
      <c r="F30" s="253">
        <v>15545948</v>
      </c>
      <c r="G30" s="253">
        <v>13369123.970000001</v>
      </c>
      <c r="H30" s="253">
        <v>9112457</v>
      </c>
      <c r="I30" s="253">
        <v>7735599.3699999992</v>
      </c>
      <c r="J30" s="253">
        <v>25524002.119999997</v>
      </c>
      <c r="K30" s="253">
        <v>7278467.4000000004</v>
      </c>
      <c r="L30" s="253">
        <v>74063400.769999996</v>
      </c>
      <c r="M30" s="253">
        <v>24822912.979999997</v>
      </c>
      <c r="N30" s="253">
        <v>7048581.4399999995</v>
      </c>
      <c r="O30" s="253">
        <v>21567137.359999999</v>
      </c>
      <c r="P30" s="253">
        <v>19616090.809999999</v>
      </c>
      <c r="Q30" s="253">
        <v>232848497.22</v>
      </c>
    </row>
    <row r="31" spans="2:17" x14ac:dyDescent="0.25">
      <c r="B31" s="59" t="s">
        <v>70</v>
      </c>
      <c r="C31" s="253">
        <v>4223936206.0000005</v>
      </c>
      <c r="D31" s="253">
        <v>0</v>
      </c>
      <c r="E31" s="253"/>
      <c r="F31" s="253"/>
      <c r="G31" s="253"/>
      <c r="H31" s="253"/>
      <c r="I31" s="253"/>
      <c r="J31" s="253"/>
      <c r="K31" s="253"/>
      <c r="L31" s="253"/>
      <c r="M31" s="253"/>
      <c r="N31" s="253"/>
      <c r="O31" s="253"/>
      <c r="P31" s="253"/>
      <c r="Q31" s="253"/>
    </row>
    <row r="32" spans="2:17" x14ac:dyDescent="0.25">
      <c r="B32" s="61" t="s">
        <v>44</v>
      </c>
      <c r="C32" s="242">
        <v>21319991780</v>
      </c>
      <c r="D32" s="242">
        <v>21045579061.199997</v>
      </c>
      <c r="E32" s="242">
        <v>925556240.61000013</v>
      </c>
      <c r="F32" s="242">
        <v>1682834169.9000003</v>
      </c>
      <c r="G32" s="242">
        <v>1825761352.8399999</v>
      </c>
      <c r="H32" s="242">
        <v>1548479113.3800001</v>
      </c>
      <c r="I32" s="242">
        <v>1226039610.7299998</v>
      </c>
      <c r="J32" s="242">
        <v>1217574793.25</v>
      </c>
      <c r="K32" s="242">
        <v>1427625820.7099993</v>
      </c>
      <c r="L32" s="242">
        <v>3815420875.4900007</v>
      </c>
      <c r="M32" s="242">
        <v>1185107905.8399999</v>
      </c>
      <c r="N32" s="242">
        <v>890565630.48000002</v>
      </c>
      <c r="O32" s="242">
        <v>1090838472.8300004</v>
      </c>
      <c r="P32" s="242">
        <v>3558225003.9200001</v>
      </c>
      <c r="Q32" s="242">
        <v>20394028989.98</v>
      </c>
    </row>
    <row r="33" spans="2:17" x14ac:dyDescent="0.25">
      <c r="B33" s="59" t="s">
        <v>45</v>
      </c>
      <c r="C33" s="253">
        <v>55486102</v>
      </c>
      <c r="D33" s="253">
        <v>241200739</v>
      </c>
      <c r="E33" s="253">
        <v>0</v>
      </c>
      <c r="F33" s="253">
        <v>111000</v>
      </c>
      <c r="G33" s="253">
        <v>52408020.829999998</v>
      </c>
      <c r="H33" s="253">
        <v>15000000</v>
      </c>
      <c r="I33" s="253">
        <v>17711000</v>
      </c>
      <c r="J33" s="253">
        <v>32421104.229999997</v>
      </c>
      <c r="K33" s="253">
        <v>27411000</v>
      </c>
      <c r="L33" s="253">
        <v>30297020.830000002</v>
      </c>
      <c r="M33" s="253">
        <v>111000</v>
      </c>
      <c r="N33" s="253">
        <v>14971069</v>
      </c>
      <c r="O33" s="253">
        <v>1184705.9500000002</v>
      </c>
      <c r="P33" s="253">
        <v>11193069</v>
      </c>
      <c r="Q33" s="253">
        <v>202818989.83999997</v>
      </c>
    </row>
    <row r="34" spans="2:17" x14ac:dyDescent="0.25">
      <c r="B34" s="59" t="s">
        <v>46</v>
      </c>
      <c r="C34" s="253">
        <v>21164505678</v>
      </c>
      <c r="D34" s="253">
        <v>20704378322.199997</v>
      </c>
      <c r="E34" s="253">
        <v>925556240.61000013</v>
      </c>
      <c r="F34" s="253">
        <v>1682723169.9000001</v>
      </c>
      <c r="G34" s="253">
        <v>1773353332.01</v>
      </c>
      <c r="H34" s="253">
        <v>1533479113.3800001</v>
      </c>
      <c r="I34" s="253">
        <v>1108328610.7299998</v>
      </c>
      <c r="J34" s="253">
        <v>1185153689.02</v>
      </c>
      <c r="K34" s="253">
        <v>1400214820.7099993</v>
      </c>
      <c r="L34" s="253">
        <v>3785123854.6600008</v>
      </c>
      <c r="M34" s="253">
        <v>1184996905.8399997</v>
      </c>
      <c r="N34" s="253">
        <v>875594561.48000002</v>
      </c>
      <c r="O34" s="253">
        <v>1089653766.8800004</v>
      </c>
      <c r="P34" s="253">
        <v>3547031934.9200006</v>
      </c>
      <c r="Q34" s="253">
        <v>20091210000.139999</v>
      </c>
    </row>
    <row r="35" spans="2:17" x14ac:dyDescent="0.25">
      <c r="B35" s="59" t="s">
        <v>77</v>
      </c>
      <c r="C35" s="253">
        <v>100000000</v>
      </c>
      <c r="D35" s="253">
        <v>100000000</v>
      </c>
      <c r="E35" s="253">
        <v>0</v>
      </c>
      <c r="F35" s="253">
        <v>0</v>
      </c>
      <c r="G35" s="253">
        <v>0</v>
      </c>
      <c r="H35" s="253">
        <v>0</v>
      </c>
      <c r="I35" s="253">
        <v>100000000</v>
      </c>
      <c r="J35" s="253">
        <v>0</v>
      </c>
      <c r="K35" s="253">
        <v>0</v>
      </c>
      <c r="L35" s="253">
        <v>0</v>
      </c>
      <c r="M35" s="253">
        <v>0</v>
      </c>
      <c r="N35" s="253">
        <v>0</v>
      </c>
      <c r="O35" s="253">
        <v>0</v>
      </c>
      <c r="P35" s="253">
        <v>0</v>
      </c>
      <c r="Q35" s="253">
        <v>100000000</v>
      </c>
    </row>
    <row r="36" spans="2:17" x14ac:dyDescent="0.25">
      <c r="B36" s="45" t="s">
        <v>66</v>
      </c>
      <c r="C36" s="248">
        <v>326764745612</v>
      </c>
      <c r="D36" s="248">
        <v>348732723007.27008</v>
      </c>
      <c r="E36" s="249">
        <v>21093066879.380001</v>
      </c>
      <c r="F36" s="250">
        <v>26064917884.520008</v>
      </c>
      <c r="G36" s="251">
        <v>24815928019.980003</v>
      </c>
      <c r="H36" s="249">
        <v>29938760781.52</v>
      </c>
      <c r="I36" s="250">
        <v>21571365513.829994</v>
      </c>
      <c r="J36" s="251">
        <v>29912464589.149994</v>
      </c>
      <c r="K36" s="249">
        <v>21921331571.419998</v>
      </c>
      <c r="L36" s="250">
        <v>28527182594.820004</v>
      </c>
      <c r="M36" s="251">
        <v>31724300482.719997</v>
      </c>
      <c r="N36" s="249">
        <v>28466467880.470001</v>
      </c>
      <c r="O36" s="250">
        <v>31522253001.800003</v>
      </c>
      <c r="P36" s="250">
        <v>43340680473.940002</v>
      </c>
      <c r="Q36" s="252">
        <v>338898719673.54999</v>
      </c>
    </row>
    <row r="37" spans="2:17" x14ac:dyDescent="0.25">
      <c r="C37" s="254"/>
      <c r="D37" s="253"/>
      <c r="E37" s="253"/>
      <c r="F37" s="253"/>
      <c r="G37" s="253"/>
      <c r="H37" s="253"/>
      <c r="I37" s="253"/>
      <c r="J37" s="253"/>
      <c r="K37" s="253"/>
      <c r="L37" s="253"/>
      <c r="M37" s="253"/>
      <c r="N37" s="253"/>
      <c r="O37" s="253"/>
      <c r="P37" s="253"/>
      <c r="Q37" s="253"/>
    </row>
    <row r="38" spans="2:17" x14ac:dyDescent="0.25">
      <c r="B38" s="45" t="s">
        <v>48</v>
      </c>
      <c r="C38" s="248"/>
      <c r="D38" s="248"/>
      <c r="E38" s="249"/>
      <c r="F38" s="250"/>
      <c r="G38" s="251"/>
      <c r="H38" s="249"/>
      <c r="I38" s="250"/>
      <c r="J38" s="251"/>
      <c r="K38" s="249"/>
      <c r="L38" s="250"/>
      <c r="M38" s="251"/>
      <c r="N38" s="249"/>
      <c r="O38" s="250"/>
      <c r="P38" s="250"/>
      <c r="Q38" s="252"/>
    </row>
    <row r="39" spans="2:17" x14ac:dyDescent="0.25">
      <c r="B39" s="61" t="s">
        <v>49</v>
      </c>
      <c r="C39" s="242">
        <v>0</v>
      </c>
      <c r="D39" s="242">
        <v>90699003.719999999</v>
      </c>
      <c r="E39" s="242">
        <v>0</v>
      </c>
      <c r="F39" s="242">
        <v>0</v>
      </c>
      <c r="G39" s="242">
        <v>0</v>
      </c>
      <c r="H39" s="242">
        <v>0</v>
      </c>
      <c r="I39" s="242">
        <v>0</v>
      </c>
      <c r="J39" s="242">
        <v>0</v>
      </c>
      <c r="K39" s="242">
        <v>0</v>
      </c>
      <c r="L39" s="242">
        <v>0</v>
      </c>
      <c r="M39" s="242">
        <v>0</v>
      </c>
      <c r="N39" s="242">
        <v>0</v>
      </c>
      <c r="O39" s="242">
        <v>13842904.279999999</v>
      </c>
      <c r="P39" s="242">
        <v>0</v>
      </c>
      <c r="Q39" s="242">
        <v>13842904.279999999</v>
      </c>
    </row>
    <row r="40" spans="2:17" x14ac:dyDescent="0.25">
      <c r="B40" s="59" t="s">
        <v>67</v>
      </c>
      <c r="C40" s="253">
        <v>0</v>
      </c>
      <c r="D40" s="253">
        <v>90699003.719999999</v>
      </c>
      <c r="E40" s="253">
        <v>0</v>
      </c>
      <c r="F40" s="253">
        <v>0</v>
      </c>
      <c r="G40" s="253">
        <v>0</v>
      </c>
      <c r="H40" s="253">
        <v>0</v>
      </c>
      <c r="I40" s="253">
        <v>0</v>
      </c>
      <c r="J40" s="253">
        <v>0</v>
      </c>
      <c r="K40" s="253">
        <v>0</v>
      </c>
      <c r="L40" s="253">
        <v>0</v>
      </c>
      <c r="M40" s="253">
        <v>0</v>
      </c>
      <c r="N40" s="253">
        <v>0</v>
      </c>
      <c r="O40" s="253">
        <v>13842904.279999999</v>
      </c>
      <c r="P40" s="253">
        <v>0</v>
      </c>
      <c r="Q40" s="253">
        <v>13842904.279999999</v>
      </c>
    </row>
    <row r="41" spans="2:17" x14ac:dyDescent="0.25">
      <c r="B41" s="61" t="s">
        <v>51</v>
      </c>
      <c r="C41" s="242">
        <v>60571000002</v>
      </c>
      <c r="D41" s="242">
        <v>58062133730.279999</v>
      </c>
      <c r="E41" s="242">
        <v>8913704573.4400024</v>
      </c>
      <c r="F41" s="242">
        <v>7214437864.0100002</v>
      </c>
      <c r="G41" s="242">
        <v>4604918999.6199989</v>
      </c>
      <c r="H41" s="242">
        <v>3791539682.8399997</v>
      </c>
      <c r="I41" s="242">
        <v>6310950410.6199999</v>
      </c>
      <c r="J41" s="242">
        <v>4484100903.1499996</v>
      </c>
      <c r="K41" s="242">
        <v>3715841809.8099999</v>
      </c>
      <c r="L41" s="242">
        <v>5557034989.829999</v>
      </c>
      <c r="M41" s="242">
        <v>3438894670.3199997</v>
      </c>
      <c r="N41" s="242">
        <v>3198880113.1800003</v>
      </c>
      <c r="O41" s="242">
        <v>4839512425.289999</v>
      </c>
      <c r="P41" s="242">
        <v>1915501432.4000001</v>
      </c>
      <c r="Q41" s="242">
        <v>57985317874.510002</v>
      </c>
    </row>
    <row r="42" spans="2:17" x14ac:dyDescent="0.25">
      <c r="B42" s="59" t="s">
        <v>52</v>
      </c>
      <c r="C42" s="253">
        <v>32544000000</v>
      </c>
      <c r="D42" s="253">
        <v>30463700995.279999</v>
      </c>
      <c r="E42" s="253">
        <v>6991402960.9700012</v>
      </c>
      <c r="F42" s="253">
        <v>3384520872.5300002</v>
      </c>
      <c r="G42" s="253">
        <v>1652752547.98</v>
      </c>
      <c r="H42" s="253">
        <v>2151721121.3499999</v>
      </c>
      <c r="I42" s="253">
        <v>3456413722.8099999</v>
      </c>
      <c r="J42" s="253">
        <v>3273074193</v>
      </c>
      <c r="K42" s="253">
        <v>2390306257.6399999</v>
      </c>
      <c r="L42" s="253">
        <v>565713109.41999996</v>
      </c>
      <c r="M42" s="253">
        <v>1532291224.3399999</v>
      </c>
      <c r="N42" s="253">
        <v>1532311673.6099999</v>
      </c>
      <c r="O42" s="253">
        <v>2072216584.7499995</v>
      </c>
      <c r="P42" s="253">
        <v>1417646084.6800001</v>
      </c>
      <c r="Q42" s="253">
        <v>30420370353.080002</v>
      </c>
    </row>
    <row r="43" spans="2:17" x14ac:dyDescent="0.25">
      <c r="B43" s="59" t="s">
        <v>53</v>
      </c>
      <c r="C43" s="253">
        <v>28027000002</v>
      </c>
      <c r="D43" s="253">
        <v>27598432735</v>
      </c>
      <c r="E43" s="253">
        <v>1922301612.4700003</v>
      </c>
      <c r="F43" s="253">
        <v>3829916991.4799995</v>
      </c>
      <c r="G43" s="253">
        <v>2952166451.6399999</v>
      </c>
      <c r="H43" s="253">
        <v>1639818561.49</v>
      </c>
      <c r="I43" s="253">
        <v>2854536687.8099999</v>
      </c>
      <c r="J43" s="253">
        <v>1211026710.1500001</v>
      </c>
      <c r="K43" s="253">
        <v>1325535552.1700001</v>
      </c>
      <c r="L43" s="253">
        <v>4991321880.4099998</v>
      </c>
      <c r="M43" s="253">
        <v>1906603445.9799998</v>
      </c>
      <c r="N43" s="253">
        <v>1666568439.5699999</v>
      </c>
      <c r="O43" s="253">
        <v>2767295840.5399995</v>
      </c>
      <c r="P43" s="253">
        <v>497855347.71999997</v>
      </c>
      <c r="Q43" s="253">
        <v>27564947521.429996</v>
      </c>
    </row>
    <row r="44" spans="2:17" x14ac:dyDescent="0.25">
      <c r="B44" s="61" t="s">
        <v>54</v>
      </c>
      <c r="C44" s="242">
        <v>3140029900</v>
      </c>
      <c r="D44" s="242">
        <v>3141108282</v>
      </c>
      <c r="E44" s="242">
        <v>12882946.459999999</v>
      </c>
      <c r="F44" s="242">
        <v>11804565</v>
      </c>
      <c r="G44" s="242">
        <v>11642076</v>
      </c>
      <c r="H44" s="242">
        <v>11642076</v>
      </c>
      <c r="I44" s="242">
        <v>11642076</v>
      </c>
      <c r="J44" s="242">
        <v>11642076</v>
      </c>
      <c r="K44" s="242">
        <v>10843497</v>
      </c>
      <c r="L44" s="242">
        <v>13662908.250000002</v>
      </c>
      <c r="M44" s="242">
        <v>23269063.069999997</v>
      </c>
      <c r="N44" s="242">
        <v>11672076</v>
      </c>
      <c r="O44" s="242">
        <v>525465762.81</v>
      </c>
      <c r="P44" s="242">
        <v>789304421.16999996</v>
      </c>
      <c r="Q44" s="242">
        <v>1445473543.76</v>
      </c>
    </row>
    <row r="45" spans="2:17" x14ac:dyDescent="0.25">
      <c r="B45" s="59" t="s">
        <v>56</v>
      </c>
      <c r="C45" s="253">
        <v>3140029900</v>
      </c>
      <c r="D45" s="253">
        <v>3141108282</v>
      </c>
      <c r="E45" s="253">
        <v>12882946.459999999</v>
      </c>
      <c r="F45" s="253">
        <v>11804565</v>
      </c>
      <c r="G45" s="253">
        <v>11642076</v>
      </c>
      <c r="H45" s="253">
        <v>11642076</v>
      </c>
      <c r="I45" s="253">
        <v>11642076</v>
      </c>
      <c r="J45" s="253">
        <v>11642076</v>
      </c>
      <c r="K45" s="253">
        <v>10843497</v>
      </c>
      <c r="L45" s="253">
        <v>13662908.250000002</v>
      </c>
      <c r="M45" s="253">
        <v>23269063.069999997</v>
      </c>
      <c r="N45" s="253">
        <v>11672076</v>
      </c>
      <c r="O45" s="253">
        <v>525465762.81</v>
      </c>
      <c r="P45" s="253">
        <v>789304421.16999996</v>
      </c>
      <c r="Q45" s="253">
        <v>1445473543.76</v>
      </c>
    </row>
    <row r="46" spans="2:17" x14ac:dyDescent="0.25">
      <c r="B46" s="45" t="s">
        <v>57</v>
      </c>
      <c r="C46" s="248">
        <v>63711029902</v>
      </c>
      <c r="D46" s="248">
        <v>61293941016.000008</v>
      </c>
      <c r="E46" s="249">
        <v>8926587519.9000015</v>
      </c>
      <c r="F46" s="250">
        <v>7226242429.0100002</v>
      </c>
      <c r="G46" s="251">
        <v>4616561075.6199999</v>
      </c>
      <c r="H46" s="249">
        <v>3803181758.8400002</v>
      </c>
      <c r="I46" s="250">
        <v>6322592486.6199999</v>
      </c>
      <c r="J46" s="251">
        <v>4495742979.1499996</v>
      </c>
      <c r="K46" s="249">
        <v>3726685306.8099999</v>
      </c>
      <c r="L46" s="250">
        <v>5570697898.0799999</v>
      </c>
      <c r="M46" s="251">
        <v>3462163733.3899999</v>
      </c>
      <c r="N46" s="249">
        <v>3210552189.1799998</v>
      </c>
      <c r="O46" s="250">
        <v>5378821092.3799992</v>
      </c>
      <c r="P46" s="250">
        <v>2704805853.5700002</v>
      </c>
      <c r="Q46" s="252">
        <v>59444634322.550003</v>
      </c>
    </row>
    <row r="47" spans="2:17" x14ac:dyDescent="0.25">
      <c r="C47" s="253"/>
      <c r="D47" s="253"/>
      <c r="E47" s="253"/>
      <c r="F47" s="253"/>
      <c r="G47" s="253"/>
      <c r="H47" s="253"/>
      <c r="I47" s="253"/>
      <c r="J47" s="253"/>
      <c r="K47" s="253"/>
      <c r="L47" s="253"/>
      <c r="M47" s="253"/>
      <c r="N47" s="253"/>
      <c r="O47" s="253"/>
      <c r="P47" s="253"/>
      <c r="Q47" s="253"/>
    </row>
    <row r="48" spans="2:17" x14ac:dyDescent="0.25">
      <c r="B48" s="45" t="s">
        <v>58</v>
      </c>
      <c r="C48" s="248">
        <v>390475775514</v>
      </c>
      <c r="D48" s="248">
        <v>410026664023.27008</v>
      </c>
      <c r="E48" s="249">
        <v>30019654399.279999</v>
      </c>
      <c r="F48" s="250">
        <v>33291160313.53001</v>
      </c>
      <c r="G48" s="251">
        <v>29432489095.600006</v>
      </c>
      <c r="H48" s="249">
        <v>33741942540.359997</v>
      </c>
      <c r="I48" s="250">
        <v>27893958000.449993</v>
      </c>
      <c r="J48" s="251">
        <v>34408207568.299995</v>
      </c>
      <c r="K48" s="249">
        <v>25648016878.23</v>
      </c>
      <c r="L48" s="250">
        <v>34097880492.900005</v>
      </c>
      <c r="M48" s="251">
        <v>35186464216.110001</v>
      </c>
      <c r="N48" s="249">
        <v>31677020069.650002</v>
      </c>
      <c r="O48" s="250">
        <v>36901074094.18</v>
      </c>
      <c r="P48" s="250">
        <v>46045486327.51001</v>
      </c>
      <c r="Q48" s="252">
        <v>398343353996.09991</v>
      </c>
    </row>
    <row r="49" spans="2:17" x14ac:dyDescent="0.25">
      <c r="B49" s="39" t="s">
        <v>59</v>
      </c>
      <c r="C49" s="39"/>
      <c r="D49" s="39"/>
    </row>
    <row r="50" spans="2:17" x14ac:dyDescent="0.25">
      <c r="B50" s="39" t="s">
        <v>74</v>
      </c>
      <c r="C50" s="39"/>
      <c r="D50" s="39"/>
    </row>
    <row r="51" spans="2:17" x14ac:dyDescent="0.25">
      <c r="B51" s="39" t="s">
        <v>61</v>
      </c>
      <c r="C51" s="39"/>
      <c r="D51" s="39"/>
    </row>
    <row r="52" spans="2:17" x14ac:dyDescent="0.25">
      <c r="B52" s="39" t="s">
        <v>62</v>
      </c>
      <c r="C52" s="39"/>
      <c r="D52" s="39"/>
    </row>
    <row r="53" spans="2:17" x14ac:dyDescent="0.25">
      <c r="B53" s="39" t="s">
        <v>63</v>
      </c>
      <c r="C53" s="39"/>
      <c r="D53" s="39"/>
      <c r="E53" s="37"/>
      <c r="F53" s="37"/>
      <c r="G53" s="37"/>
      <c r="H53" s="37"/>
      <c r="I53" s="37"/>
      <c r="J53" s="37"/>
      <c r="K53" s="37"/>
      <c r="L53" s="37"/>
      <c r="M53" s="37"/>
      <c r="N53" s="37"/>
      <c r="O53" s="37"/>
      <c r="P53" s="37"/>
      <c r="Q53" s="37"/>
    </row>
  </sheetData>
  <mergeCells count="10">
    <mergeCell ref="B2:Q2"/>
    <mergeCell ref="B3:Q3"/>
    <mergeCell ref="B4:Q4"/>
    <mergeCell ref="B5:Q5"/>
    <mergeCell ref="E8:Q8"/>
    <mergeCell ref="B6:Q6"/>
    <mergeCell ref="P7:Q7"/>
    <mergeCell ref="B8:B9"/>
    <mergeCell ref="C8:C9"/>
    <mergeCell ref="D8:D9"/>
  </mergeCells>
  <printOptions horizontalCentered="1"/>
  <pageMargins left="0.21" right="0.2" top="0.3" bottom="0.28000000000000003" header="0.3" footer="0.3"/>
  <pageSetup scale="6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B2:Q55"/>
  <sheetViews>
    <sheetView showGridLines="0" topLeftCell="A23" zoomScale="86" zoomScaleNormal="86" workbookViewId="0">
      <selection activeCell="Q36" sqref="Q36"/>
    </sheetView>
  </sheetViews>
  <sheetFormatPr defaultColWidth="11.42578125" defaultRowHeight="15" x14ac:dyDescent="0.25"/>
  <cols>
    <col min="1" max="1" width="3.42578125" customWidth="1"/>
    <col min="2" max="2" width="55.28515625" customWidth="1"/>
    <col min="3" max="4" width="16.42578125" customWidth="1"/>
  </cols>
  <sheetData>
    <row r="2" spans="2:17" ht="29.25" customHeight="1" x14ac:dyDescent="0.25">
      <c r="B2" s="364" t="s">
        <v>0</v>
      </c>
      <c r="C2" s="365"/>
      <c r="D2" s="365"/>
      <c r="E2" s="365"/>
      <c r="F2" s="365"/>
      <c r="G2" s="365"/>
      <c r="H2" s="365"/>
      <c r="I2" s="365"/>
      <c r="J2" s="365"/>
      <c r="K2" s="365"/>
      <c r="L2" s="365"/>
      <c r="M2" s="365"/>
      <c r="N2" s="365"/>
      <c r="O2" s="365"/>
      <c r="P2" s="365"/>
      <c r="Q2" s="365"/>
    </row>
    <row r="3" spans="2:17" ht="23.25" customHeight="1" x14ac:dyDescent="0.25">
      <c r="B3" s="366" t="s">
        <v>1</v>
      </c>
      <c r="C3" s="367"/>
      <c r="D3" s="367"/>
      <c r="E3" s="367"/>
      <c r="F3" s="367"/>
      <c r="G3" s="367"/>
      <c r="H3" s="367"/>
      <c r="I3" s="367"/>
      <c r="J3" s="367"/>
      <c r="K3" s="367"/>
      <c r="L3" s="367"/>
      <c r="M3" s="367"/>
      <c r="N3" s="367"/>
      <c r="O3" s="367"/>
      <c r="P3" s="367"/>
      <c r="Q3" s="367"/>
    </row>
    <row r="4" spans="2:17" ht="15.75" x14ac:dyDescent="0.25">
      <c r="B4" s="370" t="s">
        <v>64</v>
      </c>
      <c r="C4" s="371"/>
      <c r="D4" s="371"/>
      <c r="E4" s="371"/>
      <c r="F4" s="371"/>
      <c r="G4" s="371"/>
      <c r="H4" s="371"/>
      <c r="I4" s="371"/>
      <c r="J4" s="371"/>
      <c r="K4" s="371"/>
      <c r="L4" s="371"/>
      <c r="M4" s="371"/>
      <c r="N4" s="371"/>
      <c r="O4" s="371"/>
      <c r="P4" s="371"/>
      <c r="Q4" s="371"/>
    </row>
    <row r="5" spans="2:17" ht="15.75" x14ac:dyDescent="0.25">
      <c r="B5" s="370" t="s">
        <v>3</v>
      </c>
      <c r="C5" s="371"/>
      <c r="D5" s="371"/>
      <c r="E5" s="371"/>
      <c r="F5" s="371"/>
      <c r="G5" s="371"/>
      <c r="H5" s="371"/>
      <c r="I5" s="371"/>
      <c r="J5" s="371"/>
      <c r="K5" s="371"/>
      <c r="L5" s="371"/>
      <c r="M5" s="371"/>
      <c r="N5" s="371"/>
      <c r="O5" s="371"/>
      <c r="P5" s="371"/>
      <c r="Q5" s="371"/>
    </row>
    <row r="6" spans="2:17" ht="12.75" customHeight="1" x14ac:dyDescent="0.25">
      <c r="B6" s="372"/>
      <c r="C6" s="373"/>
      <c r="D6" s="373"/>
      <c r="E6" s="373"/>
      <c r="F6" s="373"/>
      <c r="G6" s="373"/>
      <c r="H6" s="373"/>
      <c r="I6" s="373"/>
      <c r="J6" s="373"/>
      <c r="K6" s="373"/>
      <c r="L6" s="373"/>
      <c r="M6" s="373"/>
      <c r="N6" s="373"/>
      <c r="O6" s="373"/>
      <c r="P6" s="373"/>
      <c r="Q6" s="373"/>
    </row>
    <row r="7" spans="2:17" x14ac:dyDescent="0.25">
      <c r="B7" s="2" t="s">
        <v>79</v>
      </c>
      <c r="C7" s="66"/>
      <c r="D7" s="66"/>
      <c r="E7" s="37"/>
      <c r="F7" s="37"/>
      <c r="G7" s="37"/>
      <c r="H7" s="37"/>
      <c r="I7" s="37"/>
      <c r="J7" s="37"/>
      <c r="K7" s="37"/>
      <c r="L7" s="37"/>
      <c r="M7" s="37"/>
      <c r="N7" s="37"/>
      <c r="O7" s="37"/>
      <c r="P7" s="381" t="s">
        <v>5</v>
      </c>
      <c r="Q7" s="381"/>
    </row>
    <row r="8" spans="2:17" ht="20.25" customHeight="1" x14ac:dyDescent="0.25">
      <c r="B8" s="360" t="s">
        <v>6</v>
      </c>
      <c r="C8" s="378" t="s">
        <v>7</v>
      </c>
      <c r="D8" s="379" t="s">
        <v>8</v>
      </c>
      <c r="E8" s="382" t="s">
        <v>9</v>
      </c>
      <c r="F8" s="382"/>
      <c r="G8" s="382"/>
      <c r="H8" s="382"/>
      <c r="I8" s="382"/>
      <c r="J8" s="382"/>
      <c r="K8" s="382"/>
      <c r="L8" s="382"/>
      <c r="M8" s="382"/>
      <c r="N8" s="382"/>
      <c r="O8" s="382"/>
      <c r="P8" s="382"/>
      <c r="Q8" s="382"/>
    </row>
    <row r="9" spans="2:17" ht="21" customHeight="1" x14ac:dyDescent="0.25">
      <c r="B9" s="360"/>
      <c r="C9" s="378"/>
      <c r="D9" s="380"/>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7" x14ac:dyDescent="0.25">
      <c r="B10" s="65" t="s">
        <v>23</v>
      </c>
      <c r="C10" s="64">
        <v>276931.385481</v>
      </c>
      <c r="D10" s="64">
        <v>315575.28841723996</v>
      </c>
      <c r="E10" s="63">
        <v>23366.848784139998</v>
      </c>
      <c r="F10" s="63">
        <v>21429.742816760001</v>
      </c>
      <c r="G10" s="63">
        <v>27048.277158210003</v>
      </c>
      <c r="H10" s="63">
        <v>25232.644897540002</v>
      </c>
      <c r="I10" s="63">
        <v>29908.049749619993</v>
      </c>
      <c r="J10" s="63">
        <v>21228.439374109999</v>
      </c>
      <c r="K10" s="63">
        <v>25485.447632530006</v>
      </c>
      <c r="L10" s="63">
        <v>41984.341969000016</v>
      </c>
      <c r="M10" s="63">
        <v>19455.76727964</v>
      </c>
      <c r="N10" s="63">
        <v>21977.694016889996</v>
      </c>
      <c r="O10" s="63">
        <v>27964.899948140013</v>
      </c>
      <c r="P10" s="63">
        <v>28934.316476810007</v>
      </c>
      <c r="Q10" s="63">
        <v>314016.47010338999</v>
      </c>
    </row>
    <row r="11" spans="2:17" x14ac:dyDescent="0.25">
      <c r="B11" s="61" t="s">
        <v>24</v>
      </c>
      <c r="C11" s="60">
        <v>126542.456838</v>
      </c>
      <c r="D11" s="60">
        <v>130137.21956887003</v>
      </c>
      <c r="E11" s="49">
        <v>9286.7943647200009</v>
      </c>
      <c r="F11" s="49">
        <v>11108.084741069999</v>
      </c>
      <c r="G11" s="49">
        <v>10846.881476910001</v>
      </c>
      <c r="H11" s="49">
        <v>10358.430140970002</v>
      </c>
      <c r="I11" s="49">
        <v>9877.854918619998</v>
      </c>
      <c r="J11" s="49">
        <v>10816.337501089998</v>
      </c>
      <c r="K11" s="49">
        <v>11111.083936980003</v>
      </c>
      <c r="L11" s="49">
        <v>10136.452659980003</v>
      </c>
      <c r="M11" s="49">
        <v>8984.0984314699999</v>
      </c>
      <c r="N11" s="49">
        <v>8167.3255498699982</v>
      </c>
      <c r="O11" s="49">
        <v>12467.820954410008</v>
      </c>
      <c r="P11" s="49">
        <v>16026.294515670001</v>
      </c>
      <c r="Q11" s="49">
        <v>129187.45919175999</v>
      </c>
    </row>
    <row r="12" spans="2:17" x14ac:dyDescent="0.25">
      <c r="B12" s="59" t="s">
        <v>25</v>
      </c>
      <c r="C12" s="58">
        <v>86772.519765999998</v>
      </c>
      <c r="D12" s="58">
        <v>87948.246250349985</v>
      </c>
      <c r="E12" s="46">
        <v>6529.6657471599992</v>
      </c>
      <c r="F12" s="46">
        <v>6884.4327521499972</v>
      </c>
      <c r="G12" s="46">
        <v>6962.3045682399988</v>
      </c>
      <c r="H12" s="46">
        <v>6767.9106595300009</v>
      </c>
      <c r="I12" s="46">
        <v>6775.6404585699975</v>
      </c>
      <c r="J12" s="46">
        <v>6973.8336834200009</v>
      </c>
      <c r="K12" s="46">
        <v>6737.5106482500023</v>
      </c>
      <c r="L12" s="46">
        <v>6770.1569659600027</v>
      </c>
      <c r="M12" s="46">
        <v>6747.37442233</v>
      </c>
      <c r="N12" s="46">
        <v>6860.9072605799984</v>
      </c>
      <c r="O12" s="46">
        <v>9915.7159099100045</v>
      </c>
      <c r="P12" s="46">
        <v>9844.5040499299994</v>
      </c>
      <c r="Q12" s="46">
        <v>87769.957126029913</v>
      </c>
    </row>
    <row r="13" spans="2:17" x14ac:dyDescent="0.25">
      <c r="B13" s="59" t="s">
        <v>26</v>
      </c>
      <c r="C13" s="58">
        <v>39769.937072000001</v>
      </c>
      <c r="D13" s="58">
        <v>42188.973318520024</v>
      </c>
      <c r="E13" s="46">
        <v>2757.1286175600017</v>
      </c>
      <c r="F13" s="46">
        <v>4223.6519889200017</v>
      </c>
      <c r="G13" s="46">
        <v>3884.576908670002</v>
      </c>
      <c r="H13" s="46">
        <v>3590.519481440002</v>
      </c>
      <c r="I13" s="46">
        <v>3102.2144600500001</v>
      </c>
      <c r="J13" s="46">
        <v>3842.5038176699977</v>
      </c>
      <c r="K13" s="46">
        <v>4373.573288730001</v>
      </c>
      <c r="L13" s="46">
        <v>3366.2956940200002</v>
      </c>
      <c r="M13" s="46">
        <v>2236.7240091400008</v>
      </c>
      <c r="N13" s="46">
        <v>1306.4182892899994</v>
      </c>
      <c r="O13" s="46">
        <v>2552.1050445000037</v>
      </c>
      <c r="P13" s="46">
        <v>6181.7904657400022</v>
      </c>
      <c r="Q13" s="46">
        <v>41417.502065730077</v>
      </c>
    </row>
    <row r="14" spans="2:17" x14ac:dyDescent="0.25">
      <c r="B14" s="61" t="s">
        <v>27</v>
      </c>
      <c r="C14" s="60">
        <v>55869.278719000002</v>
      </c>
      <c r="D14" s="60">
        <v>45913.377176089998</v>
      </c>
      <c r="E14" s="46">
        <v>5385.8487766599992</v>
      </c>
      <c r="F14" s="46">
        <v>629.21438406999994</v>
      </c>
      <c r="G14" s="46">
        <v>3065.4777157800004</v>
      </c>
      <c r="H14" s="46">
        <v>3530.04073419</v>
      </c>
      <c r="I14" s="46">
        <v>9043.7143238099998</v>
      </c>
      <c r="J14" s="46">
        <v>1420.20463273</v>
      </c>
      <c r="K14" s="46">
        <v>4030.0555649399998</v>
      </c>
      <c r="L14" s="46">
        <v>962.30818456999998</v>
      </c>
      <c r="M14" s="46">
        <v>2666.4625755199995</v>
      </c>
      <c r="N14" s="46">
        <v>4970.1329872100005</v>
      </c>
      <c r="O14" s="46">
        <v>8738.5880409700003</v>
      </c>
      <c r="P14" s="46">
        <v>1174.7448448099999</v>
      </c>
      <c r="Q14" s="46">
        <v>45616.792765260005</v>
      </c>
    </row>
    <row r="15" spans="2:17" x14ac:dyDescent="0.25">
      <c r="B15" s="59" t="s">
        <v>28</v>
      </c>
      <c r="C15" s="58">
        <v>36327.006603000002</v>
      </c>
      <c r="D15" s="58">
        <v>27584.630060089999</v>
      </c>
      <c r="E15" s="46">
        <v>2467.24643169</v>
      </c>
      <c r="F15" s="46">
        <v>254.94286081999999</v>
      </c>
      <c r="G15" s="46">
        <v>1826.8653164500001</v>
      </c>
      <c r="H15" s="46">
        <v>490.48906676000001</v>
      </c>
      <c r="I15" s="46">
        <v>7754.5877171299999</v>
      </c>
      <c r="J15" s="46">
        <v>0</v>
      </c>
      <c r="K15" s="46">
        <v>2651.6177639799998</v>
      </c>
      <c r="L15" s="46">
        <v>358.02708488000002</v>
      </c>
      <c r="M15" s="46">
        <v>1406.24430545</v>
      </c>
      <c r="N15" s="46">
        <v>1882.8074779400001</v>
      </c>
      <c r="O15" s="46">
        <v>7528.9832077800002</v>
      </c>
      <c r="P15" s="46">
        <v>960.25383145000001</v>
      </c>
      <c r="Q15" s="46">
        <v>27582.06506433</v>
      </c>
    </row>
    <row r="16" spans="2:17" x14ac:dyDescent="0.25">
      <c r="B16" s="59" t="s">
        <v>29</v>
      </c>
      <c r="C16" s="58">
        <v>19251.972116000001</v>
      </c>
      <c r="D16" s="58">
        <v>17836.615116000001</v>
      </c>
      <c r="E16" s="46">
        <v>2835.1979305499995</v>
      </c>
      <c r="F16" s="46">
        <v>369.19581240000002</v>
      </c>
      <c r="G16" s="46">
        <v>1122.80439482</v>
      </c>
      <c r="H16" s="46">
        <v>2996.7399508799999</v>
      </c>
      <c r="I16" s="46">
        <v>1253.93380258</v>
      </c>
      <c r="J16" s="46">
        <v>1407.26937045</v>
      </c>
      <c r="K16" s="46">
        <v>1329.74119698</v>
      </c>
      <c r="L16" s="46">
        <v>560.71519163000005</v>
      </c>
      <c r="M16" s="46">
        <v>1250.42930043</v>
      </c>
      <c r="N16" s="46">
        <v>3053.1312750699999</v>
      </c>
      <c r="O16" s="46">
        <v>1196.6279506599999</v>
      </c>
      <c r="P16" s="46">
        <v>197.90030529000001</v>
      </c>
      <c r="Q16" s="46">
        <v>17573.686481740002</v>
      </c>
    </row>
    <row r="17" spans="2:17" x14ac:dyDescent="0.25">
      <c r="B17" s="59" t="s">
        <v>30</v>
      </c>
      <c r="C17" s="58">
        <v>290.3</v>
      </c>
      <c r="D17" s="58">
        <v>492.13200000000001</v>
      </c>
      <c r="E17" s="46">
        <v>83.404414419999995</v>
      </c>
      <c r="F17" s="46">
        <v>5.0757108499999992</v>
      </c>
      <c r="G17" s="46">
        <v>115.80800451</v>
      </c>
      <c r="H17" s="46">
        <v>42.81171655</v>
      </c>
      <c r="I17" s="46">
        <v>35.192804099999996</v>
      </c>
      <c r="J17" s="46">
        <v>12.935262280000002</v>
      </c>
      <c r="K17" s="46">
        <v>48.696603979999999</v>
      </c>
      <c r="L17" s="46">
        <v>43.565908060000005</v>
      </c>
      <c r="M17" s="46">
        <v>9.7889696399999995</v>
      </c>
      <c r="N17" s="46">
        <v>34.194234200000004</v>
      </c>
      <c r="O17" s="46">
        <v>12.976882529999999</v>
      </c>
      <c r="P17" s="46">
        <v>16.590708070000002</v>
      </c>
      <c r="Q17" s="46">
        <v>461.04121918999999</v>
      </c>
    </row>
    <row r="18" spans="2:17" x14ac:dyDescent="0.25">
      <c r="B18" s="61" t="s">
        <v>31</v>
      </c>
      <c r="C18" s="60">
        <v>16619.177455000001</v>
      </c>
      <c r="D18" s="60">
        <v>19464.703399909999</v>
      </c>
      <c r="E18" s="46">
        <v>1373.6325601499998</v>
      </c>
      <c r="F18" s="46">
        <v>1395.1201036499999</v>
      </c>
      <c r="G18" s="46">
        <v>1413.32702993</v>
      </c>
      <c r="H18" s="46">
        <v>1397.9444219200002</v>
      </c>
      <c r="I18" s="46">
        <v>1569.2529276400001</v>
      </c>
      <c r="J18" s="46">
        <v>1482.0823158399999</v>
      </c>
      <c r="K18" s="46">
        <v>1507.6544018200002</v>
      </c>
      <c r="L18" s="46">
        <v>1543.0932470100001</v>
      </c>
      <c r="M18" s="46">
        <v>1555.7468578799999</v>
      </c>
      <c r="N18" s="46">
        <v>1560.76103145</v>
      </c>
      <c r="O18" s="46">
        <v>1829.1792015100002</v>
      </c>
      <c r="P18" s="46">
        <v>2836.8478950500003</v>
      </c>
      <c r="Q18" s="46">
        <v>19464.64199385</v>
      </c>
    </row>
    <row r="19" spans="2:17" x14ac:dyDescent="0.25">
      <c r="B19" s="59" t="s">
        <v>32</v>
      </c>
      <c r="C19" s="58">
        <v>16619.177455000001</v>
      </c>
      <c r="D19" s="58">
        <v>19464.703399909999</v>
      </c>
      <c r="E19" s="46">
        <v>1373.6325601499998</v>
      </c>
      <c r="F19" s="46">
        <v>1395.1201036499999</v>
      </c>
      <c r="G19" s="46">
        <v>1413.32702993</v>
      </c>
      <c r="H19" s="46">
        <v>1397.9444219200002</v>
      </c>
      <c r="I19" s="46">
        <v>1569.2529276400001</v>
      </c>
      <c r="J19" s="46">
        <v>1482.0823158399999</v>
      </c>
      <c r="K19" s="46">
        <v>1507.6544018200002</v>
      </c>
      <c r="L19" s="46">
        <v>1543.0932470100001</v>
      </c>
      <c r="M19" s="46">
        <v>1555.7468578799999</v>
      </c>
      <c r="N19" s="46">
        <v>1560.76103145</v>
      </c>
      <c r="O19" s="46">
        <v>1829.1792015100002</v>
      </c>
      <c r="P19" s="46">
        <v>2836.8478950500003</v>
      </c>
      <c r="Q19" s="46">
        <v>19464.64199385</v>
      </c>
    </row>
    <row r="20" spans="2:17" x14ac:dyDescent="0.25">
      <c r="B20" s="61" t="s">
        <v>33</v>
      </c>
      <c r="C20" s="60">
        <v>77900.472469</v>
      </c>
      <c r="D20" s="60">
        <v>120059.98827237001</v>
      </c>
      <c r="E20" s="46">
        <v>7320.5730826099989</v>
      </c>
      <c r="F20" s="46">
        <v>8297.3235879699987</v>
      </c>
      <c r="G20" s="46">
        <v>11722.59093559</v>
      </c>
      <c r="H20" s="46">
        <v>9946.2296004600012</v>
      </c>
      <c r="I20" s="46">
        <v>9417.2275795500009</v>
      </c>
      <c r="J20" s="46">
        <v>7509.8149244500009</v>
      </c>
      <c r="K20" s="46">
        <v>8836.6537287900028</v>
      </c>
      <c r="L20" s="46">
        <v>29342.487877440006</v>
      </c>
      <c r="M20" s="46">
        <v>6249.45941477</v>
      </c>
      <c r="N20" s="46">
        <v>7279.4744483599998</v>
      </c>
      <c r="O20" s="46">
        <v>4929.3117512499994</v>
      </c>
      <c r="P20" s="46">
        <v>8896.4292212800028</v>
      </c>
      <c r="Q20" s="46">
        <v>119747.57615252004</v>
      </c>
    </row>
    <row r="21" spans="2:17" x14ac:dyDescent="0.25">
      <c r="B21" s="59" t="s">
        <v>34</v>
      </c>
      <c r="C21" s="58">
        <v>17880.703838000001</v>
      </c>
      <c r="D21" s="58">
        <v>21997.074292949997</v>
      </c>
      <c r="E21" s="46">
        <v>1715.9748994700001</v>
      </c>
      <c r="F21" s="46">
        <v>1949.3571606700002</v>
      </c>
      <c r="G21" s="46">
        <v>2065.011606609999</v>
      </c>
      <c r="H21" s="46">
        <v>1696.0172899499998</v>
      </c>
      <c r="I21" s="46">
        <v>1302.2151814899996</v>
      </c>
      <c r="J21" s="46">
        <v>1955.5965777899999</v>
      </c>
      <c r="K21" s="46">
        <v>1354.4127282900001</v>
      </c>
      <c r="L21" s="46">
        <v>5449.6003130499994</v>
      </c>
      <c r="M21" s="46">
        <v>1288.4545476000001</v>
      </c>
      <c r="N21" s="46">
        <v>1247.7207180399998</v>
      </c>
      <c r="O21" s="46">
        <v>213.01846179000006</v>
      </c>
      <c r="P21" s="46">
        <v>1698.6385609800002</v>
      </c>
      <c r="Q21" s="46">
        <v>21936.018045730001</v>
      </c>
    </row>
    <row r="22" spans="2:17" x14ac:dyDescent="0.25">
      <c r="B22" s="59" t="s">
        <v>35</v>
      </c>
      <c r="C22" s="58">
        <v>59818.715367999997</v>
      </c>
      <c r="D22" s="58">
        <v>97913.841737420007</v>
      </c>
      <c r="E22" s="46">
        <v>5586.1530377099989</v>
      </c>
      <c r="F22" s="46">
        <v>6334.8095174399996</v>
      </c>
      <c r="G22" s="46">
        <v>9656.00147302</v>
      </c>
      <c r="H22" s="46">
        <v>8246.9914558400014</v>
      </c>
      <c r="I22" s="46">
        <v>8101.0213799300009</v>
      </c>
      <c r="J22" s="46">
        <v>5530.5903914900009</v>
      </c>
      <c r="K22" s="46">
        <v>7481.5652533300017</v>
      </c>
      <c r="L22" s="46">
        <v>23891.665474720008</v>
      </c>
      <c r="M22" s="46">
        <v>4893.0141181999998</v>
      </c>
      <c r="N22" s="46">
        <v>6031.0746593200001</v>
      </c>
      <c r="O22" s="46">
        <v>4715.1134034599991</v>
      </c>
      <c r="P22" s="46">
        <v>7197.3517733000017</v>
      </c>
      <c r="Q22" s="46">
        <v>97665.351937760031</v>
      </c>
    </row>
    <row r="23" spans="2:17" x14ac:dyDescent="0.25">
      <c r="B23" s="59" t="s">
        <v>36</v>
      </c>
      <c r="C23" s="58">
        <v>201.05326299999999</v>
      </c>
      <c r="D23" s="58">
        <v>149.07224199999999</v>
      </c>
      <c r="E23" s="46">
        <v>18.445145430000004</v>
      </c>
      <c r="F23" s="46">
        <v>13.156909860000001</v>
      </c>
      <c r="G23" s="46">
        <v>1.5778559599999999</v>
      </c>
      <c r="H23" s="46">
        <v>3.22085467</v>
      </c>
      <c r="I23" s="46">
        <v>13.99101813</v>
      </c>
      <c r="J23" s="46">
        <v>23.62795517</v>
      </c>
      <c r="K23" s="46">
        <v>0.67574716999999995</v>
      </c>
      <c r="L23" s="46">
        <v>1.2220896699999999</v>
      </c>
      <c r="M23" s="46">
        <v>67.990748969999999</v>
      </c>
      <c r="N23" s="46">
        <v>0.67907099999999998</v>
      </c>
      <c r="O23" s="46">
        <v>1.179886</v>
      </c>
      <c r="P23" s="46">
        <v>0.43888700000000003</v>
      </c>
      <c r="Q23" s="46">
        <v>146.20616902999998</v>
      </c>
    </row>
    <row r="24" spans="2:17" x14ac:dyDescent="0.25">
      <c r="B24" s="65" t="s">
        <v>37</v>
      </c>
      <c r="C24" s="64">
        <v>97251.213063999996</v>
      </c>
      <c r="D24" s="64">
        <v>135290.61480065004</v>
      </c>
      <c r="E24" s="63">
        <v>3508.3632078599994</v>
      </c>
      <c r="F24" s="63">
        <v>13099.127929019996</v>
      </c>
      <c r="G24" s="63">
        <v>17463.094935520006</v>
      </c>
      <c r="H24" s="63">
        <v>19454.829876699998</v>
      </c>
      <c r="I24" s="63">
        <v>11628.63971836</v>
      </c>
      <c r="J24" s="63">
        <v>9621.8044628600019</v>
      </c>
      <c r="K24" s="63">
        <v>30852.969182259993</v>
      </c>
      <c r="L24" s="63">
        <v>8296.0121583600012</v>
      </c>
      <c r="M24" s="63">
        <v>3134.9998887400002</v>
      </c>
      <c r="N24" s="63">
        <v>2009.5366683699999</v>
      </c>
      <c r="O24" s="63">
        <v>4674.1256291200007</v>
      </c>
      <c r="P24" s="63">
        <v>9472.038139530001</v>
      </c>
      <c r="Q24" s="63">
        <v>133215.54179669998</v>
      </c>
    </row>
    <row r="25" spans="2:17" x14ac:dyDescent="0.25">
      <c r="B25" s="61" t="s">
        <v>38</v>
      </c>
      <c r="C25" s="60">
        <v>69876.793275999997</v>
      </c>
      <c r="D25" s="60">
        <v>102996.33966156005</v>
      </c>
      <c r="E25" s="49">
        <v>3000.8079094499994</v>
      </c>
      <c r="F25" s="49">
        <v>10597.025474179998</v>
      </c>
      <c r="G25" s="49">
        <v>14513.778955930004</v>
      </c>
      <c r="H25" s="49">
        <v>10343.031323599997</v>
      </c>
      <c r="I25" s="49">
        <v>8713.2300839800009</v>
      </c>
      <c r="J25" s="49">
        <v>8027.1619902700004</v>
      </c>
      <c r="K25" s="49">
        <v>26188.585177079993</v>
      </c>
      <c r="L25" s="49">
        <v>7018.5948804900017</v>
      </c>
      <c r="M25" s="49">
        <v>1342.9110728800003</v>
      </c>
      <c r="N25" s="49">
        <v>982.93095829999993</v>
      </c>
      <c r="O25" s="49">
        <v>3045.6801777100013</v>
      </c>
      <c r="P25" s="49">
        <v>7604.5226239500016</v>
      </c>
      <c r="Q25" s="49">
        <v>101378.26062781997</v>
      </c>
    </row>
    <row r="26" spans="2:17" x14ac:dyDescent="0.25">
      <c r="B26" s="59" t="s">
        <v>39</v>
      </c>
      <c r="C26" s="58">
        <v>3396.3020240000001</v>
      </c>
      <c r="D26" s="58">
        <v>3415.5842154900001</v>
      </c>
      <c r="E26" s="46">
        <v>31.653209460000003</v>
      </c>
      <c r="F26" s="46">
        <v>431.85048816999984</v>
      </c>
      <c r="G26" s="46">
        <v>366.93093304000001</v>
      </c>
      <c r="H26" s="46">
        <v>274.49291776999996</v>
      </c>
      <c r="I26" s="46">
        <v>602.79469052000013</v>
      </c>
      <c r="J26" s="46">
        <v>266.99932327999994</v>
      </c>
      <c r="K26" s="46">
        <v>649.84546670999987</v>
      </c>
      <c r="L26" s="46">
        <v>269.49027543999995</v>
      </c>
      <c r="M26" s="46">
        <v>55.290786970000013</v>
      </c>
      <c r="N26" s="46">
        <v>37.058893420000004</v>
      </c>
      <c r="O26" s="46">
        <v>121.30794908999999</v>
      </c>
      <c r="P26" s="46">
        <v>245.93114151</v>
      </c>
      <c r="Q26" s="46">
        <v>3353.6460753800002</v>
      </c>
    </row>
    <row r="27" spans="2:17" x14ac:dyDescent="0.25">
      <c r="B27" s="59" t="s">
        <v>40</v>
      </c>
      <c r="C27" s="58">
        <v>3954.3234630000002</v>
      </c>
      <c r="D27" s="58">
        <v>11349.676196889999</v>
      </c>
      <c r="E27" s="46">
        <v>16.719345669999999</v>
      </c>
      <c r="F27" s="46">
        <v>881.04835238999999</v>
      </c>
      <c r="G27" s="46">
        <v>2079.4159021200003</v>
      </c>
      <c r="H27" s="46">
        <v>400.28979176999997</v>
      </c>
      <c r="I27" s="46">
        <v>1082.4097357999999</v>
      </c>
      <c r="J27" s="46">
        <v>635.09469815000011</v>
      </c>
      <c r="K27" s="46">
        <v>1654.5658224699998</v>
      </c>
      <c r="L27" s="46">
        <v>2406.8490292900005</v>
      </c>
      <c r="M27" s="46">
        <v>51.70130468</v>
      </c>
      <c r="N27" s="46">
        <v>29.528111020000004</v>
      </c>
      <c r="O27" s="46">
        <v>49.481283879999999</v>
      </c>
      <c r="P27" s="46">
        <v>1920.7097428299999</v>
      </c>
      <c r="Q27" s="46">
        <v>11207.813120069999</v>
      </c>
    </row>
    <row r="28" spans="2:17" x14ac:dyDescent="0.25">
      <c r="B28" s="59" t="s">
        <v>41</v>
      </c>
      <c r="C28" s="58">
        <v>57817.129695000003</v>
      </c>
      <c r="D28" s="58">
        <v>87680.554711090037</v>
      </c>
      <c r="E28" s="46">
        <v>2941.7903156499997</v>
      </c>
      <c r="F28" s="46">
        <v>9249.7602730999988</v>
      </c>
      <c r="G28" s="46">
        <v>11994.809107890003</v>
      </c>
      <c r="H28" s="46">
        <v>9642.5430253899958</v>
      </c>
      <c r="I28" s="46">
        <v>6985.6065309500018</v>
      </c>
      <c r="J28" s="46">
        <v>7081.0004573900005</v>
      </c>
      <c r="K28" s="46">
        <v>23839.285449459992</v>
      </c>
      <c r="L28" s="46">
        <v>4179.1239799100013</v>
      </c>
      <c r="M28" s="46">
        <v>1219.9689735600002</v>
      </c>
      <c r="N28" s="46">
        <v>893.50478085999998</v>
      </c>
      <c r="O28" s="46">
        <v>2842.3832619400014</v>
      </c>
      <c r="P28" s="46">
        <v>5403.3969763700006</v>
      </c>
      <c r="Q28" s="46">
        <v>86273.173132469979</v>
      </c>
    </row>
    <row r="29" spans="2:17" x14ac:dyDescent="0.25">
      <c r="B29" s="59" t="s">
        <v>42</v>
      </c>
      <c r="C29" s="58">
        <v>306.70163700000001</v>
      </c>
      <c r="D29" s="58">
        <v>261.62899784000001</v>
      </c>
      <c r="E29" s="46">
        <v>0</v>
      </c>
      <c r="F29" s="46">
        <v>19.5</v>
      </c>
      <c r="G29" s="46">
        <v>19.5</v>
      </c>
      <c r="H29" s="46">
        <v>15</v>
      </c>
      <c r="I29" s="46">
        <v>0</v>
      </c>
      <c r="J29" s="46">
        <v>10.5</v>
      </c>
      <c r="K29" s="46">
        <v>30.607987359999999</v>
      </c>
      <c r="L29" s="46">
        <v>139.45665750000001</v>
      </c>
      <c r="M29" s="46">
        <v>0</v>
      </c>
      <c r="N29" s="46">
        <v>0</v>
      </c>
      <c r="O29" s="46">
        <v>21.040500000000002</v>
      </c>
      <c r="P29" s="46">
        <v>5.7156399999999996</v>
      </c>
      <c r="Q29" s="46">
        <v>261.32078486</v>
      </c>
    </row>
    <row r="30" spans="2:17" x14ac:dyDescent="0.25">
      <c r="B30" s="59" t="s">
        <v>43</v>
      </c>
      <c r="C30" s="58">
        <v>262.87897500000003</v>
      </c>
      <c r="D30" s="58">
        <v>288.85915125000002</v>
      </c>
      <c r="E30" s="46">
        <v>10.645038669999998</v>
      </c>
      <c r="F30" s="46">
        <v>14.866360519999999</v>
      </c>
      <c r="G30" s="46">
        <v>53.123012880000005</v>
      </c>
      <c r="H30" s="46">
        <v>10.705588669999999</v>
      </c>
      <c r="I30" s="46">
        <v>42.41912671</v>
      </c>
      <c r="J30" s="46">
        <v>33.567511449999998</v>
      </c>
      <c r="K30" s="46">
        <v>14.280451080000001</v>
      </c>
      <c r="L30" s="46">
        <v>23.674938349999998</v>
      </c>
      <c r="M30" s="46">
        <v>15.95000767</v>
      </c>
      <c r="N30" s="46">
        <v>22.839173000000002</v>
      </c>
      <c r="O30" s="46">
        <v>11.4671828</v>
      </c>
      <c r="P30" s="46">
        <v>28.769123240000003</v>
      </c>
      <c r="Q30" s="46">
        <v>282.30751504</v>
      </c>
    </row>
    <row r="31" spans="2:17" x14ac:dyDescent="0.25">
      <c r="B31" s="59" t="s">
        <v>70</v>
      </c>
      <c r="C31" s="58">
        <v>4139.4574819999998</v>
      </c>
      <c r="D31" s="58">
        <v>3.6388999999999998E-2</v>
      </c>
      <c r="E31" s="46"/>
      <c r="F31" s="46"/>
      <c r="G31" s="46"/>
      <c r="H31" s="46"/>
      <c r="I31" s="46"/>
      <c r="J31" s="46"/>
      <c r="K31" s="46"/>
      <c r="L31" s="46"/>
      <c r="M31" s="46"/>
      <c r="N31" s="46"/>
      <c r="O31" s="46"/>
      <c r="P31" s="46"/>
      <c r="Q31" s="46"/>
    </row>
    <row r="32" spans="2:17" x14ac:dyDescent="0.25">
      <c r="B32" s="61" t="s">
        <v>44</v>
      </c>
      <c r="C32" s="60">
        <v>27374.419787999999</v>
      </c>
      <c r="D32" s="60">
        <v>32294.275139090001</v>
      </c>
      <c r="E32" s="46">
        <v>507.55529841000003</v>
      </c>
      <c r="F32" s="46">
        <v>2502.1024548400001</v>
      </c>
      <c r="G32" s="46">
        <v>2949.3159795900001</v>
      </c>
      <c r="H32" s="46">
        <v>9111.7985531000013</v>
      </c>
      <c r="I32" s="46">
        <v>2915.4096343800002</v>
      </c>
      <c r="J32" s="46">
        <v>1594.6424725899999</v>
      </c>
      <c r="K32" s="46">
        <v>4664.3840051799989</v>
      </c>
      <c r="L32" s="46">
        <v>1277.4172778699999</v>
      </c>
      <c r="M32" s="46">
        <v>1792.0888158599998</v>
      </c>
      <c r="N32" s="46">
        <v>1026.60571007</v>
      </c>
      <c r="O32" s="46">
        <v>1628.44545141</v>
      </c>
      <c r="P32" s="46">
        <v>1867.5155155799998</v>
      </c>
      <c r="Q32" s="46">
        <v>31837.281168879999</v>
      </c>
    </row>
    <row r="33" spans="2:17" x14ac:dyDescent="0.25">
      <c r="B33" s="59" t="s">
        <v>45</v>
      </c>
      <c r="C33" s="58">
        <v>114.59075199999999</v>
      </c>
      <c r="D33" s="58">
        <v>296.37540200000001</v>
      </c>
      <c r="E33" s="46">
        <v>0</v>
      </c>
      <c r="F33" s="46">
        <v>83.676413000000011</v>
      </c>
      <c r="G33" s="46">
        <v>72.371554830000008</v>
      </c>
      <c r="H33" s="46">
        <v>17.533062000000001</v>
      </c>
      <c r="I33" s="46">
        <v>13.178213660000001</v>
      </c>
      <c r="J33" s="46">
        <v>42.99972983</v>
      </c>
      <c r="K33" s="46">
        <v>51.787009830000002</v>
      </c>
      <c r="L33" s="46">
        <v>7.4260000000000002</v>
      </c>
      <c r="M33" s="46">
        <v>6.2139208300000002</v>
      </c>
      <c r="N33" s="46">
        <v>0</v>
      </c>
      <c r="O33" s="46">
        <v>0.29702083000000001</v>
      </c>
      <c r="P33" s="46">
        <v>0.89106249000000004</v>
      </c>
      <c r="Q33" s="46">
        <v>296.37398730000001</v>
      </c>
    </row>
    <row r="34" spans="2:17" x14ac:dyDescent="0.25">
      <c r="B34" s="59" t="s">
        <v>46</v>
      </c>
      <c r="C34" s="58">
        <v>26206.829035999999</v>
      </c>
      <c r="D34" s="58">
        <v>30888.911991090001</v>
      </c>
      <c r="E34" s="46">
        <v>507.55529841000003</v>
      </c>
      <c r="F34" s="46">
        <v>2418.4260418399999</v>
      </c>
      <c r="G34" s="46">
        <v>2657.9845497599999</v>
      </c>
      <c r="H34" s="46">
        <v>8510.8027886500004</v>
      </c>
      <c r="I34" s="46">
        <v>2853.5362224700002</v>
      </c>
      <c r="J34" s="46">
        <v>1293.7727733199999</v>
      </c>
      <c r="K34" s="46">
        <v>4612.5969953499989</v>
      </c>
      <c r="L34" s="46">
        <v>1269.99127787</v>
      </c>
      <c r="M34" s="46">
        <v>1785.8748950299998</v>
      </c>
      <c r="N34" s="46">
        <v>1026.60571007</v>
      </c>
      <c r="O34" s="46">
        <v>1628.14843058</v>
      </c>
      <c r="P34" s="46">
        <v>1866.6244530899999</v>
      </c>
      <c r="Q34" s="46">
        <v>30431.919436439999</v>
      </c>
    </row>
    <row r="35" spans="2:17" x14ac:dyDescent="0.25">
      <c r="B35" s="59" t="s">
        <v>77</v>
      </c>
      <c r="C35" s="58">
        <v>1053</v>
      </c>
      <c r="D35" s="58">
        <v>1108.987746</v>
      </c>
      <c r="E35" s="46">
        <v>0</v>
      </c>
      <c r="F35" s="46">
        <v>0</v>
      </c>
      <c r="G35" s="46">
        <v>218.95987500000001</v>
      </c>
      <c r="H35" s="46">
        <v>583.46270245000005</v>
      </c>
      <c r="I35" s="46">
        <v>48.695198249999997</v>
      </c>
      <c r="J35" s="46">
        <v>257.86996943999998</v>
      </c>
      <c r="K35" s="46">
        <v>0</v>
      </c>
      <c r="L35" s="46">
        <v>0</v>
      </c>
      <c r="M35" s="46">
        <v>0</v>
      </c>
      <c r="N35" s="46">
        <v>0</v>
      </c>
      <c r="O35" s="46">
        <v>0</v>
      </c>
      <c r="P35" s="46">
        <v>0</v>
      </c>
      <c r="Q35" s="46">
        <v>1108.98774514</v>
      </c>
    </row>
    <row r="36" spans="2:17" x14ac:dyDescent="0.25">
      <c r="B36" s="45" t="s">
        <v>66</v>
      </c>
      <c r="C36" s="44">
        <v>374182.59854500002</v>
      </c>
      <c r="D36" s="44">
        <v>450865.90321789001</v>
      </c>
      <c r="E36" s="42">
        <v>26875.211991999997</v>
      </c>
      <c r="F36" s="41">
        <v>34528.870745779997</v>
      </c>
      <c r="G36" s="43">
        <v>44511.37209373001</v>
      </c>
      <c r="H36" s="42">
        <v>44687.47477424</v>
      </c>
      <c r="I36" s="41">
        <v>41536.689467979995</v>
      </c>
      <c r="J36" s="43">
        <v>30850.243836970003</v>
      </c>
      <c r="K36" s="42">
        <v>56338.416814789998</v>
      </c>
      <c r="L36" s="41">
        <v>50280.354127360013</v>
      </c>
      <c r="M36" s="43">
        <v>22590.76716838</v>
      </c>
      <c r="N36" s="42">
        <v>23987.230685259998</v>
      </c>
      <c r="O36" s="41">
        <v>32639.025577260014</v>
      </c>
      <c r="P36" s="41">
        <v>38406.35461634001</v>
      </c>
      <c r="Q36" s="40">
        <v>447232.01190008997</v>
      </c>
    </row>
    <row r="37" spans="2:17" x14ac:dyDescent="0.25">
      <c r="C37" s="74"/>
      <c r="D37" s="46"/>
    </row>
    <row r="38" spans="2:17" x14ac:dyDescent="0.25">
      <c r="B38" s="45" t="s">
        <v>48</v>
      </c>
      <c r="C38" s="44"/>
      <c r="D38" s="44"/>
      <c r="E38" s="42"/>
      <c r="F38" s="41"/>
      <c r="G38" s="43"/>
      <c r="H38" s="42"/>
      <c r="I38" s="41"/>
      <c r="J38" s="43"/>
      <c r="K38" s="42"/>
      <c r="L38" s="41"/>
      <c r="M38" s="43"/>
      <c r="N38" s="42"/>
      <c r="O38" s="41"/>
      <c r="P38" s="41"/>
      <c r="Q38" s="40"/>
    </row>
    <row r="39" spans="2:17" x14ac:dyDescent="0.25">
      <c r="B39" s="61" t="s">
        <v>49</v>
      </c>
      <c r="C39" s="50">
        <v>0</v>
      </c>
      <c r="D39" s="50">
        <v>172.965</v>
      </c>
      <c r="E39" s="50">
        <v>0</v>
      </c>
      <c r="F39" s="50">
        <v>0</v>
      </c>
      <c r="G39" s="50">
        <v>76.79755136</v>
      </c>
      <c r="H39" s="50">
        <v>0</v>
      </c>
      <c r="I39" s="50">
        <v>0</v>
      </c>
      <c r="J39" s="50">
        <v>0</v>
      </c>
      <c r="K39" s="50">
        <v>0</v>
      </c>
      <c r="L39" s="50">
        <v>0</v>
      </c>
      <c r="M39" s="50">
        <v>0</v>
      </c>
      <c r="N39" s="50">
        <v>0</v>
      </c>
      <c r="O39" s="50">
        <v>93.412868760000009</v>
      </c>
      <c r="P39" s="50">
        <v>0</v>
      </c>
      <c r="Q39" s="50">
        <v>170.21042012000001</v>
      </c>
    </row>
    <row r="40" spans="2:17" x14ac:dyDescent="0.25">
      <c r="B40" s="59" t="s">
        <v>67</v>
      </c>
      <c r="C40" s="72">
        <v>0</v>
      </c>
      <c r="D40" s="72">
        <v>172.965</v>
      </c>
      <c r="E40" s="73">
        <v>0</v>
      </c>
      <c r="F40" s="73">
        <v>0</v>
      </c>
      <c r="G40" s="73">
        <v>76.79755136</v>
      </c>
      <c r="H40" s="73">
        <v>0</v>
      </c>
      <c r="I40" s="73">
        <v>0</v>
      </c>
      <c r="J40" s="73">
        <v>0</v>
      </c>
      <c r="K40" s="73">
        <v>0</v>
      </c>
      <c r="L40" s="73">
        <v>0</v>
      </c>
      <c r="M40" s="73">
        <v>0</v>
      </c>
      <c r="N40" s="73">
        <v>0</v>
      </c>
      <c r="O40" s="73">
        <v>93.412868760000009</v>
      </c>
      <c r="P40" s="73">
        <v>0</v>
      </c>
      <c r="Q40" s="73">
        <v>170.21042012000001</v>
      </c>
    </row>
    <row r="41" spans="2:17" x14ac:dyDescent="0.25">
      <c r="B41" s="61" t="s">
        <v>51</v>
      </c>
      <c r="C41" s="50">
        <v>51712.93</v>
      </c>
      <c r="D41" s="50">
        <v>51975.195</v>
      </c>
      <c r="E41" s="50">
        <v>15578.24055941</v>
      </c>
      <c r="F41" s="50">
        <v>2014.74449323</v>
      </c>
      <c r="G41" s="50">
        <v>3602.6050093599997</v>
      </c>
      <c r="H41" s="50">
        <v>4336.7686016099997</v>
      </c>
      <c r="I41" s="50">
        <v>7917.3185503699997</v>
      </c>
      <c r="J41" s="50">
        <v>693.60986653999998</v>
      </c>
      <c r="K41" s="50">
        <v>2912.1169170699995</v>
      </c>
      <c r="L41" s="50">
        <v>2601.56155906</v>
      </c>
      <c r="M41" s="50">
        <v>3688.6373307399999</v>
      </c>
      <c r="N41" s="50">
        <v>2639.2449556000001</v>
      </c>
      <c r="O41" s="50">
        <v>3973.2514201399999</v>
      </c>
      <c r="P41" s="50">
        <v>969.93476847000011</v>
      </c>
      <c r="Q41" s="50">
        <v>50928.0340316</v>
      </c>
    </row>
    <row r="42" spans="2:17" x14ac:dyDescent="0.25">
      <c r="B42" s="59" t="s">
        <v>52</v>
      </c>
      <c r="C42" s="72">
        <v>25962.387316</v>
      </c>
      <c r="D42" s="72">
        <v>27204.997316000001</v>
      </c>
      <c r="E42" s="73">
        <v>12960.78630252</v>
      </c>
      <c r="F42" s="73">
        <v>954.34953537000001</v>
      </c>
      <c r="G42" s="73">
        <v>954.68002987</v>
      </c>
      <c r="H42" s="73">
        <v>2509.86492034</v>
      </c>
      <c r="I42" s="73">
        <v>4194.4064862699997</v>
      </c>
      <c r="J42" s="73">
        <v>0</v>
      </c>
      <c r="K42" s="73">
        <v>1137.05386372</v>
      </c>
      <c r="L42" s="73">
        <v>1130.44793936</v>
      </c>
      <c r="M42" s="73">
        <v>660.14841005999995</v>
      </c>
      <c r="N42" s="73">
        <v>815.49487391999992</v>
      </c>
      <c r="O42" s="73">
        <v>1159.7496281700001</v>
      </c>
      <c r="P42" s="73">
        <v>699.19376505000002</v>
      </c>
      <c r="Q42" s="73">
        <v>27176.175754650001</v>
      </c>
    </row>
    <row r="43" spans="2:17" x14ac:dyDescent="0.25">
      <c r="B43" s="59" t="s">
        <v>53</v>
      </c>
      <c r="C43" s="72">
        <v>25750.542684</v>
      </c>
      <c r="D43" s="72">
        <v>24770.197683999999</v>
      </c>
      <c r="E43" s="73">
        <v>2617.4542568899997</v>
      </c>
      <c r="F43" s="73">
        <v>1060.39495786</v>
      </c>
      <c r="G43" s="73">
        <v>2647.9249794899997</v>
      </c>
      <c r="H43" s="73">
        <v>1826.9036812699999</v>
      </c>
      <c r="I43" s="73">
        <v>3722.9120641</v>
      </c>
      <c r="J43" s="73">
        <v>693.60986653999998</v>
      </c>
      <c r="K43" s="73">
        <v>1775.0630533499998</v>
      </c>
      <c r="L43" s="73">
        <v>1471.1136197000001</v>
      </c>
      <c r="M43" s="73">
        <v>3028.4889206799999</v>
      </c>
      <c r="N43" s="73">
        <v>1823.75008168</v>
      </c>
      <c r="O43" s="73">
        <v>2813.5017919699999</v>
      </c>
      <c r="P43" s="73">
        <v>270.74100342000003</v>
      </c>
      <c r="Q43" s="73">
        <v>23751.858276949999</v>
      </c>
    </row>
    <row r="44" spans="2:17" x14ac:dyDescent="0.25">
      <c r="B44" s="61" t="s">
        <v>54</v>
      </c>
      <c r="C44" s="50">
        <v>4105.2860339999997</v>
      </c>
      <c r="D44" s="50">
        <v>11105.286034000001</v>
      </c>
      <c r="E44" s="50">
        <v>12.463386</v>
      </c>
      <c r="F44" s="50">
        <v>289.89905293999999</v>
      </c>
      <c r="G44" s="50">
        <v>647.70801396000002</v>
      </c>
      <c r="H44" s="50">
        <v>903.62258173999999</v>
      </c>
      <c r="I44" s="50">
        <v>2453.8052039499999</v>
      </c>
      <c r="J44" s="50">
        <v>1009.74817277</v>
      </c>
      <c r="K44" s="50">
        <v>934.93563630000006</v>
      </c>
      <c r="L44" s="50">
        <v>212.65910122000003</v>
      </c>
      <c r="M44" s="50">
        <v>383.78282143999996</v>
      </c>
      <c r="N44" s="50">
        <v>1476.9954921200003</v>
      </c>
      <c r="O44" s="50">
        <v>198.30310331000001</v>
      </c>
      <c r="P44" s="50">
        <v>862.88698166999995</v>
      </c>
      <c r="Q44" s="50">
        <v>9386.8095474200018</v>
      </c>
    </row>
    <row r="45" spans="2:17" x14ac:dyDescent="0.25">
      <c r="B45" s="59" t="s">
        <v>56</v>
      </c>
      <c r="C45" s="72">
        <v>4105.2860339999997</v>
      </c>
      <c r="D45" s="72">
        <v>11105.286034000001</v>
      </c>
      <c r="E45" s="73">
        <v>12.463386</v>
      </c>
      <c r="F45" s="73">
        <v>289.89905293999999</v>
      </c>
      <c r="G45" s="73">
        <v>647.70801396000002</v>
      </c>
      <c r="H45" s="73">
        <v>903.62258173999999</v>
      </c>
      <c r="I45" s="73">
        <v>2453.8052039499999</v>
      </c>
      <c r="J45" s="73">
        <v>1009.74817277</v>
      </c>
      <c r="K45" s="73">
        <v>934.93563630000006</v>
      </c>
      <c r="L45" s="73">
        <v>212.65910122000003</v>
      </c>
      <c r="M45" s="73">
        <v>383.78282143999996</v>
      </c>
      <c r="N45" s="73">
        <v>1476.9954921200003</v>
      </c>
      <c r="O45" s="73">
        <v>198.30310331000001</v>
      </c>
      <c r="P45" s="73">
        <v>862.88698166999995</v>
      </c>
      <c r="Q45" s="73">
        <v>9386.8095474200018</v>
      </c>
    </row>
    <row r="46" spans="2:17" x14ac:dyDescent="0.25">
      <c r="B46" s="45" t="s">
        <v>57</v>
      </c>
      <c r="C46" s="44">
        <v>55818.216033999997</v>
      </c>
      <c r="D46" s="44">
        <v>63253.446033999993</v>
      </c>
      <c r="E46" s="42">
        <v>15590.70394541</v>
      </c>
      <c r="F46" s="41">
        <v>2304.6435461699998</v>
      </c>
      <c r="G46" s="43">
        <v>4327.1105746799994</v>
      </c>
      <c r="H46" s="42">
        <v>5240.3911833499997</v>
      </c>
      <c r="I46" s="41">
        <v>10371.12375432</v>
      </c>
      <c r="J46" s="43">
        <v>1703.3580393100001</v>
      </c>
      <c r="K46" s="42">
        <v>3847.0525533699997</v>
      </c>
      <c r="L46" s="41">
        <v>2814.2206602800002</v>
      </c>
      <c r="M46" s="43">
        <v>4072.4201521800001</v>
      </c>
      <c r="N46" s="42">
        <v>4116.2404477200007</v>
      </c>
      <c r="O46" s="41">
        <v>4264.9673922100001</v>
      </c>
      <c r="P46" s="41">
        <v>1832.8217501399999</v>
      </c>
      <c r="Q46" s="40">
        <v>60485.05399914</v>
      </c>
    </row>
    <row r="47" spans="2:17" x14ac:dyDescent="0.25">
      <c r="C47" s="46"/>
      <c r="D47" s="46"/>
      <c r="E47" s="46"/>
      <c r="F47" s="46"/>
      <c r="G47" s="46"/>
      <c r="H47" s="46"/>
      <c r="I47" s="46"/>
      <c r="J47" s="46"/>
      <c r="K47" s="46"/>
      <c r="L47" s="46"/>
      <c r="M47" s="46"/>
      <c r="N47" s="46"/>
      <c r="O47" s="46"/>
      <c r="P47" s="46"/>
      <c r="Q47" s="46"/>
    </row>
    <row r="48" spans="2:17" x14ac:dyDescent="0.25">
      <c r="B48" s="45" t="s">
        <v>58</v>
      </c>
      <c r="C48" s="44">
        <v>430000.814579</v>
      </c>
      <c r="D48" s="44">
        <v>514119.34925188997</v>
      </c>
      <c r="E48" s="42">
        <v>42465.915937409998</v>
      </c>
      <c r="F48" s="41">
        <v>36833.514291949999</v>
      </c>
      <c r="G48" s="43">
        <v>48838.482668410012</v>
      </c>
      <c r="H48" s="42">
        <v>49927.865957590002</v>
      </c>
      <c r="I48" s="41">
        <v>51907.813222299999</v>
      </c>
      <c r="J48" s="43">
        <v>32553.601876280001</v>
      </c>
      <c r="K48" s="42">
        <v>60185.469368159997</v>
      </c>
      <c r="L48" s="41">
        <v>53094.574787640013</v>
      </c>
      <c r="M48" s="43">
        <v>26663.187320559999</v>
      </c>
      <c r="N48" s="42">
        <v>28103.471132979997</v>
      </c>
      <c r="O48" s="41">
        <v>36903.992969470011</v>
      </c>
      <c r="P48" s="41">
        <v>40239.176366480009</v>
      </c>
      <c r="Q48" s="40">
        <v>507717.06589922996</v>
      </c>
    </row>
    <row r="49" spans="2:17" x14ac:dyDescent="0.25">
      <c r="B49" s="39" t="s">
        <v>59</v>
      </c>
      <c r="C49" s="39"/>
      <c r="D49" s="39"/>
    </row>
    <row r="50" spans="2:17" x14ac:dyDescent="0.25">
      <c r="B50" s="39" t="s">
        <v>80</v>
      </c>
      <c r="C50" s="39"/>
      <c r="D50" s="39"/>
    </row>
    <row r="51" spans="2:17" x14ac:dyDescent="0.25">
      <c r="B51" s="39" t="s">
        <v>61</v>
      </c>
      <c r="C51" s="39"/>
      <c r="D51" s="39"/>
    </row>
    <row r="52" spans="2:17" x14ac:dyDescent="0.25">
      <c r="B52" s="39" t="s">
        <v>62</v>
      </c>
      <c r="C52" s="39"/>
      <c r="D52" s="39"/>
    </row>
    <row r="53" spans="2:17" x14ac:dyDescent="0.25">
      <c r="B53" s="39" t="s">
        <v>63</v>
      </c>
      <c r="C53" s="39"/>
      <c r="D53" s="39"/>
      <c r="E53" s="37"/>
      <c r="F53" s="37"/>
      <c r="G53" s="37"/>
      <c r="H53" s="37"/>
      <c r="I53" s="37"/>
      <c r="J53" s="37"/>
      <c r="K53" s="37"/>
      <c r="L53" s="37"/>
      <c r="M53" s="37"/>
      <c r="N53" s="37"/>
      <c r="O53" s="37"/>
      <c r="P53" s="37"/>
      <c r="Q53" s="37"/>
    </row>
    <row r="55" spans="2:17" x14ac:dyDescent="0.25">
      <c r="P55" s="1"/>
    </row>
  </sheetData>
  <mergeCells count="10">
    <mergeCell ref="B2:Q2"/>
    <mergeCell ref="B3:Q3"/>
    <mergeCell ref="B4:Q4"/>
    <mergeCell ref="B5:Q5"/>
    <mergeCell ref="E8:Q8"/>
    <mergeCell ref="B6:Q6"/>
    <mergeCell ref="P7:Q7"/>
    <mergeCell ref="B8:B9"/>
    <mergeCell ref="C8:C9"/>
    <mergeCell ref="D8:D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25A864-A60D-4FB3-B672-821A2794D3DA}">
  <ds:schemaRefs>
    <ds:schemaRef ds:uri="http://www.w3.org/XML/1998/namespace"/>
    <ds:schemaRef ds:uri="http://schemas.microsoft.com/office/infopath/2007/PartnerControls"/>
    <ds:schemaRef ds:uri="http://purl.org/dc/terms/"/>
    <ds:schemaRef ds:uri="http://schemas.microsoft.com/office/2006/documentManagement/types"/>
    <ds:schemaRef ds:uri="http://purl.org/dc/elements/1.1/"/>
    <ds:schemaRef ds:uri="09100588-ee89-45b2-81d6-a67d223ce91b"/>
    <ds:schemaRef ds:uri="http://purl.org/dc/dcmitype/"/>
    <ds:schemaRef ds:uri="http://schemas.openxmlformats.org/package/2006/metadata/core-properties"/>
    <ds:schemaRef ds:uri="f7c7372e-77c9-4c4a-9e9a-3e04be05905d"/>
    <ds:schemaRef ds:uri="http://schemas.microsoft.com/office/2006/metadata/properties"/>
  </ds:schemaRefs>
</ds:datastoreItem>
</file>

<file path=customXml/itemProps2.xml><?xml version="1.0" encoding="utf-8"?>
<ds:datastoreItem xmlns:ds="http://schemas.openxmlformats.org/officeDocument/2006/customXml" ds:itemID="{E4E3A602-1A12-40F6-A12D-B0558DB389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3FC350-C568-475D-A009-5CCBBB1D88E2}">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vt:i4>
      </vt:variant>
    </vt:vector>
  </HeadingPairs>
  <TitlesOfParts>
    <vt:vector size="24" baseType="lpstr">
      <vt:lpstr>2004</vt:lpstr>
      <vt:lpstr>2005</vt:lpstr>
      <vt:lpstr>2006</vt:lpstr>
      <vt:lpstr>2007</vt:lpstr>
      <vt:lpstr>2008</vt:lpstr>
      <vt:lpstr>2009</vt:lpstr>
      <vt:lpstr>2010</vt:lpstr>
      <vt:lpstr>2011</vt:lpstr>
      <vt:lpstr>2012</vt:lpstr>
      <vt:lpstr>2013</vt:lpstr>
      <vt:lpstr>2014</vt:lpstr>
      <vt:lpstr>2015</vt:lpstr>
      <vt:lpstr>2016</vt:lpstr>
      <vt:lpstr>2017</vt:lpstr>
      <vt:lpstr>2018</vt:lpstr>
      <vt:lpstr>2019</vt:lpstr>
      <vt:lpstr>2020</vt:lpstr>
      <vt:lpstr>2021</vt:lpstr>
      <vt:lpstr>2022</vt:lpstr>
      <vt:lpstr>2023</vt:lpstr>
      <vt:lpstr>2024</vt:lpstr>
      <vt:lpstr>2025</vt:lpstr>
      <vt:lpstr>2026</vt:lpstr>
      <vt:lpstr>'2014'!Print_Area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Ludwilka A. De León Cipri</dc:creator>
  <cp:keywords/>
  <dc:description/>
  <cp:lastModifiedBy>Yan Li Suarez</cp:lastModifiedBy>
  <cp:revision/>
  <dcterms:created xsi:type="dcterms:W3CDTF">2016-09-20T19:38:26Z</dcterms:created>
  <dcterms:modified xsi:type="dcterms:W3CDTF">2026-04-21T13:35:24Z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