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rzo/Gastos/Seguridad Social/"/>
    </mc:Choice>
  </mc:AlternateContent>
  <xr:revisionPtr revIDLastSave="2490" documentId="8_{956DE78E-9CA3-4048-AD55-43D1D6E7C27F}" xr6:coauthVersionLast="47" xr6:coauthVersionMax="47" xr10:uidLastSave="{F3604B16-FB36-45DC-9885-FEEF21FB4515}"/>
  <bookViews>
    <workbookView xWindow="-120" yWindow="-120" windowWidth="29040" windowHeight="15720" firstSheet="11" activeTab="12" xr2:uid="{00000000-000D-0000-FFFF-FFFF00000000}"/>
  </bookViews>
  <sheets>
    <sheet name="2014" sheetId="12" r:id="rId1"/>
    <sheet name="2015" sheetId="24" r:id="rId2"/>
    <sheet name="2016" sheetId="25" r:id="rId3"/>
    <sheet name="2017" sheetId="26" r:id="rId4"/>
    <sheet name="2018 " sheetId="27" r:id="rId5"/>
    <sheet name="2019 " sheetId="28" r:id="rId6"/>
    <sheet name="2020" sheetId="31" r:id="rId7"/>
    <sheet name="2021" sheetId="33" r:id="rId8"/>
    <sheet name="2022" sheetId="36" r:id="rId9"/>
    <sheet name="2023" sheetId="38" r:id="rId10"/>
    <sheet name="2024" sheetId="37" r:id="rId11"/>
    <sheet name="2025" sheetId="39" r:id="rId12"/>
    <sheet name="2026" sheetId="40" r:id="rId13"/>
  </sheets>
  <definedNames>
    <definedName name="_xlnm.Print_Area" localSheetId="0">'2014'!$A$1:$Q$41</definedName>
    <definedName name="_xlnm.Print_Area" localSheetId="1">'2015'!$A$1:$Q$34</definedName>
    <definedName name="_xlnm.Print_Area" localSheetId="2">'2016'!$A$1:$Q$31</definedName>
    <definedName name="_xlnm.Print_Area" localSheetId="3">'2017'!$A$1:$Q$34</definedName>
    <definedName name="_xlnm.Print_Area" localSheetId="4">'2018 '!$A$1:$Q$36</definedName>
    <definedName name="_xlnm.Print_Area" localSheetId="5">'2019 '!$A$1:$Q$33</definedName>
    <definedName name="_xlnm.Print_Area" localSheetId="6">'2020'!$A$1:$Q$37</definedName>
    <definedName name="_xlnm.Print_Area" localSheetId="7">'2021'!$A$1:$P$36</definedName>
    <definedName name="_xlnm.Print_Area" localSheetId="8">'2022'!$A$1:$Q$27</definedName>
    <definedName name="_xlnm.Print_Area" localSheetId="9">'2023'!$A$1:$Q$30</definedName>
    <definedName name="_xlnm.Print_Area" localSheetId="10">'2024'!$A$1:$Q$26</definedName>
    <definedName name="_xlnm.Print_Area" localSheetId="11">'2025'!$A$1:$Q$25</definedName>
    <definedName name="_xlnm.Print_Area" localSheetId="12">'2026'!$A$1:$Q$25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40" l="1"/>
  <c r="Q14" i="40"/>
  <c r="Q13" i="40"/>
  <c r="Q12" i="40"/>
  <c r="Q11" i="40"/>
  <c r="Q10" i="40"/>
  <c r="Q9" i="40"/>
  <c r="Q15" i="39"/>
  <c r="Q14" i="39"/>
  <c r="Q13" i="39"/>
  <c r="Q12" i="39"/>
  <c r="Q11" i="39"/>
  <c r="Q10" i="39"/>
  <c r="Q9" i="39"/>
  <c r="P22" i="40" l="1"/>
  <c r="O22" i="40"/>
  <c r="N22" i="40"/>
  <c r="M22" i="40"/>
  <c r="L22" i="40"/>
  <c r="K22" i="40"/>
  <c r="J22" i="40"/>
  <c r="I22" i="40"/>
  <c r="H22" i="40"/>
  <c r="G22" i="40"/>
  <c r="F22" i="40"/>
  <c r="D22" i="40"/>
  <c r="C22" i="40"/>
  <c r="Q21" i="40"/>
  <c r="E20" i="40"/>
  <c r="Q20" i="40" s="1"/>
  <c r="E19" i="40"/>
  <c r="P16" i="40"/>
  <c r="P24" i="40" s="1"/>
  <c r="O16" i="40"/>
  <c r="O24" i="40" s="1"/>
  <c r="N16" i="40"/>
  <c r="N24" i="40" s="1"/>
  <c r="M16" i="40"/>
  <c r="M24" i="40" s="1"/>
  <c r="L16" i="40"/>
  <c r="L24" i="40" s="1"/>
  <c r="K16" i="40"/>
  <c r="K24" i="40" s="1"/>
  <c r="J16" i="40"/>
  <c r="J24" i="40" s="1"/>
  <c r="I16" i="40"/>
  <c r="I24" i="40" s="1"/>
  <c r="H16" i="40"/>
  <c r="H24" i="40" s="1"/>
  <c r="G16" i="40"/>
  <c r="G24" i="40" s="1"/>
  <c r="F16" i="40"/>
  <c r="F24" i="40" s="1"/>
  <c r="E16" i="40"/>
  <c r="Q16" i="40" s="1"/>
  <c r="D16" i="40"/>
  <c r="D24" i="40" s="1"/>
  <c r="C16" i="40"/>
  <c r="Q19" i="26"/>
  <c r="C16" i="39"/>
  <c r="D16" i="39"/>
  <c r="E16" i="39"/>
  <c r="F16" i="39"/>
  <c r="G16" i="39"/>
  <c r="H16" i="39"/>
  <c r="I16" i="39"/>
  <c r="J16" i="39"/>
  <c r="K16" i="39"/>
  <c r="L16" i="39"/>
  <c r="M16" i="39"/>
  <c r="N16" i="39"/>
  <c r="O16" i="39"/>
  <c r="P16" i="39"/>
  <c r="E20" i="39"/>
  <c r="Q21" i="39"/>
  <c r="C22" i="39"/>
  <c r="D22" i="39"/>
  <c r="F22" i="39"/>
  <c r="G22" i="39"/>
  <c r="H22" i="39"/>
  <c r="I22" i="39"/>
  <c r="J22" i="39"/>
  <c r="K22" i="39"/>
  <c r="L22" i="39"/>
  <c r="M22" i="39"/>
  <c r="N22" i="39"/>
  <c r="O22" i="39"/>
  <c r="O24" i="39" s="1"/>
  <c r="P22" i="39"/>
  <c r="P24" i="39"/>
  <c r="D9" i="37"/>
  <c r="D17" i="37" s="1"/>
  <c r="D25" i="37" s="1"/>
  <c r="Q10" i="37"/>
  <c r="Q11" i="37"/>
  <c r="Q12" i="37"/>
  <c r="Q13" i="37"/>
  <c r="Q14" i="37"/>
  <c r="Q15" i="37"/>
  <c r="Q16" i="37"/>
  <c r="Q17" i="37"/>
  <c r="Q9" i="37"/>
  <c r="E17" i="37"/>
  <c r="F17" i="37"/>
  <c r="G17" i="37"/>
  <c r="H17" i="37"/>
  <c r="I17" i="37"/>
  <c r="J17" i="37"/>
  <c r="K17" i="37"/>
  <c r="L17" i="37"/>
  <c r="M17" i="37"/>
  <c r="N17" i="37"/>
  <c r="D23" i="37"/>
  <c r="O17" i="37"/>
  <c r="P17" i="37"/>
  <c r="P27" i="38"/>
  <c r="O27" i="38"/>
  <c r="N27" i="38"/>
  <c r="M27" i="38"/>
  <c r="L27" i="38"/>
  <c r="K27" i="38"/>
  <c r="J27" i="38"/>
  <c r="I27" i="38"/>
  <c r="H27" i="38"/>
  <c r="G27" i="38"/>
  <c r="F27" i="38"/>
  <c r="E27" i="38"/>
  <c r="C27" i="38"/>
  <c r="Q26" i="38"/>
  <c r="Q25" i="38"/>
  <c r="D25" i="38"/>
  <c r="D24" i="38" s="1"/>
  <c r="D27" i="38" s="1"/>
  <c r="Q24" i="38"/>
  <c r="C21" i="38"/>
  <c r="C29" i="38" s="1"/>
  <c r="Q20" i="38"/>
  <c r="Q19" i="38"/>
  <c r="Q18" i="38"/>
  <c r="Q17" i="38"/>
  <c r="Q16" i="38"/>
  <c r="P15" i="38"/>
  <c r="P12" i="38" s="1"/>
  <c r="P21" i="38" s="1"/>
  <c r="P29" i="38" s="1"/>
  <c r="O15" i="38"/>
  <c r="N15" i="38"/>
  <c r="M15" i="38"/>
  <c r="M12" i="38" s="1"/>
  <c r="M21" i="38" s="1"/>
  <c r="M29" i="38" s="1"/>
  <c r="L15" i="38"/>
  <c r="L12" i="38" s="1"/>
  <c r="L21" i="38" s="1"/>
  <c r="L29" i="38" s="1"/>
  <c r="K15" i="38"/>
  <c r="J15" i="38"/>
  <c r="I15" i="38"/>
  <c r="I12" i="38" s="1"/>
  <c r="I21" i="38" s="1"/>
  <c r="I29" i="38" s="1"/>
  <c r="H15" i="38"/>
  <c r="H12" i="38" s="1"/>
  <c r="H21" i="38" s="1"/>
  <c r="H29" i="38" s="1"/>
  <c r="G15" i="38"/>
  <c r="F15" i="38"/>
  <c r="E15" i="38"/>
  <c r="E12" i="38" s="1"/>
  <c r="D15" i="38"/>
  <c r="D12" i="38" s="1"/>
  <c r="D21" i="38" s="1"/>
  <c r="Q14" i="38"/>
  <c r="P13" i="38"/>
  <c r="O13" i="38"/>
  <c r="O12" i="38" s="1"/>
  <c r="O21" i="38" s="1"/>
  <c r="O29" i="38" s="1"/>
  <c r="N13" i="38"/>
  <c r="M13" i="38"/>
  <c r="L13" i="38"/>
  <c r="K13" i="38"/>
  <c r="K12" i="38" s="1"/>
  <c r="J13" i="38"/>
  <c r="J12" i="38" s="1"/>
  <c r="I13" i="38"/>
  <c r="H13" i="38"/>
  <c r="G13" i="38"/>
  <c r="G12" i="38" s="1"/>
  <c r="F13" i="38"/>
  <c r="F12" i="38" s="1"/>
  <c r="F21" i="38" s="1"/>
  <c r="F29" i="38" s="1"/>
  <c r="E13" i="38"/>
  <c r="D13" i="38"/>
  <c r="N12" i="38"/>
  <c r="N21" i="38" s="1"/>
  <c r="N29" i="38" s="1"/>
  <c r="Q11" i="38"/>
  <c r="O10" i="38"/>
  <c r="O9" i="38" s="1"/>
  <c r="N10" i="38"/>
  <c r="N9" i="38" s="1"/>
  <c r="M10" i="38"/>
  <c r="L10" i="38"/>
  <c r="K10" i="38"/>
  <c r="K9" i="38" s="1"/>
  <c r="J10" i="38"/>
  <c r="J9" i="38" s="1"/>
  <c r="I10" i="38"/>
  <c r="H10" i="38"/>
  <c r="G10" i="38"/>
  <c r="G9" i="38" s="1"/>
  <c r="F10" i="38"/>
  <c r="F9" i="38" s="1"/>
  <c r="E10" i="38"/>
  <c r="D10" i="38"/>
  <c r="P9" i="38"/>
  <c r="M9" i="38"/>
  <c r="L9" i="38"/>
  <c r="I9" i="38"/>
  <c r="H9" i="38"/>
  <c r="E9" i="38"/>
  <c r="D9" i="38"/>
  <c r="Q20" i="39" l="1"/>
  <c r="E19" i="39"/>
  <c r="L24" i="39"/>
  <c r="K24" i="39"/>
  <c r="J24" i="39"/>
  <c r="H24" i="39"/>
  <c r="Q16" i="39"/>
  <c r="C24" i="39"/>
  <c r="C24" i="40"/>
  <c r="E22" i="40"/>
  <c r="Q19" i="40"/>
  <c r="I24" i="39"/>
  <c r="N24" i="39"/>
  <c r="G24" i="39"/>
  <c r="M24" i="39"/>
  <c r="D24" i="39"/>
  <c r="F24" i="39"/>
  <c r="J21" i="38"/>
  <c r="J29" i="38" s="1"/>
  <c r="G21" i="38"/>
  <c r="G29" i="38" s="1"/>
  <c r="Q15" i="38"/>
  <c r="Q27" i="38"/>
  <c r="Q10" i="38"/>
  <c r="Q13" i="38"/>
  <c r="Q9" i="38"/>
  <c r="D29" i="38"/>
  <c r="K21" i="38"/>
  <c r="K29" i="38" s="1"/>
  <c r="Q12" i="38"/>
  <c r="E21" i="38"/>
  <c r="E22" i="39" l="1"/>
  <c r="Q19" i="39"/>
  <c r="Q22" i="40"/>
  <c r="E24" i="40"/>
  <c r="Q24" i="40"/>
  <c r="Q21" i="38"/>
  <c r="Q29" i="38" s="1"/>
  <c r="E29" i="38"/>
  <c r="Q22" i="39" l="1"/>
  <c r="Q24" i="39" s="1"/>
  <c r="E24" i="39"/>
  <c r="C21" i="37"/>
  <c r="C20" i="37" s="1"/>
  <c r="C23" i="37" s="1"/>
  <c r="E21" i="37"/>
  <c r="Q21" i="37" s="1"/>
  <c r="C12" i="37"/>
  <c r="C10" i="37"/>
  <c r="P23" i="37"/>
  <c r="P25" i="37" s="1"/>
  <c r="O23" i="37"/>
  <c r="N23" i="37"/>
  <c r="M23" i="37"/>
  <c r="M25" i="37" s="1"/>
  <c r="L23" i="37"/>
  <c r="K23" i="37"/>
  <c r="J23" i="37"/>
  <c r="J25" i="37" s="1"/>
  <c r="I23" i="37"/>
  <c r="H23" i="37"/>
  <c r="H25" i="37" s="1"/>
  <c r="G23" i="37"/>
  <c r="F23" i="37"/>
  <c r="Q22" i="37"/>
  <c r="I25" i="37"/>
  <c r="G25" i="37"/>
  <c r="P24" i="36"/>
  <c r="O24" i="36"/>
  <c r="N24" i="36"/>
  <c r="M24" i="36"/>
  <c r="L24" i="36"/>
  <c r="K24" i="36"/>
  <c r="J24" i="36"/>
  <c r="I24" i="36"/>
  <c r="H24" i="36"/>
  <c r="G24" i="36"/>
  <c r="F24" i="36"/>
  <c r="E24" i="36"/>
  <c r="D24" i="36"/>
  <c r="C24" i="36"/>
  <c r="Q23" i="36"/>
  <c r="Q22" i="36"/>
  <c r="Q21" i="36"/>
  <c r="D18" i="36"/>
  <c r="D26" i="36" s="1"/>
  <c r="C18" i="36"/>
  <c r="C26" i="36" s="1"/>
  <c r="Q17" i="36"/>
  <c r="Q16" i="36"/>
  <c r="Q15" i="36"/>
  <c r="Q14" i="36"/>
  <c r="Q13" i="36"/>
  <c r="P12" i="36"/>
  <c r="O12" i="36"/>
  <c r="N12" i="36"/>
  <c r="M12" i="36"/>
  <c r="L12" i="36"/>
  <c r="K12" i="36"/>
  <c r="J12" i="36"/>
  <c r="I12" i="36"/>
  <c r="H12" i="36"/>
  <c r="G12" i="36"/>
  <c r="F12" i="36"/>
  <c r="F9" i="36" s="1"/>
  <c r="F18" i="36" s="1"/>
  <c r="F26" i="36" s="1"/>
  <c r="E12" i="36"/>
  <c r="Q11" i="36"/>
  <c r="P10" i="36"/>
  <c r="P9" i="36" s="1"/>
  <c r="P18" i="36" s="1"/>
  <c r="P26" i="36" s="1"/>
  <c r="O10" i="36"/>
  <c r="O9" i="36" s="1"/>
  <c r="O18" i="36" s="1"/>
  <c r="O26" i="36" s="1"/>
  <c r="N10" i="36"/>
  <c r="M10" i="36"/>
  <c r="L10" i="36"/>
  <c r="K10" i="36"/>
  <c r="J10" i="36"/>
  <c r="J9" i="36" s="1"/>
  <c r="J18" i="36" s="1"/>
  <c r="J26" i="36" s="1"/>
  <c r="I10" i="36"/>
  <c r="H10" i="36"/>
  <c r="H9" i="36" s="1"/>
  <c r="H18" i="36" s="1"/>
  <c r="H26" i="36" s="1"/>
  <c r="G10" i="36"/>
  <c r="G9" i="36" s="1"/>
  <c r="G18" i="36" s="1"/>
  <c r="G26" i="36" s="1"/>
  <c r="F10" i="36"/>
  <c r="E10" i="36"/>
  <c r="N9" i="36"/>
  <c r="N18" i="36" s="1"/>
  <c r="N26" i="36" s="1"/>
  <c r="L9" i="36"/>
  <c r="L18" i="36" s="1"/>
  <c r="L26" i="36" s="1"/>
  <c r="I9" i="36"/>
  <c r="I18" i="36" s="1"/>
  <c r="I26" i="36" s="1"/>
  <c r="E20" i="37" l="1"/>
  <c r="F25" i="37"/>
  <c r="C9" i="37"/>
  <c r="C17" i="37" s="1"/>
  <c r="C25" i="37" s="1"/>
  <c r="K25" i="37"/>
  <c r="O25" i="37"/>
  <c r="L25" i="37"/>
  <c r="N25" i="37"/>
  <c r="Q12" i="36"/>
  <c r="K9" i="36"/>
  <c r="K18" i="36" s="1"/>
  <c r="K26" i="36" s="1"/>
  <c r="M9" i="36"/>
  <c r="M18" i="36" s="1"/>
  <c r="M26" i="36" s="1"/>
  <c r="Q24" i="36"/>
  <c r="Q10" i="36"/>
  <c r="E9" i="36"/>
  <c r="Q20" i="37" l="1"/>
  <c r="E23" i="37"/>
  <c r="Q23" i="37" s="1"/>
  <c r="Q9" i="36"/>
  <c r="E18" i="36"/>
  <c r="E25" i="37" l="1"/>
  <c r="Q25" i="37"/>
  <c r="E26" i="36"/>
  <c r="Q18" i="36"/>
  <c r="Q26" i="36" s="1"/>
  <c r="P34" i="33" l="1"/>
  <c r="O34" i="33"/>
  <c r="N34" i="33"/>
  <c r="M34" i="33"/>
  <c r="L34" i="33"/>
  <c r="K34" i="33"/>
  <c r="J34" i="33"/>
  <c r="I34" i="33"/>
  <c r="H34" i="33"/>
  <c r="G34" i="33"/>
  <c r="F34" i="33"/>
  <c r="E34" i="33"/>
  <c r="D34" i="33"/>
  <c r="C34" i="33"/>
  <c r="Q33" i="33"/>
  <c r="Q32" i="33"/>
  <c r="Q31" i="33"/>
  <c r="P28" i="33"/>
  <c r="O28" i="33"/>
  <c r="O36" i="33" s="1"/>
  <c r="N28" i="33"/>
  <c r="N36" i="33" s="1"/>
  <c r="M28" i="33"/>
  <c r="M36" i="33" s="1"/>
  <c r="L28" i="33"/>
  <c r="K28" i="33"/>
  <c r="K36" i="33" s="1"/>
  <c r="J28" i="33"/>
  <c r="J36" i="33" s="1"/>
  <c r="I28" i="33"/>
  <c r="I36" i="33" s="1"/>
  <c r="H28" i="33"/>
  <c r="G28" i="33"/>
  <c r="G36" i="33" s="1"/>
  <c r="F28" i="33"/>
  <c r="F36" i="33" s="1"/>
  <c r="E28" i="33"/>
  <c r="E36" i="33" s="1"/>
  <c r="D28" i="33"/>
  <c r="C28" i="33"/>
  <c r="C36" i="33" s="1"/>
  <c r="Q27" i="33"/>
  <c r="Q26" i="33"/>
  <c r="Q25" i="33"/>
  <c r="Q24" i="33"/>
  <c r="Q23" i="33"/>
  <c r="Q22" i="33"/>
  <c r="Q21" i="33"/>
  <c r="Q20" i="33"/>
  <c r="Q19" i="33"/>
  <c r="Q18" i="33"/>
  <c r="Q17" i="33"/>
  <c r="Q16" i="33"/>
  <c r="Q15" i="33"/>
  <c r="Q14" i="33"/>
  <c r="Q13" i="33"/>
  <c r="Q12" i="33"/>
  <c r="Q11" i="33"/>
  <c r="Q10" i="33"/>
  <c r="Q9" i="33"/>
  <c r="Q34" i="33" l="1"/>
  <c r="Q28" i="33"/>
  <c r="D36" i="33"/>
  <c r="H36" i="33"/>
  <c r="L36" i="33"/>
  <c r="P36" i="33"/>
  <c r="Q36" i="33"/>
  <c r="D9" i="31" l="1"/>
  <c r="G9" i="31"/>
  <c r="H9" i="31"/>
  <c r="K9" i="31"/>
  <c r="L9" i="31"/>
  <c r="D10" i="31"/>
  <c r="E10" i="31"/>
  <c r="E9" i="31" s="1"/>
  <c r="F10" i="31"/>
  <c r="Q10" i="31" s="1"/>
  <c r="G10" i="31"/>
  <c r="H10" i="31"/>
  <c r="I10" i="31"/>
  <c r="I9" i="31" s="1"/>
  <c r="J10" i="31"/>
  <c r="J9" i="31" s="1"/>
  <c r="K10" i="31"/>
  <c r="L10" i="31"/>
  <c r="Q11" i="31"/>
  <c r="F12" i="31"/>
  <c r="G12" i="31"/>
  <c r="J12" i="31"/>
  <c r="K12" i="31"/>
  <c r="D13" i="31"/>
  <c r="D12" i="31" s="1"/>
  <c r="E13" i="31"/>
  <c r="E12" i="31" s="1"/>
  <c r="F13" i="31"/>
  <c r="G13" i="31"/>
  <c r="H13" i="31"/>
  <c r="H12" i="31" s="1"/>
  <c r="I13" i="31"/>
  <c r="I12" i="31" s="1"/>
  <c r="J13" i="31"/>
  <c r="K13" i="31"/>
  <c r="L13" i="31"/>
  <c r="L12" i="31" s="1"/>
  <c r="Q13" i="31"/>
  <c r="Q14" i="31"/>
  <c r="M15" i="31"/>
  <c r="M28" i="31" s="1"/>
  <c r="M36" i="31" s="1"/>
  <c r="N15" i="31"/>
  <c r="N28" i="31" s="1"/>
  <c r="N36" i="31" s="1"/>
  <c r="D16" i="31"/>
  <c r="D15" i="31" s="1"/>
  <c r="E16" i="31"/>
  <c r="F16" i="31"/>
  <c r="G16" i="31"/>
  <c r="G15" i="31" s="1"/>
  <c r="G28" i="31" s="1"/>
  <c r="G36" i="31" s="1"/>
  <c r="H16" i="31"/>
  <c r="H15" i="31" s="1"/>
  <c r="I16" i="31"/>
  <c r="J16" i="31"/>
  <c r="K16" i="31"/>
  <c r="K15" i="31" s="1"/>
  <c r="K28" i="31" s="1"/>
  <c r="K36" i="31" s="1"/>
  <c r="L16" i="31"/>
  <c r="L15" i="31" s="1"/>
  <c r="Q17" i="31"/>
  <c r="D18" i="31"/>
  <c r="E18" i="31"/>
  <c r="E15" i="31" s="1"/>
  <c r="F18" i="31"/>
  <c r="G18" i="31"/>
  <c r="H18" i="31"/>
  <c r="I18" i="31"/>
  <c r="I15" i="31" s="1"/>
  <c r="J18" i="31"/>
  <c r="K18" i="31"/>
  <c r="L18" i="31"/>
  <c r="Q18" i="31"/>
  <c r="Q19" i="31"/>
  <c r="D20" i="31"/>
  <c r="E20" i="31"/>
  <c r="F20" i="31"/>
  <c r="Q20" i="31" s="1"/>
  <c r="G20" i="31"/>
  <c r="H20" i="31"/>
  <c r="I20" i="31"/>
  <c r="J20" i="31"/>
  <c r="J15" i="31" s="1"/>
  <c r="K20" i="31"/>
  <c r="L20" i="31"/>
  <c r="Q21" i="31"/>
  <c r="D22" i="31"/>
  <c r="E22" i="31"/>
  <c r="F22" i="31"/>
  <c r="Q22" i="31" s="1"/>
  <c r="G22" i="31"/>
  <c r="H22" i="31"/>
  <c r="I22" i="31"/>
  <c r="J22" i="31"/>
  <c r="K22" i="31"/>
  <c r="L22" i="31"/>
  <c r="M22" i="31"/>
  <c r="N22" i="31"/>
  <c r="O22" i="31"/>
  <c r="O15" i="31" s="1"/>
  <c r="O28" i="31" s="1"/>
  <c r="O36" i="31" s="1"/>
  <c r="P22" i="31"/>
  <c r="P15" i="31" s="1"/>
  <c r="P28" i="31" s="1"/>
  <c r="P36" i="31" s="1"/>
  <c r="Q23" i="31"/>
  <c r="Q24" i="31"/>
  <c r="Q25" i="31"/>
  <c r="Q26" i="31"/>
  <c r="Q27" i="31"/>
  <c r="C28" i="31"/>
  <c r="C36" i="31" s="1"/>
  <c r="D31" i="31"/>
  <c r="D34" i="31" s="1"/>
  <c r="Q31" i="31"/>
  <c r="D32" i="31"/>
  <c r="Q32" i="31"/>
  <c r="Q33" i="31"/>
  <c r="C34" i="31"/>
  <c r="E34" i="31"/>
  <c r="F34" i="31"/>
  <c r="Q34" i="31" s="1"/>
  <c r="G34" i="31"/>
  <c r="H34" i="31"/>
  <c r="I34" i="31"/>
  <c r="J34" i="31"/>
  <c r="K34" i="31"/>
  <c r="L34" i="31"/>
  <c r="M34" i="31"/>
  <c r="N34" i="31"/>
  <c r="O34" i="31"/>
  <c r="P34" i="31"/>
  <c r="J28" i="31" l="1"/>
  <c r="J36" i="31" s="1"/>
  <c r="I28" i="31"/>
  <c r="I36" i="31" s="1"/>
  <c r="Q9" i="31"/>
  <c r="E28" i="31"/>
  <c r="E36" i="31" s="1"/>
  <c r="H28" i="31"/>
  <c r="H36" i="31" s="1"/>
  <c r="Q12" i="31"/>
  <c r="L28" i="31"/>
  <c r="L36" i="31" s="1"/>
  <c r="D28" i="31"/>
  <c r="D36" i="31" s="1"/>
  <c r="F15" i="31"/>
  <c r="Q15" i="31" s="1"/>
  <c r="F9" i="31"/>
  <c r="F28" i="31" s="1"/>
  <c r="F36" i="31" s="1"/>
  <c r="Q16" i="31"/>
  <c r="Q28" i="31" l="1"/>
  <c r="Q36" i="31" s="1"/>
  <c r="D38" i="12" l="1"/>
  <c r="E38" i="12"/>
  <c r="F38" i="12"/>
  <c r="G38" i="12"/>
  <c r="H38" i="12"/>
  <c r="I38" i="12"/>
  <c r="J38" i="12"/>
  <c r="K38" i="12"/>
  <c r="L38" i="12"/>
  <c r="M38" i="12"/>
  <c r="N38" i="12"/>
  <c r="O38" i="12"/>
  <c r="P38" i="12"/>
  <c r="C38" i="12"/>
  <c r="D31" i="26"/>
  <c r="Q19" i="25" l="1"/>
  <c r="Q26" i="25"/>
  <c r="Q27" i="25"/>
  <c r="Q25" i="25"/>
  <c r="Q26" i="26"/>
  <c r="Q27" i="26"/>
  <c r="Q28" i="26"/>
  <c r="Q29" i="26"/>
  <c r="Q30" i="26"/>
  <c r="Q25" i="26"/>
  <c r="Q10" i="27"/>
  <c r="Q11" i="27"/>
  <c r="Q12" i="27"/>
  <c r="Q13" i="27"/>
  <c r="Q14" i="27"/>
  <c r="Q15" i="27"/>
  <c r="Q16" i="27"/>
  <c r="Q17" i="27"/>
  <c r="Q18" i="27"/>
  <c r="Q19" i="27"/>
  <c r="Q20" i="27"/>
  <c r="Q21" i="27"/>
  <c r="Q22" i="27"/>
  <c r="Q23" i="27"/>
  <c r="Q27" i="27"/>
  <c r="Q28" i="27"/>
  <c r="Q29" i="27"/>
  <c r="Q30" i="27"/>
  <c r="Q31" i="27"/>
  <c r="Q32" i="27"/>
  <c r="E30" i="28"/>
  <c r="E18" i="28"/>
  <c r="E32" i="28" s="1"/>
  <c r="Q22" i="28"/>
  <c r="Q23" i="28"/>
  <c r="Q24" i="28"/>
  <c r="Q25" i="28"/>
  <c r="Q26" i="28"/>
  <c r="Q27" i="28"/>
  <c r="Q28" i="28"/>
  <c r="Q29" i="28"/>
  <c r="Q21" i="28"/>
  <c r="D18" i="28"/>
  <c r="F18" i="28"/>
  <c r="G18" i="28"/>
  <c r="H18" i="28"/>
  <c r="I18" i="28"/>
  <c r="J18" i="28"/>
  <c r="K18" i="28"/>
  <c r="L18" i="28"/>
  <c r="M18" i="28"/>
  <c r="N18" i="28"/>
  <c r="O18" i="28"/>
  <c r="P18" i="28"/>
  <c r="C18" i="28"/>
  <c r="D30" i="28"/>
  <c r="F30" i="28"/>
  <c r="G30" i="28"/>
  <c r="H30" i="28"/>
  <c r="I30" i="28"/>
  <c r="J30" i="28"/>
  <c r="K30" i="28"/>
  <c r="L30" i="28"/>
  <c r="M30" i="28"/>
  <c r="N30" i="28"/>
  <c r="O30" i="28"/>
  <c r="P30" i="28"/>
  <c r="C30" i="28"/>
  <c r="Q17" i="28"/>
  <c r="Q16" i="28"/>
  <c r="Q15" i="28"/>
  <c r="Q14" i="28"/>
  <c r="Q13" i="28"/>
  <c r="Q12" i="28"/>
  <c r="Q11" i="28"/>
  <c r="Q10" i="28"/>
  <c r="Q9" i="28"/>
  <c r="C24" i="27"/>
  <c r="C33" i="27"/>
  <c r="D24" i="27"/>
  <c r="E24" i="27"/>
  <c r="F24" i="27"/>
  <c r="G24" i="27"/>
  <c r="H24" i="27"/>
  <c r="I24" i="27"/>
  <c r="J24" i="27"/>
  <c r="K24" i="27"/>
  <c r="L24" i="27"/>
  <c r="M24" i="27"/>
  <c r="N24" i="27"/>
  <c r="O24" i="27"/>
  <c r="P24" i="27"/>
  <c r="Q30" i="28" l="1"/>
  <c r="C32" i="28"/>
  <c r="Q24" i="27"/>
  <c r="Q18" i="28"/>
  <c r="Q32" i="28" s="1"/>
  <c r="D32" i="28"/>
  <c r="F32" i="28"/>
  <c r="J32" i="28"/>
  <c r="N32" i="28"/>
  <c r="I32" i="28"/>
  <c r="M32" i="28"/>
  <c r="G32" i="28"/>
  <c r="K32" i="28"/>
  <c r="O32" i="28"/>
  <c r="H32" i="28"/>
  <c r="L32" i="28"/>
  <c r="P32" i="28"/>
  <c r="C35" i="27"/>
  <c r="P33" i="27"/>
  <c r="O33" i="27"/>
  <c r="O35" i="27" s="1"/>
  <c r="N33" i="27"/>
  <c r="N35" i="27" s="1"/>
  <c r="M33" i="27"/>
  <c r="L33" i="27"/>
  <c r="K33" i="27"/>
  <c r="J33" i="27"/>
  <c r="J35" i="27" s="1"/>
  <c r="I33" i="27"/>
  <c r="H33" i="27"/>
  <c r="G33" i="27"/>
  <c r="G35" i="27" s="1"/>
  <c r="F33" i="27"/>
  <c r="F35" i="27" s="1"/>
  <c r="E33" i="27"/>
  <c r="D33" i="27"/>
  <c r="D35" i="27" s="1"/>
  <c r="K35" i="27"/>
  <c r="Q9" i="27"/>
  <c r="C22" i="26"/>
  <c r="E31" i="26"/>
  <c r="F31" i="26"/>
  <c r="G31" i="26"/>
  <c r="H31" i="26"/>
  <c r="I31" i="26"/>
  <c r="J31" i="26"/>
  <c r="K31" i="26"/>
  <c r="L31" i="26"/>
  <c r="M31" i="26"/>
  <c r="N31" i="26"/>
  <c r="O31" i="26"/>
  <c r="P31" i="26"/>
  <c r="C31" i="26"/>
  <c r="P22" i="26"/>
  <c r="P33" i="26" s="1"/>
  <c r="O22" i="26"/>
  <c r="N22" i="26"/>
  <c r="M22" i="26"/>
  <c r="L22" i="26"/>
  <c r="K22" i="26"/>
  <c r="J22" i="26"/>
  <c r="I22" i="26"/>
  <c r="H22" i="26"/>
  <c r="H33" i="26" s="1"/>
  <c r="G22" i="26"/>
  <c r="F22" i="26"/>
  <c r="E22" i="26"/>
  <c r="D22" i="26"/>
  <c r="D33" i="26" s="1"/>
  <c r="Q21" i="26"/>
  <c r="Q20" i="26"/>
  <c r="Q18" i="26"/>
  <c r="Q17" i="26"/>
  <c r="Q16" i="26"/>
  <c r="Q15" i="26"/>
  <c r="Q14" i="26"/>
  <c r="Q13" i="26"/>
  <c r="Q12" i="26"/>
  <c r="Q11" i="26"/>
  <c r="Q10" i="26"/>
  <c r="Q9" i="26"/>
  <c r="D22" i="25"/>
  <c r="E22" i="25"/>
  <c r="F22" i="25"/>
  <c r="G22" i="25"/>
  <c r="H22" i="25"/>
  <c r="I22" i="25"/>
  <c r="J22" i="25"/>
  <c r="J30" i="25" s="1"/>
  <c r="K22" i="25"/>
  <c r="L22" i="25"/>
  <c r="M22" i="25"/>
  <c r="N22" i="25"/>
  <c r="O22" i="25"/>
  <c r="P22" i="25"/>
  <c r="C22" i="25"/>
  <c r="P28" i="25"/>
  <c r="O28" i="25"/>
  <c r="N28" i="25"/>
  <c r="M28" i="25"/>
  <c r="L28" i="25"/>
  <c r="K28" i="25"/>
  <c r="J28" i="25"/>
  <c r="I28" i="25"/>
  <c r="H28" i="25"/>
  <c r="G28" i="25"/>
  <c r="F28" i="25"/>
  <c r="E28" i="25"/>
  <c r="D28" i="25"/>
  <c r="C28" i="25"/>
  <c r="Q21" i="25"/>
  <c r="Q20" i="25"/>
  <c r="Q18" i="25"/>
  <c r="Q17" i="25"/>
  <c r="Q16" i="25"/>
  <c r="Q15" i="25"/>
  <c r="Q14" i="25"/>
  <c r="Q13" i="25"/>
  <c r="Q12" i="25"/>
  <c r="Q11" i="25"/>
  <c r="Q10" i="25"/>
  <c r="Q9" i="25"/>
  <c r="P30" i="24"/>
  <c r="O30" i="24"/>
  <c r="N30" i="24"/>
  <c r="M30" i="24"/>
  <c r="L30" i="24"/>
  <c r="K30" i="24"/>
  <c r="J30" i="24"/>
  <c r="I30" i="24"/>
  <c r="H30" i="24"/>
  <c r="G30" i="24"/>
  <c r="F30" i="24"/>
  <c r="E30" i="24"/>
  <c r="D30" i="24"/>
  <c r="C30" i="24"/>
  <c r="Q29" i="24"/>
  <c r="Q28" i="24"/>
  <c r="Q27" i="24"/>
  <c r="P24" i="24"/>
  <c r="O24" i="24"/>
  <c r="N24" i="24"/>
  <c r="N32" i="24" s="1"/>
  <c r="M24" i="24"/>
  <c r="L24" i="24"/>
  <c r="K24" i="24"/>
  <c r="J24" i="24"/>
  <c r="J32" i="24" s="1"/>
  <c r="I24" i="24"/>
  <c r="H24" i="24"/>
  <c r="G24" i="24"/>
  <c r="F24" i="24"/>
  <c r="F32" i="24" s="1"/>
  <c r="E24" i="24"/>
  <c r="D24" i="24"/>
  <c r="C24" i="24"/>
  <c r="Q23" i="24"/>
  <c r="Q22" i="24"/>
  <c r="Q21" i="24"/>
  <c r="Q20" i="24"/>
  <c r="Q19" i="24"/>
  <c r="Q18" i="24"/>
  <c r="Q17" i="24"/>
  <c r="Q16" i="24"/>
  <c r="Q15" i="24"/>
  <c r="Q14" i="24"/>
  <c r="Q13" i="24"/>
  <c r="Q12" i="24"/>
  <c r="Q11" i="24"/>
  <c r="Q10" i="24"/>
  <c r="Q9" i="24"/>
  <c r="D27" i="12"/>
  <c r="D40" i="12" s="1"/>
  <c r="F27" i="12"/>
  <c r="G27" i="12"/>
  <c r="H27" i="12"/>
  <c r="I27" i="12"/>
  <c r="J27" i="12"/>
  <c r="K27" i="12"/>
  <c r="L27" i="12"/>
  <c r="M27" i="12"/>
  <c r="N27" i="12"/>
  <c r="O27" i="12"/>
  <c r="P27" i="12"/>
  <c r="Q31" i="12"/>
  <c r="Q32" i="12"/>
  <c r="Q33" i="12"/>
  <c r="Q34" i="12"/>
  <c r="Q35" i="12"/>
  <c r="Q36" i="12"/>
  <c r="Q37" i="12"/>
  <c r="Q38" i="12"/>
  <c r="Q30" i="12"/>
  <c r="E27" i="12"/>
  <c r="E40" i="12" s="1"/>
  <c r="C27" i="12"/>
  <c r="Q12" i="12"/>
  <c r="Q10" i="12"/>
  <c r="Q11" i="12"/>
  <c r="Q13" i="12"/>
  <c r="Q14" i="12"/>
  <c r="Q15" i="12"/>
  <c r="Q16" i="12"/>
  <c r="Q17" i="12"/>
  <c r="Q18" i="12"/>
  <c r="Q19" i="12"/>
  <c r="Q20" i="12"/>
  <c r="Q21" i="12"/>
  <c r="Q22" i="12"/>
  <c r="Q23" i="12"/>
  <c r="Q24" i="12"/>
  <c r="Q25" i="12"/>
  <c r="Q26" i="12"/>
  <c r="Q9" i="12"/>
  <c r="M30" i="25" l="1"/>
  <c r="I30" i="25"/>
  <c r="Q33" i="27"/>
  <c r="Q27" i="12"/>
  <c r="Q40" i="12" s="1"/>
  <c r="L33" i="26"/>
  <c r="N30" i="25"/>
  <c r="F30" i="25"/>
  <c r="Q31" i="26"/>
  <c r="F33" i="26"/>
  <c r="N33" i="26"/>
  <c r="E30" i="25"/>
  <c r="Q28" i="25"/>
  <c r="Q30" i="24"/>
  <c r="D32" i="24"/>
  <c r="H32" i="24"/>
  <c r="L32" i="24"/>
  <c r="Q22" i="25"/>
  <c r="J33" i="26"/>
  <c r="Q22" i="26"/>
  <c r="Q35" i="27"/>
  <c r="H35" i="27"/>
  <c r="L35" i="27"/>
  <c r="P35" i="27"/>
  <c r="E35" i="27"/>
  <c r="I35" i="27"/>
  <c r="M35" i="27"/>
  <c r="C33" i="26"/>
  <c r="E33" i="26"/>
  <c r="I33" i="26"/>
  <c r="M33" i="26"/>
  <c r="G33" i="26"/>
  <c r="O33" i="26"/>
  <c r="K33" i="26"/>
  <c r="O30" i="25"/>
  <c r="K30" i="25"/>
  <c r="C30" i="25"/>
  <c r="G30" i="25"/>
  <c r="D30" i="25"/>
  <c r="H30" i="25"/>
  <c r="L30" i="25"/>
  <c r="P30" i="25"/>
  <c r="G32" i="24"/>
  <c r="K32" i="24"/>
  <c r="O32" i="24"/>
  <c r="Q24" i="24"/>
  <c r="C32" i="24"/>
  <c r="P32" i="24"/>
  <c r="E32" i="24"/>
  <c r="I32" i="24"/>
  <c r="M32" i="24"/>
  <c r="M40" i="12"/>
  <c r="I40" i="12"/>
  <c r="C40" i="12"/>
  <c r="N40" i="12"/>
  <c r="J40" i="12"/>
  <c r="F40" i="12"/>
  <c r="P40" i="12"/>
  <c r="L40" i="12"/>
  <c r="H40" i="12"/>
  <c r="O40" i="12"/>
  <c r="K40" i="12"/>
  <c r="G40" i="12"/>
  <c r="Q30" i="25" l="1"/>
  <c r="Q33" i="26"/>
  <c r="Q32"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<sst xmlns="http://schemas.openxmlformats.org/spreadsheetml/2006/main" count="609" uniqueCount="112">
  <si>
    <t>MINISTERIO DE HACIENDA</t>
  </si>
  <si>
    <t>DIRECCIÓN GENERAL DE PRESUPUESTO</t>
  </si>
  <si>
    <t>EJECUCIÓN PRESUPUESTARIA DE INSTITUCIONES DE LA SEGURIDAD SOCIAL</t>
  </si>
  <si>
    <t>CLASIFICACIÓN FUNCIONAL</t>
  </si>
  <si>
    <t>ENERO - DICIEMBRE 2014</t>
  </si>
  <si>
    <t>En Millones RD$</t>
  </si>
  <si>
    <t>DETALLE</t>
  </si>
  <si>
    <t>PRESUPUESTO APROBADO</t>
  </si>
  <si>
    <t>PRESUPUESTO REFORMULADO *</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</si>
  <si>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</si>
  <si>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</si>
  <si>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</si>
  <si>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</si>
  <si>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</si>
  <si>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</si>
  <si>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</si>
  <si>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</si>
  <si>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</si>
  <si>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</si>
  <si>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</si>
  <si>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</si>
  <si>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</si>
  <si>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</si>
  <si>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</si>
  <si>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</si>
  <si>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</si>
  <si>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</si>
  <si>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1.2 - Relaciones internacionales</t>
  </si>
  <si>
    <t>1.2.98 - Investigación y desarrollo vinculada a las relaciones internacionales</t>
  </si>
  <si>
    <t>4 - SERVICIOS SOCIALES</t>
  </si>
  <si>
    <t>4.1 - Vivienda y servicios comunitarios</t>
  </si>
  <si>
    <t>4.1.99 - Planificación, gestión y supervisión de vivienda y servicios comunitarios</t>
  </si>
  <si>
    <t>4.2 - Salud</t>
  </si>
  <si>
    <t>4.2.99 - Planificación, gestión y supervisión de la salud</t>
  </si>
  <si>
    <t>4.4 - Educación</t>
  </si>
  <si>
    <t>4.4.99 - Planificación, gestión y supervisión de la educación</t>
  </si>
  <si>
    <t>4.5 - Protección social</t>
  </si>
  <si>
    <t>4.5.02 - Enfermedad</t>
  </si>
  <si>
    <t>4.5.05 - Familia e hijos</t>
  </si>
  <si>
    <t>4.5.10 - Asistencia social</t>
  </si>
  <si>
    <t xml:space="preserve">4.5.99 - Planificación, gestión y supervisión de la protección social </t>
  </si>
  <si>
    <t>TOTAL GASTO</t>
  </si>
  <si>
    <t>APLICACIONES FINANCIERAS</t>
  </si>
  <si>
    <t>4.5.99 - Planificación, gestión y supervisión de la protección social</t>
  </si>
  <si>
    <t>5 - INTERESES DE LA DEUDA PÚBLICA</t>
  </si>
  <si>
    <t>5.1 - Intereses y comisiones de deuda pública</t>
  </si>
  <si>
    <t>5.1.01 - Intereses y comisiones de deuda pública</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</si>
  <si>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</si>
  <si>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</si>
  <si>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</si>
  <si>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</si>
  <si>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</si>
  <si>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 xml:space="preserve">PRESUPUESTO REFORMULADO </t>
  </si>
  <si>
    <t>4.4.09 - Enseñanza no atribuible a ningún nivel</t>
  </si>
  <si>
    <t>Fuente: Sistema de Información de la Gestión Financiera
Fecha de Imputación: 31 de Diciembre 2015</t>
  </si>
  <si>
    <t>ENERO - DICIEMBRE 2016</t>
  </si>
  <si>
    <t>4.5.09 - Juventud</t>
  </si>
  <si>
    <t xml:space="preserve">Fecha de Registro:  8 de febrero del 2017.
Fuente: Sistema de Información de la Gestión Financiera (SIGEF).
</t>
  </si>
  <si>
    <t>ENERO - DICIEMBRE 2017</t>
  </si>
  <si>
    <t>4.5.01 - Edad avanzada, pensiones (por edad o incapacidad)</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</si>
  <si>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</si>
  <si>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</si>
  <si>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</si>
  <si>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</si>
  <si>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 - DICIEMBRE 2018</t>
  </si>
  <si>
    <t>Fecha de Registro: 7 de febrero del 2025.</t>
  </si>
  <si>
    <t>ENERO - DICIEMBRE 2019</t>
  </si>
  <si>
    <t>1.2.02 - Relaciones internacionales desde oficinas en el exterior</t>
  </si>
  <si>
    <t xml:space="preserve">Fecha de Registro: 10 de febrero de 2020.
Fuente: Sistema de Información de la Gestión Financiera (SIGEF).
</t>
  </si>
  <si>
    <t>ENERO-DICIEMBRE 2020</t>
  </si>
  <si>
    <t>PRESUPUESTO INICIAL*</t>
  </si>
  <si>
    <t>PRESUPUESTO VIGENTE**</t>
  </si>
  <si>
    <t>1.2.01 - Relaciones internacionales desde oficinas en el país</t>
  </si>
  <si>
    <t>2 - SERVICIOS ECONÓMICOS</t>
  </si>
  <si>
    <t>2.1 - Asuntos económicos, comerciales y laborales</t>
  </si>
  <si>
    <t>2.1.01 - Asuntos económicos y regulación del comercio</t>
  </si>
  <si>
    <t>4.3 - Actividades deportivas, recreativas, culturales y religiosas</t>
  </si>
  <si>
    <t>4.3.99 - Planificación, gestión y supervisión de las actividades deportivas, recreativas, culturales y religiosas</t>
  </si>
  <si>
    <t>TOTAL GASTOS</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</si>
  <si>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</si>
  <si>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</si>
  <si>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</si>
  <si>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 - DICIEMBRE 2021*</t>
  </si>
  <si>
    <t>Presupuesto Inicial</t>
  </si>
  <si>
    <t>Presupuesto</t>
  </si>
  <si>
    <t>Ley No. 237-20</t>
  </si>
  <si>
    <t>Vigente</t>
  </si>
  <si>
    <t>4.2.01 - Servicios para pacientes externos</t>
  </si>
  <si>
    <t>Notas:</t>
  </si>
  <si>
    <t>Fecha de registro: 08 de febrero de 2022
Fuente: Sistema de Información de la Gestión Financiera (SIGEF).</t>
  </si>
  <si>
    <t>Diciembre 2022*</t>
  </si>
  <si>
    <t>Presupuesto Vigente</t>
  </si>
  <si>
    <t>Ley No. 345-21</t>
  </si>
  <si>
    <t>4.5.98 - Investigación y desarrollo relacionado con la protección social</t>
  </si>
  <si>
    <t>Fecha de registro: 20 de febrero del 2023.
Fuente: Sistema de Información de la Gestión Financiera (SIGEF).</t>
  </si>
  <si>
    <t>Diciembre 2023*</t>
  </si>
  <si>
    <t>PRESUPUESTO VIGENTE</t>
  </si>
  <si>
    <t>Ley No. 366-22</t>
  </si>
  <si>
    <t>Fecha de registro: 06/02/2024.
Fuente: Sistema de Información de la Gestión Financiera (SIGEF).</t>
  </si>
  <si>
    <t>Diciembre 2024*</t>
  </si>
  <si>
    <t>PRESUPUESTO</t>
  </si>
  <si>
    <t>Ley No. 80-23</t>
  </si>
  <si>
    <t>VIGENTE</t>
  </si>
  <si>
    <t>Fecha de registro: 07/02/2025.
Fuente: Sistema de Información de la Gestión Financiera (SIGEF).</t>
  </si>
  <si>
    <t>Diciembre 2025</t>
  </si>
  <si>
    <t>Ley No. 80-24</t>
  </si>
  <si>
    <t>Fecha de registro: 28/01/2026.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</si>
  <si>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</si>
  <si>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</si>
  <si>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 xml:space="preserve">*Cifras Preliminares.
</t>
  </si>
  <si>
    <t>Marzo 2026*</t>
  </si>
  <si>
    <t>Fecha de registro: 15/04/2026.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</si>
</sst>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0.0,,"/>
    <numFmt numFmtId="174" formatCode="#,##0.0_);\(#,##0.0\)"/>
    <numFmt numFmtId="175"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sz val="9"/>
      <color theme="1"/>
      <name val="Calibri"/>
      <family val="2"/>
      <scheme val="minor"/>
    </font>
    <font>
      <b/>
      <sz val="11"/>
      <name val="Calibri"/>
      <family val="2"/>
      <scheme val="minor"/>
    </font>
    <font>
      <b/>
      <sz val="9"/>
      <color theme="0"/>
      <name val="Calibri"/>
      <family val="2"/>
      <scheme val="minor"/>
    </font>
  </fonts>
  <fills count="6">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44546A"/>
        <bgColor theme="4" tint="0.79998168889431442"/>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right/>
      <top style="thin">
        <color theme="4" tint="0.39997558519241921"/>
      </top>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166">
    <xf numFmtId="0" fontId="0" fillId="0" borderId="0" xfId="0"/>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8" fillId="0" borderId="0" xfId="0" applyFont="1" applyAlignment="1">
      <alignment wrapText="1"/>
    </xf>
    <xf numFmtId="166" fontId="0" fillId="0" borderId="0" xfId="1" applyNumberFormat="1" applyFont="1"/>
    <xf numFmtId="166" fontId="0" fillId="0" borderId="0" xfId="1" applyNumberFormat="1" applyFont="1" applyAlignment="1">
      <alignment vertical="top" wrapText="1"/>
    </xf>
    <xf numFmtId="0" fontId="2" fillId="2" borderId="1" xfId="0" applyFont="1" applyFill="1" applyBorder="1" applyAlignment="1">
      <alignment horizontal="left" vertical="center"/>
    </xf>
    <xf numFmtId="167" fontId="2" fillId="4" borderId="1" xfId="4" applyNumberFormat="1" applyFont="1" applyFill="1" applyBorder="1" applyAlignment="1">
      <alignment horizontal="center" vertical="center"/>
    </xf>
    <xf numFmtId="167" fontId="2" fillId="3" borderId="1" xfId="4" applyNumberFormat="1" applyFont="1" applyFill="1" applyBorder="1" applyAlignment="1">
      <alignment horizontal="center" vertical="center"/>
    </xf>
    <xf numFmtId="0" fontId="3" fillId="0" borderId="4" xfId="0" applyFont="1" applyBorder="1" applyAlignment="1">
      <alignment horizontal="left"/>
    </xf>
    <xf numFmtId="0" fontId="2" fillId="4" borderId="5"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1"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3" xfId="4" applyNumberFormat="1"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7" fontId="9" fillId="0" borderId="0" xfId="2" applyNumberFormat="1" applyFont="1" applyFill="1" applyBorder="1" applyAlignment="1">
      <alignment vertical="center"/>
    </xf>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4" xfId="2" applyNumberFormat="1" applyFont="1" applyBorder="1" applyAlignment="1">
      <alignment horizontal="right" vertical="center"/>
    </xf>
    <xf numFmtId="0" fontId="3" fillId="0" borderId="4" xfId="0" applyFont="1" applyBorder="1" applyAlignment="1">
      <alignment horizontal="left" vertical="center" wrapText="1"/>
    </xf>
    <xf numFmtId="167" fontId="3" fillId="0" borderId="0" xfId="2" applyNumberFormat="1" applyFont="1" applyBorder="1" applyAlignment="1">
      <alignment horizontal="right" vertical="center"/>
    </xf>
    <xf numFmtId="167" fontId="3" fillId="0" borderId="4" xfId="4" applyNumberFormat="1" applyFont="1" applyBorder="1" applyAlignment="1">
      <alignment horizontal="right" vertical="center"/>
    </xf>
    <xf numFmtId="167" fontId="3" fillId="0" borderId="7" xfId="2" applyNumberFormat="1" applyFont="1" applyBorder="1" applyAlignment="1">
      <alignment horizontal="right" vertical="center"/>
    </xf>
    <xf numFmtId="171" fontId="3" fillId="0" borderId="0" xfId="3" applyNumberFormat="1" applyFont="1" applyFill="1" applyBorder="1" applyAlignment="1">
      <alignment horizontal="left"/>
    </xf>
    <xf numFmtId="166" fontId="0" fillId="0" borderId="0" xfId="6" applyNumberFormat="1" applyFont="1"/>
    <xf numFmtId="164" fontId="0" fillId="0" borderId="0" xfId="6" applyFont="1"/>
    <xf numFmtId="172" fontId="0" fillId="0" borderId="0" xfId="1" applyNumberFormat="1" applyFont="1"/>
    <xf numFmtId="0" fontId="13" fillId="0" borderId="0" xfId="0" applyFont="1" applyAlignment="1">
      <alignment vertical="top" wrapText="1"/>
    </xf>
    <xf numFmtId="166" fontId="13" fillId="0" borderId="0" xfId="1" applyNumberFormat="1" applyFont="1" applyAlignment="1">
      <alignment vertical="top" wrapText="1"/>
    </xf>
    <xf numFmtId="0" fontId="0" fillId="0" borderId="0" xfId="0" applyAlignment="1">
      <alignment horizontal="left" indent="3"/>
    </xf>
    <xf numFmtId="0" fontId="8" fillId="0" borderId="0" xfId="0" applyFont="1" applyAlignment="1">
      <alignment vertical="top"/>
    </xf>
    <xf numFmtId="164" fontId="0" fillId="0" borderId="0" xfId="1" applyFont="1" applyAlignment="1"/>
    <xf numFmtId="166" fontId="0" fillId="0" borderId="0" xfId="1" applyNumberFormat="1" applyFont="1" applyAlignment="1"/>
    <xf numFmtId="0" fontId="13" fillId="0" borderId="0" xfId="0" applyFont="1" applyAlignment="1">
      <alignment vertical="top"/>
    </xf>
    <xf numFmtId="166" fontId="13" fillId="0" borderId="0" xfId="1" applyNumberFormat="1" applyFont="1" applyAlignment="1">
      <alignment vertical="top"/>
    </xf>
    <xf numFmtId="166" fontId="0" fillId="0" borderId="0" xfId="1" applyNumberFormat="1" applyFont="1" applyAlignment="1">
      <alignment vertical="top"/>
    </xf>
    <xf numFmtId="0" fontId="8" fillId="0" borderId="0" xfId="0" applyFont="1" applyAlignment="1">
      <alignment vertical="center"/>
    </xf>
    <xf numFmtId="167" fontId="1" fillId="0" borderId="0" xfId="2" applyNumberFormat="1" applyFont="1" applyBorder="1" applyAlignment="1">
      <alignment horizontal="right" vertical="center"/>
    </xf>
    <xf numFmtId="0" fontId="3" fillId="0" borderId="0" xfId="0" applyFont="1"/>
    <xf numFmtId="0" fontId="8" fillId="0" borderId="0" xfId="0" applyFont="1" applyAlignment="1">
      <alignment vertical="top" wrapText="1"/>
    </xf>
    <xf numFmtId="0" fontId="11" fillId="0" borderId="0" xfId="0" applyFont="1" applyAlignment="1">
      <alignment vertical="center" readingOrder="1"/>
    </xf>
    <xf numFmtId="170" fontId="0" fillId="0" borderId="0" xfId="1" applyNumberFormat="1" applyFont="1" applyAlignment="1">
      <alignment horizontal="right" vertical="center"/>
    </xf>
    <xf numFmtId="170" fontId="3" fillId="0" borderId="7" xfId="2" applyNumberFormat="1" applyFont="1" applyBorder="1" applyAlignment="1">
      <alignment horizontal="right" vertical="center"/>
    </xf>
    <xf numFmtId="170" fontId="3" fillId="0" borderId="0" xfId="2" applyNumberFormat="1" applyFont="1" applyBorder="1" applyAlignment="1">
      <alignment horizontal="right" vertical="center"/>
    </xf>
    <xf numFmtId="170" fontId="0" fillId="0" borderId="0" xfId="2" applyNumberFormat="1" applyFont="1" applyBorder="1" applyAlignment="1">
      <alignment horizontal="right" vertical="center"/>
    </xf>
    <xf numFmtId="170" fontId="3" fillId="0" borderId="4" xfId="2" applyNumberFormat="1" applyFont="1" applyBorder="1" applyAlignment="1">
      <alignment horizontal="right" vertical="center"/>
    </xf>
    <xf numFmtId="170" fontId="1" fillId="0" borderId="0" xfId="2" applyNumberFormat="1" applyFont="1" applyBorder="1" applyAlignment="1">
      <alignment horizontal="right" vertical="center"/>
    </xf>
    <xf numFmtId="170" fontId="2" fillId="4" borderId="3" xfId="4" applyNumberFormat="1" applyFont="1" applyFill="1" applyBorder="1" applyAlignment="1">
      <alignment horizontal="center" vertical="center"/>
    </xf>
    <xf numFmtId="170" fontId="2" fillId="4" borderId="1" xfId="4" applyNumberFormat="1" applyFont="1" applyFill="1" applyBorder="1" applyAlignment="1">
      <alignment horizontal="center" vertical="center"/>
    </xf>
    <xf numFmtId="170" fontId="0" fillId="0" borderId="0" xfId="0" applyNumberFormat="1"/>
    <xf numFmtId="170" fontId="9" fillId="0" borderId="0" xfId="0" applyNumberFormat="1" applyFont="1" applyAlignment="1">
      <alignment vertical="center"/>
    </xf>
    <xf numFmtId="170" fontId="5" fillId="0" borderId="0" xfId="2" applyNumberFormat="1" applyFont="1" applyFill="1" applyBorder="1" applyAlignment="1">
      <alignment vertical="center" wrapText="1" readingOrder="1"/>
    </xf>
    <xf numFmtId="170" fontId="2" fillId="4" borderId="6" xfId="4" applyNumberFormat="1" applyFont="1" applyFill="1" applyBorder="1" applyAlignment="1">
      <alignment horizontal="center" vertical="center"/>
    </xf>
    <xf numFmtId="170" fontId="2" fillId="4" borderId="5" xfId="4" applyNumberFormat="1" applyFont="1" applyFill="1" applyBorder="1" applyAlignment="1">
      <alignment horizontal="center" vertical="center"/>
    </xf>
    <xf numFmtId="170" fontId="0" fillId="0" borderId="0" xfId="2" applyNumberFormat="1" applyFont="1" applyBorder="1" applyAlignment="1">
      <alignment horizontal="right" indent="2"/>
    </xf>
    <xf numFmtId="170" fontId="9" fillId="0" borderId="0" xfId="2" applyNumberFormat="1" applyFont="1" applyFill="1" applyBorder="1" applyAlignment="1">
      <alignment vertical="center"/>
    </xf>
    <xf numFmtId="170" fontId="2" fillId="4" borderId="3" xfId="4" applyNumberFormat="1" applyFont="1" applyFill="1" applyBorder="1" applyAlignment="1">
      <alignment horizontal="right" vertical="center"/>
    </xf>
    <xf numFmtId="170" fontId="2" fillId="4" borderId="1" xfId="4" applyNumberFormat="1" applyFont="1" applyFill="1" applyBorder="1" applyAlignment="1">
      <alignment horizontal="right" vertical="center"/>
    </xf>
    <xf numFmtId="170" fontId="2" fillId="4" borderId="6" xfId="4" applyNumberFormat="1" applyFont="1" applyFill="1" applyBorder="1" applyAlignment="1">
      <alignment horizontal="right" vertical="center"/>
    </xf>
    <xf numFmtId="170" fontId="2" fillId="4" borderId="5" xfId="4" applyNumberFormat="1" applyFont="1" applyFill="1" applyBorder="1" applyAlignment="1">
      <alignment horizontal="right" vertical="center"/>
    </xf>
    <xf numFmtId="0" fontId="14" fillId="0" borderId="0" xfId="0" applyFont="1"/>
    <xf numFmtId="170" fontId="2" fillId="3" borderId="1" xfId="4" applyNumberFormat="1" applyFont="1" applyFill="1" applyBorder="1" applyAlignment="1">
      <alignment horizontal="right" vertical="center"/>
    </xf>
    <xf numFmtId="166" fontId="2" fillId="4" borderId="3" xfId="1" applyNumberFormat="1" applyFont="1" applyFill="1" applyBorder="1" applyAlignment="1">
      <alignment horizontal="center" vertical="center"/>
    </xf>
    <xf numFmtId="0" fontId="3" fillId="0" borderId="0" xfId="0" applyFont="1" applyAlignment="1">
      <alignment horizontal="left" indent="2"/>
    </xf>
    <xf numFmtId="172" fontId="2" fillId="5" borderId="2" xfId="1" applyNumberFormat="1" applyFont="1" applyFill="1" applyBorder="1" applyAlignment="1">
      <alignment vertical="center" wrapText="1"/>
    </xf>
    <xf numFmtId="172" fontId="2" fillId="5" borderId="9" xfId="1" applyNumberFormat="1" applyFont="1" applyFill="1" applyBorder="1" applyAlignment="1">
      <alignment horizontal="center" vertical="center" wrapText="1"/>
    </xf>
    <xf numFmtId="172" fontId="2" fillId="3" borderId="2" xfId="1" applyNumberFormat="1" applyFont="1" applyFill="1" applyBorder="1" applyAlignment="1">
      <alignment vertical="center" wrapText="1"/>
    </xf>
    <xf numFmtId="172" fontId="2" fillId="3" borderId="9" xfId="1" applyNumberFormat="1" applyFont="1" applyFill="1" applyBorder="1" applyAlignment="1">
      <alignment horizontal="center" vertical="center" wrapText="1"/>
    </xf>
    <xf numFmtId="172" fontId="2" fillId="3" borderId="10" xfId="1" applyNumberFormat="1" applyFont="1" applyFill="1" applyBorder="1" applyAlignment="1">
      <alignment horizontal="center" vertical="center" wrapText="1"/>
    </xf>
    <xf numFmtId="167" fontId="2" fillId="3" borderId="3" xfId="4" applyNumberFormat="1" applyFont="1" applyFill="1" applyBorder="1" applyAlignment="1">
      <alignment horizontal="center" vertical="center"/>
    </xf>
    <xf numFmtId="49" fontId="5" fillId="0" borderId="2" xfId="0" applyNumberFormat="1" applyFont="1" applyBorder="1" applyAlignment="1">
      <alignment horizontal="left" wrapText="1" readingOrder="1"/>
    </xf>
    <xf numFmtId="173" fontId="3" fillId="0" borderId="7" xfId="2" applyNumberFormat="1" applyFont="1" applyBorder="1" applyAlignment="1">
      <alignment horizontal="right"/>
    </xf>
    <xf numFmtId="167" fontId="3" fillId="0" borderId="7" xfId="2" applyNumberFormat="1" applyFont="1" applyBorder="1" applyAlignment="1">
      <alignment horizontal="right"/>
    </xf>
    <xf numFmtId="173" fontId="3" fillId="0" borderId="0" xfId="2" applyNumberFormat="1" applyFont="1" applyBorder="1" applyAlignment="1">
      <alignment horizontal="right"/>
    </xf>
    <xf numFmtId="167" fontId="3" fillId="0" borderId="0" xfId="2" applyNumberFormat="1" applyFont="1" applyBorder="1" applyAlignment="1">
      <alignment horizontal="right"/>
    </xf>
    <xf numFmtId="173" fontId="0" fillId="0" borderId="0" xfId="2" applyNumberFormat="1" applyFont="1" applyBorder="1" applyAlignment="1">
      <alignment horizontal="right"/>
    </xf>
    <xf numFmtId="167" fontId="0" fillId="0" borderId="0" xfId="2" applyNumberFormat="1" applyFont="1" applyBorder="1" applyAlignment="1">
      <alignment horizontal="right"/>
    </xf>
    <xf numFmtId="173" fontId="3" fillId="0" borderId="4" xfId="2" applyNumberFormat="1" applyFont="1" applyBorder="1" applyAlignment="1">
      <alignment horizontal="right"/>
    </xf>
    <xf numFmtId="167" fontId="9" fillId="0" borderId="0" xfId="2" applyNumberFormat="1" applyFont="1" applyFill="1" applyBorder="1" applyAlignment="1"/>
    <xf numFmtId="167" fontId="0" fillId="0" borderId="0" xfId="0" applyNumberFormat="1"/>
    <xf numFmtId="167" fontId="9" fillId="0" borderId="0" xfId="0" applyNumberFormat="1" applyFont="1"/>
    <xf numFmtId="167" fontId="5" fillId="0" borderId="0" xfId="2" applyNumberFormat="1" applyFont="1" applyFill="1" applyBorder="1" applyAlignment="1">
      <alignment wrapText="1" readingOrder="1"/>
    </xf>
    <xf numFmtId="173" fontId="3" fillId="0" borderId="4" xfId="4" applyNumberFormat="1" applyFont="1" applyBorder="1" applyAlignment="1">
      <alignment horizontal="right"/>
    </xf>
    <xf numFmtId="167" fontId="1" fillId="0" borderId="4" xfId="2" applyNumberFormat="1" applyFont="1" applyBorder="1" applyAlignment="1">
      <alignment horizontal="right"/>
    </xf>
    <xf numFmtId="167" fontId="3" fillId="0" borderId="4" xfId="4" applyNumberFormat="1" applyFont="1" applyBorder="1" applyAlignment="1">
      <alignment horizontal="right"/>
    </xf>
    <xf numFmtId="173" fontId="3" fillId="0" borderId="7" xfId="2" applyNumberFormat="1" applyFont="1" applyBorder="1" applyAlignment="1"/>
    <xf numFmtId="167" fontId="3" fillId="0" borderId="7" xfId="2" applyNumberFormat="1" applyFont="1" applyBorder="1" applyAlignment="1"/>
    <xf numFmtId="173" fontId="3" fillId="0" borderId="0" xfId="2" applyNumberFormat="1" applyFont="1" applyBorder="1" applyAlignment="1"/>
    <xf numFmtId="167" fontId="3" fillId="0" borderId="0" xfId="2" applyNumberFormat="1" applyFont="1" applyBorder="1" applyAlignment="1"/>
    <xf numFmtId="173" fontId="0" fillId="0" borderId="0" xfId="2" applyNumberFormat="1" applyFont="1" applyBorder="1" applyAlignment="1"/>
    <xf numFmtId="167" fontId="0" fillId="0" borderId="0" xfId="2" applyNumberFormat="1" applyFont="1" applyBorder="1" applyAlignment="1"/>
    <xf numFmtId="173" fontId="3" fillId="0" borderId="4" xfId="2" applyNumberFormat="1" applyFont="1" applyBorder="1" applyAlignment="1"/>
    <xf numFmtId="173" fontId="2" fillId="3" borderId="1" xfId="4" applyNumberFormat="1" applyFont="1" applyFill="1" applyBorder="1" applyAlignment="1"/>
    <xf numFmtId="173" fontId="2" fillId="4" borderId="3" xfId="4" applyNumberFormat="1" applyFont="1" applyFill="1" applyBorder="1" applyAlignment="1"/>
    <xf numFmtId="173" fontId="2" fillId="4" borderId="1" xfId="4" applyNumberFormat="1" applyFont="1" applyFill="1" applyBorder="1" applyAlignment="1"/>
    <xf numFmtId="167" fontId="2" fillId="3" borderId="1" xfId="4" applyNumberFormat="1" applyFont="1" applyFill="1" applyBorder="1" applyAlignment="1"/>
    <xf numFmtId="167" fontId="2" fillId="4" borderId="3" xfId="4" applyNumberFormat="1" applyFont="1" applyFill="1" applyBorder="1" applyAlignment="1"/>
    <xf numFmtId="167" fontId="2" fillId="4" borderId="6" xfId="4" applyNumberFormat="1" applyFont="1" applyFill="1" applyBorder="1" applyAlignment="1"/>
    <xf numFmtId="167" fontId="2" fillId="4" borderId="5" xfId="4" applyNumberFormat="1" applyFont="1" applyFill="1" applyBorder="1" applyAlignment="1"/>
    <xf numFmtId="167" fontId="2" fillId="4" borderId="1" xfId="4" applyNumberFormat="1" applyFont="1" applyFill="1" applyBorder="1" applyAlignment="1"/>
    <xf numFmtId="173" fontId="3" fillId="0" borderId="4" xfId="4" applyNumberFormat="1" applyFont="1" applyBorder="1" applyAlignment="1"/>
    <xf numFmtId="167" fontId="1" fillId="0" borderId="4" xfId="2" applyNumberFormat="1" applyFont="1" applyBorder="1" applyAlignment="1"/>
    <xf numFmtId="173" fontId="2" fillId="4" borderId="6" xfId="4" applyNumberFormat="1" applyFont="1" applyFill="1" applyBorder="1" applyAlignment="1"/>
    <xf numFmtId="173" fontId="2" fillId="4" borderId="5" xfId="4" applyNumberFormat="1" applyFont="1" applyFill="1" applyBorder="1" applyAlignment="1"/>
    <xf numFmtId="173" fontId="2" fillId="3" borderId="1" xfId="4" applyNumberFormat="1" applyFont="1" applyFill="1" applyBorder="1" applyAlignment="1">
      <alignment horizontal="right"/>
    </xf>
    <xf numFmtId="173" fontId="2" fillId="4" borderId="3" xfId="4" applyNumberFormat="1" applyFont="1" applyFill="1" applyBorder="1" applyAlignment="1">
      <alignment horizontal="right"/>
    </xf>
    <xf numFmtId="173" fontId="2" fillId="4" borderId="1"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0" applyNumberFormat="1" applyAlignment="1">
      <alignment horizontal="right"/>
    </xf>
    <xf numFmtId="167" fontId="9" fillId="0" borderId="0" xfId="0" applyNumberFormat="1" applyFont="1" applyAlignment="1">
      <alignment horizontal="right"/>
    </xf>
    <xf numFmtId="167" fontId="5" fillId="0" borderId="0" xfId="2" applyNumberFormat="1" applyFont="1" applyFill="1" applyBorder="1" applyAlignment="1">
      <alignment horizontal="right" wrapText="1" readingOrder="1"/>
    </xf>
    <xf numFmtId="167" fontId="2" fillId="3" borderId="1" xfId="4" applyNumberFormat="1" applyFont="1" applyFill="1" applyBorder="1" applyAlignment="1">
      <alignment horizontal="right"/>
    </xf>
    <xf numFmtId="167" fontId="2" fillId="4" borderId="3" xfId="4" applyNumberFormat="1" applyFont="1" applyFill="1" applyBorder="1" applyAlignment="1">
      <alignment horizontal="right"/>
    </xf>
    <xf numFmtId="167" fontId="2" fillId="4" borderId="6" xfId="4" applyNumberFormat="1" applyFont="1" applyFill="1" applyBorder="1" applyAlignment="1">
      <alignment horizontal="right"/>
    </xf>
    <xf numFmtId="167" fontId="2" fillId="4" borderId="5" xfId="4" applyNumberFormat="1" applyFont="1" applyFill="1" applyBorder="1" applyAlignment="1">
      <alignment horizontal="right"/>
    </xf>
    <xf numFmtId="167" fontId="2" fillId="4" borderId="1" xfId="4" applyNumberFormat="1" applyFont="1" applyFill="1" applyBorder="1" applyAlignment="1">
      <alignment horizontal="right"/>
    </xf>
    <xf numFmtId="167" fontId="9" fillId="0" borderId="0" xfId="0" applyNumberFormat="1" applyFont="1" applyAlignment="1">
      <alignment horizontal="right" wrapText="1"/>
    </xf>
    <xf numFmtId="173" fontId="2" fillId="4" borderId="6" xfId="4" applyNumberFormat="1" applyFont="1" applyFill="1" applyBorder="1" applyAlignment="1">
      <alignment horizontal="right"/>
    </xf>
    <xf numFmtId="173" fontId="2" fillId="4" borderId="5" xfId="4" applyNumberFormat="1" applyFont="1" applyFill="1" applyBorder="1" applyAlignment="1">
      <alignment horizontal="right"/>
    </xf>
    <xf numFmtId="173" fontId="1" fillId="0" borderId="4" xfId="2" applyNumberFormat="1" applyFont="1" applyBorder="1" applyAlignment="1">
      <alignment horizontal="right"/>
    </xf>
    <xf numFmtId="166" fontId="8" fillId="0" borderId="0" xfId="0" applyNumberFormat="1" applyFont="1" applyAlignment="1">
      <alignment horizontal="left" vertical="top" wrapText="1"/>
    </xf>
    <xf numFmtId="0" fontId="0" fillId="0" borderId="0" xfId="0" applyAlignment="1">
      <alignment vertical="top"/>
    </xf>
    <xf numFmtId="170" fontId="2" fillId="3" borderId="3" xfId="4" applyNumberFormat="1" applyFont="1" applyFill="1" applyBorder="1" applyAlignment="1">
      <alignment horizontal="right" vertical="center"/>
    </xf>
    <xf numFmtId="173" fontId="3" fillId="0" borderId="4" xfId="2" applyNumberFormat="1" applyFont="1" applyBorder="1" applyAlignment="1">
      <alignment horizontal="right" vertical="center"/>
    </xf>
    <xf numFmtId="173" fontId="3" fillId="0" borderId="0" xfId="2" applyNumberFormat="1" applyFont="1" applyAlignment="1">
      <alignment horizontal="right" vertical="center"/>
    </xf>
    <xf numFmtId="173" fontId="0" fillId="0" borderId="0" xfId="2" applyNumberFormat="1" applyFont="1" applyAlignment="1">
      <alignment horizontal="right" vertical="center"/>
    </xf>
    <xf numFmtId="173" fontId="2" fillId="4" borderId="3" xfId="4" applyNumberFormat="1" applyFont="1" applyFill="1" applyBorder="1" applyAlignment="1">
      <alignment horizontal="right" vertical="center"/>
    </xf>
    <xf numFmtId="172" fontId="2" fillId="5" borderId="2" xfId="1" applyNumberFormat="1" applyFont="1" applyFill="1" applyBorder="1" applyAlignment="1">
      <alignment horizontal="center" vertical="center" wrapText="1"/>
    </xf>
    <xf numFmtId="172" fontId="2" fillId="5" borderId="10" xfId="1" applyNumberFormat="1" applyFont="1" applyFill="1" applyBorder="1" applyAlignment="1">
      <alignment horizontal="center" vertical="center" wrapText="1"/>
    </xf>
    <xf numFmtId="174" fontId="0" fillId="0" borderId="0" xfId="0" applyNumberFormat="1"/>
    <xf numFmtId="175" fontId="0" fillId="0" borderId="0" xfId="0" applyNumberFormat="1" applyAlignment="1">
      <alignment vertical="top"/>
    </xf>
    <xf numFmtId="175" fontId="0" fillId="0" borderId="0" xfId="0" applyNumberFormat="1"/>
    <xf numFmtId="0" fontId="8" fillId="0" borderId="0" xfId="7" applyFont="1" applyAlignment="1">
      <alignment vertical="top" wrapText="1"/>
    </xf>
    <xf numFmtId="0" fontId="15" fillId="0" borderId="0" xfId="7" applyFont="1" applyAlignment="1">
      <alignment vertical="top" wrapText="1"/>
    </xf>
    <xf numFmtId="0" fontId="4" fillId="0" borderId="0" xfId="0" applyFont="1" applyAlignment="1">
      <alignment horizontal="center" vertical="center" wrapText="1" readingOrder="1"/>
    </xf>
    <xf numFmtId="0" fontId="6" fillId="0" borderId="0" xfId="0" applyFont="1" applyAlignment="1">
      <alignment horizontal="center" vertical="top" wrapText="1" readingOrder="1"/>
    </xf>
    <xf numFmtId="0" fontId="7" fillId="0" borderId="0" xfId="0" applyFont="1" applyAlignment="1">
      <alignment horizontal="center" vertical="top" wrapText="1" readingOrder="1"/>
    </xf>
    <xf numFmtId="0" fontId="2" fillId="2" borderId="1" xfId="0" applyFont="1" applyFill="1" applyBorder="1" applyAlignment="1">
      <alignment horizontal="lef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8" fillId="0" borderId="8" xfId="0"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172" fontId="2" fillId="5" borderId="2" xfId="1" applyNumberFormat="1" applyFont="1" applyFill="1" applyBorder="1" applyAlignment="1">
      <alignment horizontal="center" vertical="center" wrapText="1"/>
    </xf>
    <xf numFmtId="172" fontId="2" fillId="5" borderId="9"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8A73377C-7616-4BEC-B5E5-891BA6C7607E}"/>
    <cellStyle name="Percent" xfId="3" builtinId="5"/>
  </cellStyles>
  <dxfs count="0"/>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1FA3651B-F5BF-4C0D-BBF3-6A2E735D2DCC}"/>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twoCellAnchor editAs="oneCell">
    <xdr:from>
      <xdr:col>0</xdr:col>
      <xdr:colOff>622934</xdr:colOff>
      <xdr:row>0</xdr:row>
      <xdr:rowOff>179785</xdr:rowOff>
    </xdr:from>
    <xdr:to>
      <xdr:col>1</xdr:col>
      <xdr:colOff>1687194</xdr:colOff>
      <xdr:row>4</xdr:row>
      <xdr:rowOff>21587</xdr:rowOff>
    </xdr:to>
    <xdr:pic>
      <xdr:nvPicPr>
        <xdr:cNvPr id="3" name="Imagen 2">
          <a:extLst>
            <a:ext uri="{FF2B5EF4-FFF2-40B4-BE49-F238E27FC236}">
              <a16:creationId xmlns:a16="http://schemas.microsoft.com/office/drawing/2014/main" id="{EA8CAC64-30D1-41E3-A608-A8B3CF81469A}"/>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16</xdr:col>
      <xdr:colOff>303318</xdr:colOff>
      <xdr:row>4</xdr:row>
      <xdr:rowOff>40050</xdr:rowOff>
    </xdr:to>
    <xdr:pic>
      <xdr:nvPicPr>
        <xdr:cNvPr id="4" name="Imagen 3">
          <a:extLst>
            <a:ext uri="{FF2B5EF4-FFF2-40B4-BE49-F238E27FC236}">
              <a16:creationId xmlns:a16="http://schemas.microsoft.com/office/drawing/2014/main" id="{D0915FC8-F3F8-409E-A7FD-4A056950AD85}"/>
            </a:ext>
          </a:extLst>
        </xdr:cNvPr>
        <xdr:cNvPicPr>
          <a:picLocks noChangeAspect="1"/>
        </xdr:cNvPicPr>
      </xdr:nvPicPr>
      <xdr:blipFill>
        <a:blip xmlns:r="http://schemas.openxmlformats.org/officeDocument/2006/relationships" r:embed="rId3"/>
        <a:stretch>
          <a:fillRect/>
        </a:stretch>
      </xdr:blipFill>
      <xdr:spPr>
        <a:xfrm>
          <a:off x="18779490" y="120015"/>
          <a:ext cx="1735878" cy="9392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9F2EBC60-D9CF-49B7-82DB-3D0A3529E9F0}"/>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twoCellAnchor editAs="oneCell">
    <xdr:from>
      <xdr:col>0</xdr:col>
      <xdr:colOff>622934</xdr:colOff>
      <xdr:row>0</xdr:row>
      <xdr:rowOff>179785</xdr:rowOff>
    </xdr:from>
    <xdr:to>
      <xdr:col>1</xdr:col>
      <xdr:colOff>1692909</xdr:colOff>
      <xdr:row>4</xdr:row>
      <xdr:rowOff>21587</xdr:rowOff>
    </xdr:to>
    <xdr:pic>
      <xdr:nvPicPr>
        <xdr:cNvPr id="3" name="Imagen 2">
          <a:extLst>
            <a:ext uri="{FF2B5EF4-FFF2-40B4-BE49-F238E27FC236}">
              <a16:creationId xmlns:a16="http://schemas.microsoft.com/office/drawing/2014/main" id="{A647A6D1-06FC-4FDE-9E15-ABF9912D0F1C}"/>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15</xdr:col>
      <xdr:colOff>832757</xdr:colOff>
      <xdr:row>4</xdr:row>
      <xdr:rowOff>40050</xdr:rowOff>
    </xdr:to>
    <xdr:pic>
      <xdr:nvPicPr>
        <xdr:cNvPr id="4" name="Imagen 3">
          <a:extLst>
            <a:ext uri="{FF2B5EF4-FFF2-40B4-BE49-F238E27FC236}">
              <a16:creationId xmlns:a16="http://schemas.microsoft.com/office/drawing/2014/main" id="{127C393B-DBED-4EFC-8C3F-AF7E438D16C3}"/>
            </a:ext>
          </a:extLst>
        </xdr:cNvPr>
        <xdr:cNvPicPr>
          <a:picLocks noChangeAspect="1"/>
        </xdr:cNvPicPr>
      </xdr:nvPicPr>
      <xdr:blipFill>
        <a:blip xmlns:r="http://schemas.openxmlformats.org/officeDocument/2006/relationships" r:embed="rId3"/>
        <a:stretch>
          <a:fillRect/>
        </a:stretch>
      </xdr:blipFill>
      <xdr:spPr>
        <a:xfrm>
          <a:off x="17465040" y="120015"/>
          <a:ext cx="1741170" cy="9392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0BA27D33-8E65-4F33-B0A3-35C505BA28AF}"/>
            </a:ext>
          </a:extLst>
        </xdr:cNvPr>
        <xdr:cNvPicPr/>
      </xdr:nvPicPr>
      <xdr:blipFill>
        <a:blip xmlns:r="http://schemas.openxmlformats.org/officeDocument/2006/relationships" r:embed="rId1" cstate="print"/>
        <a:stretch>
          <a:fillRect/>
        </a:stretch>
      </xdr:blipFill>
      <xdr:spPr>
        <a:xfrm>
          <a:off x="0" y="0"/>
          <a:ext cx="292100" cy="1524000"/>
        </a:xfrm>
        <a:prstGeom prst="rect">
          <a:avLst/>
        </a:prstGeom>
      </xdr:spPr>
    </xdr:pic>
    <xdr:clientData/>
  </xdr:twoCellAnchor>
  <xdr:oneCellAnchor>
    <xdr:from>
      <xdr:col>0</xdr:col>
      <xdr:colOff>517071</xdr:colOff>
      <xdr:row>0</xdr:row>
      <xdr:rowOff>152571</xdr:rowOff>
    </xdr:from>
    <xdr:ext cx="1855422" cy="1016346"/>
    <xdr:pic>
      <xdr:nvPicPr>
        <xdr:cNvPr id="3" name="Imagen 2">
          <a:extLst>
            <a:ext uri="{FF2B5EF4-FFF2-40B4-BE49-F238E27FC236}">
              <a16:creationId xmlns:a16="http://schemas.microsoft.com/office/drawing/2014/main" id="{CFB13512-DA01-43CC-A071-753BB00084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17071" y="152571"/>
          <a:ext cx="1855422" cy="1016346"/>
        </a:xfrm>
        <a:prstGeom prst="rect">
          <a:avLst/>
        </a:prstGeom>
      </xdr:spPr>
    </xdr:pic>
    <xdr:clientData/>
  </xdr:oneCellAnchor>
  <xdr:oneCellAnchor>
    <xdr:from>
      <xdr:col>14</xdr:col>
      <xdr:colOff>262890</xdr:colOff>
      <xdr:row>0</xdr:row>
      <xdr:rowOff>120015</xdr:rowOff>
    </xdr:from>
    <xdr:ext cx="1728378" cy="954178"/>
    <xdr:pic>
      <xdr:nvPicPr>
        <xdr:cNvPr id="4" name="Imagen 3">
          <a:extLst>
            <a:ext uri="{FF2B5EF4-FFF2-40B4-BE49-F238E27FC236}">
              <a16:creationId xmlns:a16="http://schemas.microsoft.com/office/drawing/2014/main" id="{895FB797-A373-4242-82F0-50ECF123E886}"/>
            </a:ext>
          </a:extLst>
        </xdr:cNvPr>
        <xdr:cNvPicPr>
          <a:picLocks noChangeAspect="1"/>
        </xdr:cNvPicPr>
      </xdr:nvPicPr>
      <xdr:blipFill>
        <a:blip xmlns:r="http://schemas.openxmlformats.org/officeDocument/2006/relationships" r:embed="rId3"/>
        <a:stretch>
          <a:fillRect/>
        </a:stretch>
      </xdr:blipFill>
      <xdr:spPr>
        <a:xfrm>
          <a:off x="10930890" y="120015"/>
          <a:ext cx="1728378" cy="95417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F4EF20E5-3C5F-4DA7-BD07-79208B2FA320}"/>
            </a:ext>
          </a:extLst>
        </xdr:cNvPr>
        <xdr:cNvPicPr/>
      </xdr:nvPicPr>
      <xdr:blipFill>
        <a:blip xmlns:r="http://schemas.openxmlformats.org/officeDocument/2006/relationships" r:embed="rId1" cstate="print"/>
        <a:stretch>
          <a:fillRect/>
        </a:stretch>
      </xdr:blipFill>
      <xdr:spPr>
        <a:xfrm>
          <a:off x="0" y="0"/>
          <a:ext cx="292100" cy="1790700"/>
        </a:xfrm>
        <a:prstGeom prst="rect">
          <a:avLst/>
        </a:prstGeom>
      </xdr:spPr>
    </xdr:pic>
    <xdr:clientData/>
  </xdr:twoCellAnchor>
  <xdr:oneCellAnchor>
    <xdr:from>
      <xdr:col>0</xdr:col>
      <xdr:colOff>517071</xdr:colOff>
      <xdr:row>0</xdr:row>
      <xdr:rowOff>152571</xdr:rowOff>
    </xdr:from>
    <xdr:ext cx="1855422" cy="1016346"/>
    <xdr:pic>
      <xdr:nvPicPr>
        <xdr:cNvPr id="3" name="Imagen 2">
          <a:extLst>
            <a:ext uri="{FF2B5EF4-FFF2-40B4-BE49-F238E27FC236}">
              <a16:creationId xmlns:a16="http://schemas.microsoft.com/office/drawing/2014/main" id="{81DEA72E-3CAB-41DD-BBEA-33196638EF86}"/>
            </a:ext>
            <a:ext uri="{147F2762-F138-4A5C-976F-8EAC2B608ADB}">
              <a16:predDERef xmlns:a16="http://schemas.microsoft.com/office/drawing/2014/main" pred="{F4EF20E5-3C5F-4DA7-BD07-79208B2FA3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17071" y="152571"/>
          <a:ext cx="1855422" cy="1016346"/>
        </a:xfrm>
        <a:prstGeom prst="rect">
          <a:avLst/>
        </a:prstGeom>
      </xdr:spPr>
    </xdr:pic>
    <xdr:clientData/>
  </xdr:oneCellAnchor>
  <xdr:oneCellAnchor>
    <xdr:from>
      <xdr:col>14</xdr:col>
      <xdr:colOff>262890</xdr:colOff>
      <xdr:row>0</xdr:row>
      <xdr:rowOff>120015</xdr:rowOff>
    </xdr:from>
    <xdr:ext cx="1728378" cy="954178"/>
    <xdr:pic>
      <xdr:nvPicPr>
        <xdr:cNvPr id="4" name="Imagen 3">
          <a:extLst>
            <a:ext uri="{FF2B5EF4-FFF2-40B4-BE49-F238E27FC236}">
              <a16:creationId xmlns:a16="http://schemas.microsoft.com/office/drawing/2014/main" id="{7CA701CF-FC55-4DDD-80CB-699540FA7EC0}"/>
            </a:ext>
            <a:ext uri="{147F2762-F138-4A5C-976F-8EAC2B608ADB}">
              <a16:predDERef xmlns:a16="http://schemas.microsoft.com/office/drawing/2014/main" pred="{81DEA72E-3CAB-41DD-BBEA-33196638EF86}"/>
            </a:ext>
          </a:extLst>
        </xdr:cNvPr>
        <xdr:cNvPicPr>
          <a:picLocks noChangeAspect="1"/>
        </xdr:cNvPicPr>
      </xdr:nvPicPr>
      <xdr:blipFill>
        <a:blip xmlns:r="http://schemas.openxmlformats.org/officeDocument/2006/relationships" r:embed="rId3"/>
        <a:stretch>
          <a:fillRect/>
        </a:stretch>
      </xdr:blipFill>
      <xdr:spPr>
        <a:xfrm>
          <a:off x="20065365" y="120015"/>
          <a:ext cx="1728378" cy="9541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686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686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027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85618</xdr:rowOff>
    </xdr:to>
    <xdr:pic>
      <xdr:nvPicPr>
        <xdr:cNvPr id="2" name="Picture 10">
          <a:extLst>
            <a:ext uri="{FF2B5EF4-FFF2-40B4-BE49-F238E27FC236}">
              <a16:creationId xmlns:a16="http://schemas.microsoft.com/office/drawing/2014/main" id="{7C2E4C91-46A1-4AC4-91B8-43C06E24A174}"/>
            </a:ext>
          </a:extLst>
        </xdr:cNvPr>
        <xdr:cNvPicPr/>
      </xdr:nvPicPr>
      <xdr:blipFill>
        <a:blip xmlns:r="http://schemas.openxmlformats.org/officeDocument/2006/relationships" r:embed="rId1" cstate="print"/>
        <a:stretch>
          <a:fillRect/>
        </a:stretch>
      </xdr:blipFill>
      <xdr:spPr>
        <a:xfrm>
          <a:off x="0" y="0"/>
          <a:ext cx="336176" cy="1228618"/>
        </a:xfrm>
        <a:prstGeom prst="rect">
          <a:avLst/>
        </a:prstGeom>
      </xdr:spPr>
    </xdr:pic>
    <xdr:clientData/>
  </xdr:twoCellAnchor>
  <xdr:oneCellAnchor>
    <xdr:from>
      <xdr:col>0</xdr:col>
      <xdr:colOff>335338</xdr:colOff>
      <xdr:row>0</xdr:row>
      <xdr:rowOff>1</xdr:rowOff>
    </xdr:from>
    <xdr:ext cx="2061966" cy="952500"/>
    <xdr:pic>
      <xdr:nvPicPr>
        <xdr:cNvPr id="3" name="Imagen 4">
          <a:extLst>
            <a:ext uri="{FF2B5EF4-FFF2-40B4-BE49-F238E27FC236}">
              <a16:creationId xmlns:a16="http://schemas.microsoft.com/office/drawing/2014/main" id="{7CEAF7E9-D58F-4C71-9CC4-503E159DBE3A}"/>
            </a:ext>
          </a:extLst>
        </xdr:cNvPr>
        <xdr:cNvPicPr>
          <a:picLocks noChangeAspect="1"/>
        </xdr:cNvPicPr>
      </xdr:nvPicPr>
      <xdr:blipFill>
        <a:blip xmlns:r="http://schemas.openxmlformats.org/officeDocument/2006/relationships" r:embed="rId2"/>
        <a:stretch>
          <a:fillRect/>
        </a:stretch>
      </xdr:blipFill>
      <xdr:spPr>
        <a:xfrm>
          <a:off x="335338" y="1"/>
          <a:ext cx="2061966" cy="952500"/>
        </a:xfrm>
        <a:prstGeom prst="rect">
          <a:avLst/>
        </a:prstGeom>
      </xdr:spPr>
    </xdr:pic>
    <xdr:clientData/>
  </xdr:oneCellAnchor>
  <xdr:oneCellAnchor>
    <xdr:from>
      <xdr:col>15</xdr:col>
      <xdr:colOff>76803</xdr:colOff>
      <xdr:row>0</xdr:row>
      <xdr:rowOff>2</xdr:rowOff>
    </xdr:from>
    <xdr:ext cx="1875885" cy="963201"/>
    <xdr:pic>
      <xdr:nvPicPr>
        <xdr:cNvPr id="4" name="Imagen 3">
          <a:extLst>
            <a:ext uri="{FF2B5EF4-FFF2-40B4-BE49-F238E27FC236}">
              <a16:creationId xmlns:a16="http://schemas.microsoft.com/office/drawing/2014/main" id="{EC66C550-E9F8-42CD-9EEF-8B6B4BA24B1C}"/>
            </a:ext>
          </a:extLst>
        </xdr:cNvPr>
        <xdr:cNvPicPr>
          <a:picLocks noChangeAspect="1"/>
        </xdr:cNvPicPr>
      </xdr:nvPicPr>
      <xdr:blipFill>
        <a:blip xmlns:r="http://schemas.openxmlformats.org/officeDocument/2006/relationships" r:embed="rId3"/>
        <a:stretch>
          <a:fillRect/>
        </a:stretch>
      </xdr:blipFill>
      <xdr:spPr>
        <a:xfrm>
          <a:off x="11506803" y="2"/>
          <a:ext cx="1875885" cy="96320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114300</xdr:rowOff>
    </xdr:to>
    <xdr:pic>
      <xdr:nvPicPr>
        <xdr:cNvPr id="2" name="Picture 10">
          <a:extLst>
            <a:ext uri="{FF2B5EF4-FFF2-40B4-BE49-F238E27FC236}">
              <a16:creationId xmlns:a16="http://schemas.microsoft.com/office/drawing/2014/main" id="{E378DA6C-3234-446B-8832-40A5512338BD}"/>
            </a:ext>
          </a:extLst>
        </xdr:cNvPr>
        <xdr:cNvPicPr/>
      </xdr:nvPicPr>
      <xdr:blipFill>
        <a:blip xmlns:r="http://schemas.openxmlformats.org/officeDocument/2006/relationships" r:embed="rId1" cstate="print"/>
        <a:stretch>
          <a:fillRect/>
        </a:stretch>
      </xdr:blipFill>
      <xdr:spPr>
        <a:xfrm>
          <a:off x="0" y="0"/>
          <a:ext cx="292100" cy="2095500"/>
        </a:xfrm>
        <a:prstGeom prst="rect">
          <a:avLst/>
        </a:prstGeom>
      </xdr:spPr>
    </xdr:pic>
    <xdr:clientData/>
  </xdr:twoCellAnchor>
  <xdr:twoCellAnchor editAs="oneCell">
    <xdr:from>
      <xdr:col>1</xdr:col>
      <xdr:colOff>4996</xdr:colOff>
      <xdr:row>0</xdr:row>
      <xdr:rowOff>76915</xdr:rowOff>
    </xdr:from>
    <xdr:to>
      <xdr:col>1</xdr:col>
      <xdr:colOff>1955800</xdr:colOff>
      <xdr:row>4</xdr:row>
      <xdr:rowOff>22706</xdr:rowOff>
    </xdr:to>
    <xdr:pic>
      <xdr:nvPicPr>
        <xdr:cNvPr id="3" name="Imagen 2">
          <a:extLst>
            <a:ext uri="{FF2B5EF4-FFF2-40B4-BE49-F238E27FC236}">
              <a16:creationId xmlns:a16="http://schemas.microsoft.com/office/drawing/2014/main" id="{524E99EE-FA69-4B0A-BB18-384EAA97D5F1}"/>
            </a:ext>
          </a:extLst>
        </xdr:cNvPr>
        <xdr:cNvPicPr>
          <a:picLocks noChangeAspect="1"/>
        </xdr:cNvPicPr>
      </xdr:nvPicPr>
      <xdr:blipFill>
        <a:blip xmlns:r="http://schemas.openxmlformats.org/officeDocument/2006/relationships" r:embed="rId2"/>
        <a:stretch>
          <a:fillRect/>
        </a:stretch>
      </xdr:blipFill>
      <xdr:spPr>
        <a:xfrm>
          <a:off x="433621" y="76915"/>
          <a:ext cx="1950804" cy="964966"/>
        </a:xfrm>
        <a:prstGeom prst="rect">
          <a:avLst/>
        </a:prstGeom>
      </xdr:spPr>
    </xdr:pic>
    <xdr:clientData/>
  </xdr:twoCellAnchor>
  <xdr:twoCellAnchor editAs="oneCell">
    <xdr:from>
      <xdr:col>10</xdr:col>
      <xdr:colOff>358859</xdr:colOff>
      <xdr:row>0</xdr:row>
      <xdr:rowOff>0</xdr:rowOff>
    </xdr:from>
    <xdr:to>
      <xdr:col>12</xdr:col>
      <xdr:colOff>609600</xdr:colOff>
      <xdr:row>4</xdr:row>
      <xdr:rowOff>28575</xdr:rowOff>
    </xdr:to>
    <xdr:pic>
      <xdr:nvPicPr>
        <xdr:cNvPr id="4" name="Imagen 3">
          <a:extLst>
            <a:ext uri="{FF2B5EF4-FFF2-40B4-BE49-F238E27FC236}">
              <a16:creationId xmlns:a16="http://schemas.microsoft.com/office/drawing/2014/main" id="{BCF551EF-7EAA-489F-A45C-063721A7E4C2}"/>
            </a:ext>
          </a:extLst>
        </xdr:cNvPr>
        <xdr:cNvPicPr>
          <a:picLocks noChangeAspect="1"/>
        </xdr:cNvPicPr>
      </xdr:nvPicPr>
      <xdr:blipFill>
        <a:blip xmlns:r="http://schemas.openxmlformats.org/officeDocument/2006/relationships" r:embed="rId3"/>
        <a:stretch>
          <a:fillRect/>
        </a:stretch>
      </xdr:blipFill>
      <xdr:spPr>
        <a:xfrm>
          <a:off x="14894009" y="0"/>
          <a:ext cx="1965241" cy="1047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8</xdr:row>
      <xdr:rowOff>0</xdr:rowOff>
    </xdr:to>
    <xdr:pic>
      <xdr:nvPicPr>
        <xdr:cNvPr id="2" name="Picture 10">
          <a:extLst>
            <a:ext uri="{FF2B5EF4-FFF2-40B4-BE49-F238E27FC236}">
              <a16:creationId xmlns:a16="http://schemas.microsoft.com/office/drawing/2014/main" id="{D217BA10-3938-4CD7-874A-5C6B21F61995}"/>
            </a:ext>
          </a:extLst>
        </xdr:cNvPr>
        <xdr:cNvPicPr/>
      </xdr:nvPicPr>
      <xdr:blipFill>
        <a:blip xmlns:r="http://schemas.openxmlformats.org/officeDocument/2006/relationships" r:embed="rId1" cstate="print"/>
        <a:stretch>
          <a:fillRect/>
        </a:stretch>
      </xdr:blipFill>
      <xdr:spPr>
        <a:xfrm>
          <a:off x="0" y="0"/>
          <a:ext cx="292100" cy="1981200"/>
        </a:xfrm>
        <a:prstGeom prst="rect">
          <a:avLst/>
        </a:prstGeom>
      </xdr:spPr>
    </xdr:pic>
    <xdr:clientData/>
  </xdr:twoCellAnchor>
  <xdr:twoCellAnchor editAs="oneCell">
    <xdr:from>
      <xdr:col>0</xdr:col>
      <xdr:colOff>622934</xdr:colOff>
      <xdr:row>0</xdr:row>
      <xdr:rowOff>179785</xdr:rowOff>
    </xdr:from>
    <xdr:to>
      <xdr:col>1</xdr:col>
      <xdr:colOff>1687194</xdr:colOff>
      <xdr:row>4</xdr:row>
      <xdr:rowOff>21587</xdr:rowOff>
    </xdr:to>
    <xdr:pic>
      <xdr:nvPicPr>
        <xdr:cNvPr id="3" name="Imagen 2">
          <a:extLst>
            <a:ext uri="{FF2B5EF4-FFF2-40B4-BE49-F238E27FC236}">
              <a16:creationId xmlns:a16="http://schemas.microsoft.com/office/drawing/2014/main" id="{249ED341-AC7C-4B49-955D-2EAD16E81609}"/>
            </a:ext>
          </a:extLst>
        </xdr:cNvPr>
        <xdr:cNvPicPr>
          <a:picLocks noChangeAspect="1"/>
        </xdr:cNvPicPr>
      </xdr:nvPicPr>
      <xdr:blipFill>
        <a:blip xmlns:r="http://schemas.openxmlformats.org/officeDocument/2006/relationships" r:embed="rId2"/>
        <a:stretch>
          <a:fillRect/>
        </a:stretch>
      </xdr:blipFill>
      <xdr:spPr>
        <a:xfrm>
          <a:off x="622934" y="179785"/>
          <a:ext cx="1702435" cy="860977"/>
        </a:xfrm>
        <a:prstGeom prst="rect">
          <a:avLst/>
        </a:prstGeom>
      </xdr:spPr>
    </xdr:pic>
    <xdr:clientData/>
  </xdr:twoCellAnchor>
  <xdr:twoCellAnchor editAs="oneCell">
    <xdr:from>
      <xdr:col>14</xdr:col>
      <xdr:colOff>262890</xdr:colOff>
      <xdr:row>0</xdr:row>
      <xdr:rowOff>120015</xdr:rowOff>
    </xdr:from>
    <xdr:to>
      <xdr:col>16</xdr:col>
      <xdr:colOff>308610</xdr:colOff>
      <xdr:row>4</xdr:row>
      <xdr:rowOff>40050</xdr:rowOff>
    </xdr:to>
    <xdr:pic>
      <xdr:nvPicPr>
        <xdr:cNvPr id="4" name="Imagen 3">
          <a:extLst>
            <a:ext uri="{FF2B5EF4-FFF2-40B4-BE49-F238E27FC236}">
              <a16:creationId xmlns:a16="http://schemas.microsoft.com/office/drawing/2014/main" id="{C8DCDD03-896F-4FB4-B217-43431B47B5C7}"/>
            </a:ext>
          </a:extLst>
        </xdr:cNvPr>
        <xdr:cNvPicPr>
          <a:picLocks noChangeAspect="1"/>
        </xdr:cNvPicPr>
      </xdr:nvPicPr>
      <xdr:blipFill>
        <a:blip xmlns:r="http://schemas.openxmlformats.org/officeDocument/2006/relationships" r:embed="rId3"/>
        <a:stretch>
          <a:fillRect/>
        </a:stretch>
      </xdr:blipFill>
      <xdr:spPr>
        <a:xfrm>
          <a:off x="18789015" y="120015"/>
          <a:ext cx="1741170" cy="9392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R45"/>
  <sheetViews>
    <sheetView showGridLines="0" topLeftCell="A2" zoomScale="89" zoomScaleNormal="89" workbookViewId="0">
      <selection activeCell="C9" sqref="C9"/>
    </sheetView>
  </sheetViews>
  <sheetFormatPr defaultColWidth="11.42578125" defaultRowHeight="15" x14ac:dyDescent="0.25"/>
  <cols>
    <col min="1" max="1" width="6.42578125" customWidth="1"/>
    <col min="2" max="2" width="72.85546875" customWidth="1"/>
    <col min="3" max="3" width="14.140625" customWidth="1"/>
    <col min="4" max="4" width="16"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50" t="s">
        <v>0</v>
      </c>
      <c r="C2" s="150"/>
      <c r="D2" s="150"/>
      <c r="E2" s="150"/>
      <c r="F2" s="150"/>
      <c r="G2" s="150"/>
      <c r="H2" s="150"/>
      <c r="I2" s="150"/>
      <c r="J2" s="150"/>
      <c r="K2" s="150"/>
      <c r="L2" s="150"/>
      <c r="M2" s="150"/>
      <c r="N2" s="150"/>
      <c r="O2" s="150"/>
      <c r="P2" s="150"/>
      <c r="Q2" s="150"/>
    </row>
    <row r="3" spans="1:18" ht="21" x14ac:dyDescent="0.25">
      <c r="A3" s="12"/>
      <c r="B3" s="151" t="s">
        <v>1</v>
      </c>
      <c r="C3" s="151"/>
      <c r="D3" s="151"/>
      <c r="E3" s="151"/>
      <c r="F3" s="151"/>
      <c r="G3" s="151"/>
      <c r="H3" s="151"/>
      <c r="I3" s="151"/>
      <c r="J3" s="151"/>
      <c r="K3" s="151"/>
      <c r="L3" s="151"/>
      <c r="M3" s="151"/>
      <c r="N3" s="151"/>
      <c r="O3" s="151"/>
      <c r="P3" s="151"/>
      <c r="Q3" s="151"/>
    </row>
    <row r="4" spans="1:18" ht="15.75" x14ac:dyDescent="0.25">
      <c r="A4" s="12"/>
      <c r="B4" s="152" t="s">
        <v>2</v>
      </c>
      <c r="C4" s="152"/>
      <c r="D4" s="152"/>
      <c r="E4" s="152"/>
      <c r="F4" s="152"/>
      <c r="G4" s="152"/>
      <c r="H4" s="152"/>
      <c r="I4" s="152"/>
      <c r="J4" s="152"/>
      <c r="K4" s="152"/>
      <c r="L4" s="152"/>
      <c r="M4" s="152"/>
      <c r="N4" s="152"/>
      <c r="O4" s="152"/>
      <c r="P4" s="152"/>
      <c r="Q4" s="152"/>
    </row>
    <row r="5" spans="1:18" ht="15.75" x14ac:dyDescent="0.25">
      <c r="A5" s="12"/>
      <c r="B5" s="152" t="s">
        <v>3</v>
      </c>
      <c r="C5" s="152"/>
      <c r="D5" s="152"/>
      <c r="E5" s="152"/>
      <c r="F5" s="152"/>
      <c r="G5" s="152"/>
      <c r="H5" s="152"/>
      <c r="I5" s="152"/>
      <c r="J5" s="152"/>
      <c r="K5" s="152"/>
      <c r="L5" s="152"/>
      <c r="M5" s="152"/>
      <c r="N5" s="152"/>
      <c r="O5" s="152"/>
      <c r="P5" s="152"/>
      <c r="Q5" s="152"/>
    </row>
    <row r="6" spans="1:18" x14ac:dyDescent="0.25">
      <c r="A6" s="12"/>
      <c r="B6" s="16" t="s">
        <v>4</v>
      </c>
      <c r="C6" s="15"/>
      <c r="D6" s="14"/>
      <c r="E6" s="23"/>
      <c r="F6" s="23"/>
      <c r="G6" s="23"/>
      <c r="H6" s="12"/>
      <c r="I6" s="12"/>
      <c r="J6" s="12"/>
      <c r="K6" s="22"/>
      <c r="L6" s="12"/>
      <c r="M6" s="12"/>
      <c r="N6" s="12"/>
      <c r="O6" s="12"/>
      <c r="P6" s="12"/>
      <c r="Q6" s="13" t="s">
        <v>5</v>
      </c>
    </row>
    <row r="7" spans="1:18" ht="20.25" customHeight="1" x14ac:dyDescent="0.25">
      <c r="A7" s="12"/>
      <c r="B7" s="153" t="s">
        <v>6</v>
      </c>
      <c r="C7" s="155" t="s">
        <v>7</v>
      </c>
      <c r="D7" s="155" t="s">
        <v>8</v>
      </c>
      <c r="E7" s="156" t="s">
        <v>9</v>
      </c>
      <c r="F7" s="156"/>
      <c r="G7" s="156"/>
      <c r="H7" s="156"/>
      <c r="I7" s="156"/>
      <c r="J7" s="156"/>
      <c r="K7" s="156"/>
      <c r="L7" s="156"/>
      <c r="M7" s="156"/>
      <c r="N7" s="156"/>
      <c r="O7" s="156"/>
      <c r="P7" s="156"/>
      <c r="Q7" s="154"/>
    </row>
    <row r="8" spans="1:18"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23</v>
      </c>
      <c r="C9" s="102">
        <v>0</v>
      </c>
      <c r="D9" s="101">
        <v>256400.00000000003</v>
      </c>
      <c r="E9" s="102">
        <v>0</v>
      </c>
      <c r="F9" s="102">
        <v>0</v>
      </c>
      <c r="G9" s="102">
        <v>0</v>
      </c>
      <c r="H9" s="102">
        <v>0</v>
      </c>
      <c r="I9" s="102">
        <v>0</v>
      </c>
      <c r="J9" s="102">
        <v>0</v>
      </c>
      <c r="K9" s="101">
        <v>1213</v>
      </c>
      <c r="L9" s="102">
        <v>0</v>
      </c>
      <c r="M9" s="102">
        <v>0</v>
      </c>
      <c r="N9" s="101">
        <v>400</v>
      </c>
      <c r="O9" s="101">
        <v>800</v>
      </c>
      <c r="P9" s="102">
        <v>0</v>
      </c>
      <c r="Q9" s="101">
        <f>SUM(E9:P9)</f>
        <v>2413</v>
      </c>
    </row>
    <row r="10" spans="1:18" x14ac:dyDescent="0.25">
      <c r="A10" s="12"/>
      <c r="B10" s="2" t="s">
        <v>24</v>
      </c>
      <c r="C10" s="104">
        <v>0</v>
      </c>
      <c r="D10" s="103">
        <v>256400.00000000003</v>
      </c>
      <c r="E10" s="104">
        <v>0</v>
      </c>
      <c r="F10" s="104">
        <v>0</v>
      </c>
      <c r="G10" s="104">
        <v>0</v>
      </c>
      <c r="H10" s="104">
        <v>0</v>
      </c>
      <c r="I10" s="104">
        <v>0</v>
      </c>
      <c r="J10" s="104">
        <v>0</v>
      </c>
      <c r="K10" s="103">
        <v>1213</v>
      </c>
      <c r="L10" s="104">
        <v>0</v>
      </c>
      <c r="M10" s="104">
        <v>0</v>
      </c>
      <c r="N10" s="103">
        <v>400</v>
      </c>
      <c r="O10" s="103">
        <v>800</v>
      </c>
      <c r="P10" s="104">
        <v>0</v>
      </c>
      <c r="Q10" s="103">
        <f t="shared" ref="Q10:Q26" si="0">SUM(E10:P10)</f>
        <v>2413</v>
      </c>
    </row>
    <row r="11" spans="1:18" x14ac:dyDescent="0.25">
      <c r="A11" s="12"/>
      <c r="B11" s="3" t="s">
        <v>25</v>
      </c>
      <c r="C11" s="106">
        <v>0</v>
      </c>
      <c r="D11" s="105">
        <v>256400.00000000003</v>
      </c>
      <c r="E11" s="106">
        <v>0</v>
      </c>
      <c r="F11" s="106">
        <v>0</v>
      </c>
      <c r="G11" s="106">
        <v>0</v>
      </c>
      <c r="H11" s="106">
        <v>0</v>
      </c>
      <c r="I11" s="106">
        <v>0</v>
      </c>
      <c r="J11" s="106">
        <v>0</v>
      </c>
      <c r="K11" s="105">
        <v>1213</v>
      </c>
      <c r="L11" s="106">
        <v>0</v>
      </c>
      <c r="M11" s="106">
        <v>0</v>
      </c>
      <c r="N11" s="105">
        <v>400</v>
      </c>
      <c r="O11" s="105">
        <v>800</v>
      </c>
      <c r="P11" s="106">
        <v>0</v>
      </c>
      <c r="Q11" s="105">
        <f t="shared" si="0"/>
        <v>2413</v>
      </c>
    </row>
    <row r="12" spans="1:18" x14ac:dyDescent="0.25">
      <c r="A12" s="12"/>
      <c r="B12" s="10" t="s">
        <v>26</v>
      </c>
      <c r="C12" s="101">
        <v>1788752</v>
      </c>
      <c r="D12" s="101">
        <v>1788752</v>
      </c>
      <c r="E12" s="102">
        <v>0</v>
      </c>
      <c r="F12" s="102">
        <v>0</v>
      </c>
      <c r="G12" s="102">
        <v>0</v>
      </c>
      <c r="H12" s="102">
        <v>0</v>
      </c>
      <c r="I12" s="102">
        <v>0</v>
      </c>
      <c r="J12" s="102">
        <v>0</v>
      </c>
      <c r="K12" s="102">
        <v>0</v>
      </c>
      <c r="L12" s="101">
        <v>392123.7</v>
      </c>
      <c r="M12" s="101">
        <v>437574</v>
      </c>
      <c r="N12" s="102">
        <v>0</v>
      </c>
      <c r="O12" s="102">
        <v>0</v>
      </c>
      <c r="P12" s="102">
        <v>0</v>
      </c>
      <c r="Q12" s="101">
        <f>SUM(E12:P12)</f>
        <v>829697.7</v>
      </c>
      <c r="R12" s="39"/>
    </row>
    <row r="13" spans="1:18" x14ac:dyDescent="0.25">
      <c r="A13" s="12"/>
      <c r="B13" s="2" t="s">
        <v>27</v>
      </c>
      <c r="C13" s="103">
        <v>1788752</v>
      </c>
      <c r="D13" s="103">
        <v>1788752</v>
      </c>
      <c r="E13" s="104">
        <v>0</v>
      </c>
      <c r="F13" s="104">
        <v>0</v>
      </c>
      <c r="G13" s="104">
        <v>0</v>
      </c>
      <c r="H13" s="104">
        <v>0</v>
      </c>
      <c r="I13" s="104">
        <v>0</v>
      </c>
      <c r="J13" s="104">
        <v>0</v>
      </c>
      <c r="K13" s="104">
        <v>0</v>
      </c>
      <c r="L13" s="103">
        <v>392123.7</v>
      </c>
      <c r="M13" s="103">
        <v>437574</v>
      </c>
      <c r="N13" s="104">
        <v>0</v>
      </c>
      <c r="O13" s="104">
        <v>0</v>
      </c>
      <c r="P13" s="104">
        <v>0</v>
      </c>
      <c r="Q13" s="103">
        <f t="shared" si="0"/>
        <v>829697.7</v>
      </c>
      <c r="R13" s="39"/>
    </row>
    <row r="14" spans="1:18" x14ac:dyDescent="0.25">
      <c r="A14" s="12"/>
      <c r="B14" s="3" t="s">
        <v>28</v>
      </c>
      <c r="C14" s="105">
        <v>1788752</v>
      </c>
      <c r="D14" s="105">
        <v>1788752</v>
      </c>
      <c r="E14" s="106">
        <v>0</v>
      </c>
      <c r="F14" s="106">
        <v>0</v>
      </c>
      <c r="G14" s="106">
        <v>0</v>
      </c>
      <c r="H14" s="106">
        <v>0</v>
      </c>
      <c r="I14" s="106">
        <v>0</v>
      </c>
      <c r="J14" s="106">
        <v>0</v>
      </c>
      <c r="K14" s="106">
        <v>0</v>
      </c>
      <c r="L14" s="105">
        <v>392123.7</v>
      </c>
      <c r="M14" s="105">
        <v>437574</v>
      </c>
      <c r="N14" s="106">
        <v>0</v>
      </c>
      <c r="O14" s="106">
        <v>0</v>
      </c>
      <c r="P14" s="106">
        <v>0</v>
      </c>
      <c r="Q14" s="105">
        <f t="shared" si="0"/>
        <v>829697.7</v>
      </c>
      <c r="R14" s="39"/>
    </row>
    <row r="15" spans="1:18" x14ac:dyDescent="0.25">
      <c r="A15" s="12"/>
      <c r="B15" s="10" t="s">
        <v>29</v>
      </c>
      <c r="C15" s="107">
        <v>16155369403</v>
      </c>
      <c r="D15" s="107">
        <v>16519499186.829998</v>
      </c>
      <c r="E15" s="107">
        <v>23465282.75</v>
      </c>
      <c r="F15" s="107">
        <v>580140952.14999998</v>
      </c>
      <c r="G15" s="107">
        <v>290405111.94999999</v>
      </c>
      <c r="H15" s="107">
        <v>296880717.40000004</v>
      </c>
      <c r="I15" s="107">
        <v>319737599.90999997</v>
      </c>
      <c r="J15" s="107">
        <v>309426167.99999994</v>
      </c>
      <c r="K15" s="107">
        <v>311595538.52999997</v>
      </c>
      <c r="L15" s="107">
        <v>309837798.37</v>
      </c>
      <c r="M15" s="107">
        <v>328887624.94</v>
      </c>
      <c r="N15" s="107">
        <v>321485132.22000003</v>
      </c>
      <c r="O15" s="107">
        <v>329299174.14999998</v>
      </c>
      <c r="P15" s="107">
        <v>7321790759.2900009</v>
      </c>
      <c r="Q15" s="107">
        <f t="shared" si="0"/>
        <v>10742951859.660002</v>
      </c>
      <c r="R15" s="39"/>
    </row>
    <row r="16" spans="1:18" x14ac:dyDescent="0.25">
      <c r="A16" s="12"/>
      <c r="B16" s="2" t="s">
        <v>30</v>
      </c>
      <c r="C16" s="104">
        <v>0</v>
      </c>
      <c r="D16" s="103">
        <v>1500000</v>
      </c>
      <c r="E16" s="104">
        <v>0</v>
      </c>
      <c r="F16" s="104">
        <v>0</v>
      </c>
      <c r="G16" s="104">
        <v>0</v>
      </c>
      <c r="H16" s="104">
        <v>0</v>
      </c>
      <c r="I16" s="104">
        <v>0</v>
      </c>
      <c r="J16" s="104">
        <v>0</v>
      </c>
      <c r="K16" s="104">
        <v>0</v>
      </c>
      <c r="L16" s="104">
        <v>0</v>
      </c>
      <c r="M16" s="103">
        <v>862600</v>
      </c>
      <c r="N16" s="104">
        <v>0</v>
      </c>
      <c r="O16" s="104">
        <v>0</v>
      </c>
      <c r="P16" s="104">
        <v>0</v>
      </c>
      <c r="Q16" s="103">
        <f t="shared" si="0"/>
        <v>862600</v>
      </c>
      <c r="R16" s="39"/>
    </row>
    <row r="17" spans="1:18" x14ac:dyDescent="0.25">
      <c r="A17" s="12"/>
      <c r="B17" s="3" t="s">
        <v>31</v>
      </c>
      <c r="C17" s="106">
        <v>0</v>
      </c>
      <c r="D17" s="105">
        <v>1500000</v>
      </c>
      <c r="E17" s="106">
        <v>0</v>
      </c>
      <c r="F17" s="106">
        <v>0</v>
      </c>
      <c r="G17" s="106">
        <v>0</v>
      </c>
      <c r="H17" s="106">
        <v>0</v>
      </c>
      <c r="I17" s="106">
        <v>0</v>
      </c>
      <c r="J17" s="106">
        <v>0</v>
      </c>
      <c r="K17" s="106">
        <v>0</v>
      </c>
      <c r="L17" s="106">
        <v>0</v>
      </c>
      <c r="M17" s="105">
        <v>862600</v>
      </c>
      <c r="N17" s="106">
        <v>0</v>
      </c>
      <c r="O17" s="106">
        <v>0</v>
      </c>
      <c r="P17" s="106">
        <v>0</v>
      </c>
      <c r="Q17" s="105">
        <f t="shared" si="0"/>
        <v>862600</v>
      </c>
      <c r="R17" s="39"/>
    </row>
    <row r="18" spans="1:18" x14ac:dyDescent="0.25">
      <c r="A18" s="12"/>
      <c r="B18" s="2" t="s">
        <v>32</v>
      </c>
      <c r="C18" s="103">
        <v>5169227036</v>
      </c>
      <c r="D18" s="103">
        <v>5499054500.5699997</v>
      </c>
      <c r="E18" s="104">
        <v>0</v>
      </c>
      <c r="F18" s="103">
        <v>534209829.99000001</v>
      </c>
      <c r="G18" s="103">
        <v>262841947</v>
      </c>
      <c r="H18" s="103">
        <v>262842179.11000001</v>
      </c>
      <c r="I18" s="103">
        <v>262842749.00000003</v>
      </c>
      <c r="J18" s="103">
        <v>261208285.57999992</v>
      </c>
      <c r="K18" s="103">
        <v>259898022.20000002</v>
      </c>
      <c r="L18" s="103">
        <v>264879719.37000003</v>
      </c>
      <c r="M18" s="103">
        <v>270421820.43000001</v>
      </c>
      <c r="N18" s="103">
        <v>260722148.29000002</v>
      </c>
      <c r="O18" s="103">
        <v>261363058.69</v>
      </c>
      <c r="P18" s="103">
        <v>359742362.82000005</v>
      </c>
      <c r="Q18" s="103">
        <f t="shared" si="0"/>
        <v>3260972122.4800005</v>
      </c>
      <c r="R18" s="39"/>
    </row>
    <row r="19" spans="1:18" x14ac:dyDescent="0.25">
      <c r="A19" s="12"/>
      <c r="B19" s="3" t="s">
        <v>33</v>
      </c>
      <c r="C19" s="105">
        <v>5169227036</v>
      </c>
      <c r="D19" s="105">
        <v>5499054500.5699997</v>
      </c>
      <c r="E19" s="106">
        <v>0</v>
      </c>
      <c r="F19" s="105">
        <v>534209829.99000001</v>
      </c>
      <c r="G19" s="105">
        <v>262841947</v>
      </c>
      <c r="H19" s="105">
        <v>262842179.11000001</v>
      </c>
      <c r="I19" s="105">
        <v>262842749.00000003</v>
      </c>
      <c r="J19" s="105">
        <v>261208285.57999992</v>
      </c>
      <c r="K19" s="105">
        <v>259898022.20000002</v>
      </c>
      <c r="L19" s="105">
        <v>264879719.37000003</v>
      </c>
      <c r="M19" s="105">
        <v>270421820.43000001</v>
      </c>
      <c r="N19" s="105">
        <v>260722148.29000002</v>
      </c>
      <c r="O19" s="105">
        <v>261363058.69</v>
      </c>
      <c r="P19" s="105">
        <v>359742362.82000005</v>
      </c>
      <c r="Q19" s="105">
        <f t="shared" si="0"/>
        <v>3260972122.4800005</v>
      </c>
      <c r="R19" s="39"/>
    </row>
    <row r="20" spans="1:18" x14ac:dyDescent="0.25">
      <c r="A20" s="12"/>
      <c r="B20" s="2" t="s">
        <v>34</v>
      </c>
      <c r="C20" s="103">
        <v>480000</v>
      </c>
      <c r="D20" s="103">
        <v>480000</v>
      </c>
      <c r="E20" s="104">
        <v>0</v>
      </c>
      <c r="F20" s="104">
        <v>0</v>
      </c>
      <c r="G20" s="104">
        <v>0</v>
      </c>
      <c r="H20" s="104">
        <v>0</v>
      </c>
      <c r="I20" s="104">
        <v>0</v>
      </c>
      <c r="J20" s="104">
        <v>0</v>
      </c>
      <c r="K20" s="104">
        <v>0</v>
      </c>
      <c r="L20" s="104">
        <v>0</v>
      </c>
      <c r="M20" s="104">
        <v>0</v>
      </c>
      <c r="N20" s="104">
        <v>0</v>
      </c>
      <c r="O20" s="104">
        <v>0</v>
      </c>
      <c r="P20" s="104">
        <v>0</v>
      </c>
      <c r="Q20" s="104">
        <f t="shared" si="0"/>
        <v>0</v>
      </c>
      <c r="R20" s="39"/>
    </row>
    <row r="21" spans="1:18" x14ac:dyDescent="0.25">
      <c r="A21" s="12"/>
      <c r="B21" s="3" t="s">
        <v>35</v>
      </c>
      <c r="C21" s="105">
        <v>480000</v>
      </c>
      <c r="D21" s="105">
        <v>480000</v>
      </c>
      <c r="E21" s="106">
        <v>0</v>
      </c>
      <c r="F21" s="106">
        <v>0</v>
      </c>
      <c r="G21" s="106">
        <v>0</v>
      </c>
      <c r="H21" s="106">
        <v>0</v>
      </c>
      <c r="I21" s="106">
        <v>0</v>
      </c>
      <c r="J21" s="106">
        <v>0</v>
      </c>
      <c r="K21" s="106">
        <v>0</v>
      </c>
      <c r="L21" s="106">
        <v>0</v>
      </c>
      <c r="M21" s="106">
        <v>0</v>
      </c>
      <c r="N21" s="106">
        <v>0</v>
      </c>
      <c r="O21" s="106">
        <v>0</v>
      </c>
      <c r="P21" s="106">
        <v>0</v>
      </c>
      <c r="Q21" s="106">
        <f t="shared" si="0"/>
        <v>0</v>
      </c>
      <c r="R21" s="39"/>
    </row>
    <row r="22" spans="1:18" x14ac:dyDescent="0.25">
      <c r="A22" s="12"/>
      <c r="B22" s="2" t="s">
        <v>36</v>
      </c>
      <c r="C22" s="103">
        <v>10985662367</v>
      </c>
      <c r="D22" s="103">
        <v>11018464686.259998</v>
      </c>
      <c r="E22" s="103">
        <v>23465282.75</v>
      </c>
      <c r="F22" s="103">
        <v>45931122.159999996</v>
      </c>
      <c r="G22" s="103">
        <v>27563164.949999999</v>
      </c>
      <c r="H22" s="103">
        <v>34038538.290000007</v>
      </c>
      <c r="I22" s="103">
        <v>56894850.909999989</v>
      </c>
      <c r="J22" s="103">
        <v>48217882.419999994</v>
      </c>
      <c r="K22" s="103">
        <v>51697516.329999991</v>
      </c>
      <c r="L22" s="103">
        <v>44958079</v>
      </c>
      <c r="M22" s="103">
        <v>57603204.510000013</v>
      </c>
      <c r="N22" s="103">
        <v>60762983.930000007</v>
      </c>
      <c r="O22" s="103">
        <v>67936115.459999993</v>
      </c>
      <c r="P22" s="103">
        <v>6962048396.4700012</v>
      </c>
      <c r="Q22" s="103">
        <f t="shared" si="0"/>
        <v>7481117137.1800013</v>
      </c>
      <c r="R22" s="39"/>
    </row>
    <row r="23" spans="1:18" x14ac:dyDescent="0.25">
      <c r="A23" s="12"/>
      <c r="B23" s="3" t="s">
        <v>37</v>
      </c>
      <c r="C23" s="105">
        <v>466064854</v>
      </c>
      <c r="D23" s="105">
        <v>462990087</v>
      </c>
      <c r="E23" s="106">
        <v>0</v>
      </c>
      <c r="F23" s="105">
        <v>878498</v>
      </c>
      <c r="G23" s="105">
        <v>439249</v>
      </c>
      <c r="H23" s="105">
        <v>439251</v>
      </c>
      <c r="I23" s="105">
        <v>439252</v>
      </c>
      <c r="J23" s="106">
        <v>0</v>
      </c>
      <c r="K23" s="106">
        <v>0</v>
      </c>
      <c r="L23" s="106">
        <v>0</v>
      </c>
      <c r="M23" s="106">
        <v>0</v>
      </c>
      <c r="N23" s="106">
        <v>0</v>
      </c>
      <c r="O23" s="106">
        <v>0</v>
      </c>
      <c r="P23" s="106">
        <v>0</v>
      </c>
      <c r="Q23" s="105">
        <f t="shared" si="0"/>
        <v>2196250</v>
      </c>
      <c r="R23" s="39"/>
    </row>
    <row r="24" spans="1:18" x14ac:dyDescent="0.25">
      <c r="A24" s="12"/>
      <c r="B24" s="3" t="s">
        <v>38</v>
      </c>
      <c r="C24" s="105">
        <v>323336172</v>
      </c>
      <c r="D24" s="105">
        <v>323336172</v>
      </c>
      <c r="E24" s="106">
        <v>0</v>
      </c>
      <c r="F24" s="106">
        <v>0</v>
      </c>
      <c r="G24" s="106">
        <v>0</v>
      </c>
      <c r="H24" s="106">
        <v>0</v>
      </c>
      <c r="I24" s="106">
        <v>0</v>
      </c>
      <c r="J24" s="106">
        <v>0</v>
      </c>
      <c r="K24" s="106">
        <v>0</v>
      </c>
      <c r="L24" s="106">
        <v>0</v>
      </c>
      <c r="M24" s="106">
        <v>0</v>
      </c>
      <c r="N24" s="106">
        <v>0</v>
      </c>
      <c r="O24" s="106">
        <v>0</v>
      </c>
      <c r="P24" s="106">
        <v>0</v>
      </c>
      <c r="Q24" s="106">
        <f t="shared" si="0"/>
        <v>0</v>
      </c>
      <c r="R24" s="39"/>
    </row>
    <row r="25" spans="1:18" x14ac:dyDescent="0.25">
      <c r="A25" s="12"/>
      <c r="B25" s="3" t="s">
        <v>39</v>
      </c>
      <c r="C25" s="105">
        <v>346013903</v>
      </c>
      <c r="D25" s="105">
        <v>346013903</v>
      </c>
      <c r="E25" s="105">
        <v>13314688.779999999</v>
      </c>
      <c r="F25" s="105">
        <v>12783149.34</v>
      </c>
      <c r="G25" s="105">
        <v>29568.500000000004</v>
      </c>
      <c r="H25" s="105">
        <v>261573.05000000086</v>
      </c>
      <c r="I25" s="105">
        <v>12671805.51</v>
      </c>
      <c r="J25" s="105">
        <v>1258539.5699999984</v>
      </c>
      <c r="K25" s="105">
        <v>12824243.339999998</v>
      </c>
      <c r="L25" s="105">
        <v>1067350.0000000019</v>
      </c>
      <c r="M25" s="105">
        <v>1.862645149230957E-9</v>
      </c>
      <c r="N25" s="105">
        <v>56000</v>
      </c>
      <c r="O25" s="105">
        <v>23394860.369999997</v>
      </c>
      <c r="P25" s="105">
        <v>17210355.139999997</v>
      </c>
      <c r="Q25" s="105">
        <f t="shared" si="0"/>
        <v>94872133.599999994</v>
      </c>
      <c r="R25" s="39"/>
    </row>
    <row r="26" spans="1:18" x14ac:dyDescent="0.25">
      <c r="A26" s="12"/>
      <c r="B26" s="3" t="s">
        <v>40</v>
      </c>
      <c r="C26" s="105">
        <v>9850247438</v>
      </c>
      <c r="D26" s="105">
        <v>9886124524.2599983</v>
      </c>
      <c r="E26" s="105">
        <v>10150593.969999999</v>
      </c>
      <c r="F26" s="105">
        <v>32269474.82</v>
      </c>
      <c r="G26" s="105">
        <v>27094347.449999999</v>
      </c>
      <c r="H26" s="105">
        <v>33337714.240000002</v>
      </c>
      <c r="I26" s="105">
        <v>43783793.399999991</v>
      </c>
      <c r="J26" s="105">
        <v>46959342.849999994</v>
      </c>
      <c r="K26" s="105">
        <v>38873272.989999995</v>
      </c>
      <c r="L26" s="105">
        <v>43890729</v>
      </c>
      <c r="M26" s="105">
        <v>57603204.510000013</v>
      </c>
      <c r="N26" s="105">
        <v>60706983.930000007</v>
      </c>
      <c r="O26" s="105">
        <v>44541255.089999996</v>
      </c>
      <c r="P26" s="105">
        <v>6944838041.3300009</v>
      </c>
      <c r="Q26" s="105">
        <f t="shared" si="0"/>
        <v>7384048753.5800009</v>
      </c>
      <c r="R26" s="39"/>
    </row>
    <row r="27" spans="1:18" x14ac:dyDescent="0.25">
      <c r="B27" s="7" t="s">
        <v>41</v>
      </c>
      <c r="C27" s="108">
        <f t="shared" ref="C27" si="1">C9+C12+C15</f>
        <v>16157158155</v>
      </c>
      <c r="D27" s="108">
        <f>D9+D12+D15</f>
        <v>16521544338.829998</v>
      </c>
      <c r="E27" s="109">
        <f>E9+E12+E15</f>
        <v>23465282.75</v>
      </c>
      <c r="F27" s="109">
        <f t="shared" ref="F27:Q27" si="2">F9+F12+F15</f>
        <v>580140952.14999998</v>
      </c>
      <c r="G27" s="109">
        <f t="shared" si="2"/>
        <v>290405111.94999999</v>
      </c>
      <c r="H27" s="109">
        <f t="shared" si="2"/>
        <v>296880717.40000004</v>
      </c>
      <c r="I27" s="109">
        <f t="shared" si="2"/>
        <v>319737599.90999997</v>
      </c>
      <c r="J27" s="109">
        <f t="shared" si="2"/>
        <v>309426167.99999994</v>
      </c>
      <c r="K27" s="109">
        <f t="shared" si="2"/>
        <v>311596751.52999997</v>
      </c>
      <c r="L27" s="109">
        <f t="shared" si="2"/>
        <v>310229922.06999999</v>
      </c>
      <c r="M27" s="109">
        <f t="shared" si="2"/>
        <v>329325198.94</v>
      </c>
      <c r="N27" s="109">
        <f t="shared" si="2"/>
        <v>321485532.22000003</v>
      </c>
      <c r="O27" s="109">
        <f t="shared" si="2"/>
        <v>329299974.14999998</v>
      </c>
      <c r="P27" s="109">
        <f t="shared" si="2"/>
        <v>7321790759.2900009</v>
      </c>
      <c r="Q27" s="110">
        <f t="shared" si="2"/>
        <v>10743783970.360003</v>
      </c>
    </row>
    <row r="28" spans="1:18" x14ac:dyDescent="0.25">
      <c r="A28" s="12"/>
      <c r="B28" s="18"/>
      <c r="C28" s="94"/>
      <c r="D28" s="94"/>
      <c r="E28" s="95"/>
      <c r="F28" s="95"/>
      <c r="G28" s="95"/>
      <c r="H28" s="95"/>
      <c r="I28" s="95"/>
      <c r="J28" s="95"/>
      <c r="K28" s="95"/>
      <c r="L28" s="95"/>
      <c r="M28" s="95"/>
      <c r="N28" s="95"/>
      <c r="O28" s="96"/>
      <c r="P28" s="96"/>
      <c r="Q28" s="97"/>
    </row>
    <row r="29" spans="1:18" x14ac:dyDescent="0.25">
      <c r="B29" s="7" t="s">
        <v>42</v>
      </c>
      <c r="C29" s="111"/>
      <c r="D29" s="111"/>
      <c r="E29" s="112"/>
      <c r="F29" s="113"/>
      <c r="G29" s="114"/>
      <c r="H29" s="112"/>
      <c r="I29" s="113"/>
      <c r="J29" s="114"/>
      <c r="K29" s="112"/>
      <c r="L29" s="113"/>
      <c r="M29" s="114"/>
      <c r="N29" s="112"/>
      <c r="O29" s="113"/>
      <c r="P29" s="114"/>
      <c r="Q29" s="115"/>
    </row>
    <row r="30" spans="1:18" x14ac:dyDescent="0.25">
      <c r="A30" s="12"/>
      <c r="B30" s="35" t="s">
        <v>29</v>
      </c>
      <c r="C30" s="116">
        <v>2270783090</v>
      </c>
      <c r="D30" s="107">
        <v>2257996673.48</v>
      </c>
      <c r="E30" s="117">
        <v>0</v>
      </c>
      <c r="F30" s="117">
        <v>0</v>
      </c>
      <c r="G30" s="117">
        <v>0</v>
      </c>
      <c r="H30" s="117">
        <v>0</v>
      </c>
      <c r="I30" s="117">
        <v>0</v>
      </c>
      <c r="J30" s="117">
        <v>0</v>
      </c>
      <c r="K30" s="117">
        <v>0</v>
      </c>
      <c r="L30" s="117">
        <v>0</v>
      </c>
      <c r="M30" s="117">
        <v>0</v>
      </c>
      <c r="N30" s="117">
        <v>0</v>
      </c>
      <c r="O30" s="117">
        <v>0</v>
      </c>
      <c r="P30" s="117">
        <v>0</v>
      </c>
      <c r="Q30" s="117">
        <f>(SUM(E30:P30))/1000000</f>
        <v>0</v>
      </c>
    </row>
    <row r="31" spans="1:18" x14ac:dyDescent="0.25">
      <c r="A31" s="12"/>
      <c r="B31" s="2" t="s">
        <v>32</v>
      </c>
      <c r="C31" s="103">
        <v>2190738090</v>
      </c>
      <c r="D31" s="103">
        <v>2190738090</v>
      </c>
      <c r="E31" s="104">
        <v>0</v>
      </c>
      <c r="F31" s="104">
        <v>0</v>
      </c>
      <c r="G31" s="104">
        <v>0</v>
      </c>
      <c r="H31" s="104">
        <v>0</v>
      </c>
      <c r="I31" s="104">
        <v>0</v>
      </c>
      <c r="J31" s="104">
        <v>0</v>
      </c>
      <c r="K31" s="104">
        <v>0</v>
      </c>
      <c r="L31" s="104">
        <v>0</v>
      </c>
      <c r="M31" s="104">
        <v>0</v>
      </c>
      <c r="N31" s="104">
        <v>0</v>
      </c>
      <c r="O31" s="104">
        <v>0</v>
      </c>
      <c r="P31" s="104">
        <v>0</v>
      </c>
      <c r="Q31" s="104">
        <f t="shared" ref="Q31:Q38" si="3">(SUM(E31:P31))/1000000</f>
        <v>0</v>
      </c>
    </row>
    <row r="32" spans="1:18" x14ac:dyDescent="0.25">
      <c r="A32" s="12"/>
      <c r="B32" s="3" t="s">
        <v>33</v>
      </c>
      <c r="C32" s="105">
        <v>2190738090</v>
      </c>
      <c r="D32" s="105">
        <v>2190738090</v>
      </c>
      <c r="E32" s="106">
        <v>0</v>
      </c>
      <c r="F32" s="106">
        <v>0</v>
      </c>
      <c r="G32" s="106">
        <v>0</v>
      </c>
      <c r="H32" s="106">
        <v>0</v>
      </c>
      <c r="I32" s="106">
        <v>0</v>
      </c>
      <c r="J32" s="106">
        <v>0</v>
      </c>
      <c r="K32" s="106">
        <v>0</v>
      </c>
      <c r="L32" s="106">
        <v>0</v>
      </c>
      <c r="M32" s="106">
        <v>0</v>
      </c>
      <c r="N32" s="106">
        <v>0</v>
      </c>
      <c r="O32" s="106">
        <v>0</v>
      </c>
      <c r="P32" s="106">
        <v>0</v>
      </c>
      <c r="Q32" s="106">
        <f t="shared" si="3"/>
        <v>0</v>
      </c>
    </row>
    <row r="33" spans="1:17" x14ac:dyDescent="0.25">
      <c r="A33" s="12"/>
      <c r="B33" s="2" t="s">
        <v>36</v>
      </c>
      <c r="C33" s="105">
        <v>80045000</v>
      </c>
      <c r="D33" s="105">
        <v>67258583.479999989</v>
      </c>
      <c r="E33" s="106">
        <v>0</v>
      </c>
      <c r="F33" s="106">
        <v>0</v>
      </c>
      <c r="G33" s="106">
        <v>0</v>
      </c>
      <c r="H33" s="106">
        <v>0</v>
      </c>
      <c r="I33" s="106">
        <v>0</v>
      </c>
      <c r="J33" s="106">
        <v>0</v>
      </c>
      <c r="K33" s="106">
        <v>0</v>
      </c>
      <c r="L33" s="106">
        <v>0</v>
      </c>
      <c r="M33" s="106">
        <v>0</v>
      </c>
      <c r="N33" s="106">
        <v>0</v>
      </c>
      <c r="O33" s="106">
        <v>0</v>
      </c>
      <c r="P33" s="106">
        <v>0</v>
      </c>
      <c r="Q33" s="106">
        <f t="shared" si="3"/>
        <v>0</v>
      </c>
    </row>
    <row r="34" spans="1:17" x14ac:dyDescent="0.25">
      <c r="A34" s="12"/>
      <c r="B34" s="3" t="s">
        <v>43</v>
      </c>
      <c r="C34" s="105">
        <v>80045000</v>
      </c>
      <c r="D34" s="105">
        <v>67258583.479999989</v>
      </c>
      <c r="E34" s="106">
        <v>0</v>
      </c>
      <c r="F34" s="106">
        <v>0</v>
      </c>
      <c r="G34" s="106">
        <v>0</v>
      </c>
      <c r="H34" s="106">
        <v>0</v>
      </c>
      <c r="I34" s="106">
        <v>0</v>
      </c>
      <c r="J34" s="106">
        <v>0</v>
      </c>
      <c r="K34" s="106">
        <v>0</v>
      </c>
      <c r="L34" s="106">
        <v>0</v>
      </c>
      <c r="M34" s="106">
        <v>0</v>
      </c>
      <c r="N34" s="106">
        <v>0</v>
      </c>
      <c r="O34" s="106">
        <v>0</v>
      </c>
      <c r="P34" s="106">
        <v>0</v>
      </c>
      <c r="Q34" s="106">
        <f t="shared" si="3"/>
        <v>0</v>
      </c>
    </row>
    <row r="35" spans="1:17" x14ac:dyDescent="0.25">
      <c r="A35" s="12"/>
      <c r="B35" s="35" t="s">
        <v>44</v>
      </c>
      <c r="C35" s="116">
        <v>11658300</v>
      </c>
      <c r="D35" s="107">
        <v>11658300</v>
      </c>
      <c r="E35" s="117">
        <v>0</v>
      </c>
      <c r="F35" s="117">
        <v>0</v>
      </c>
      <c r="G35" s="117">
        <v>0</v>
      </c>
      <c r="H35" s="117">
        <v>0</v>
      </c>
      <c r="I35" s="117">
        <v>0</v>
      </c>
      <c r="J35" s="117">
        <v>0</v>
      </c>
      <c r="K35" s="117">
        <v>0</v>
      </c>
      <c r="L35" s="117">
        <v>0</v>
      </c>
      <c r="M35" s="117">
        <v>0</v>
      </c>
      <c r="N35" s="117">
        <v>0</v>
      </c>
      <c r="O35" s="117">
        <v>0</v>
      </c>
      <c r="P35" s="117">
        <v>0</v>
      </c>
      <c r="Q35" s="117">
        <f t="shared" si="3"/>
        <v>0</v>
      </c>
    </row>
    <row r="36" spans="1:17" x14ac:dyDescent="0.25">
      <c r="A36" s="12"/>
      <c r="B36" s="2" t="s">
        <v>45</v>
      </c>
      <c r="C36" s="103">
        <v>11658300</v>
      </c>
      <c r="D36" s="103">
        <v>11658300</v>
      </c>
      <c r="E36" s="104">
        <v>0</v>
      </c>
      <c r="F36" s="104">
        <v>0</v>
      </c>
      <c r="G36" s="104">
        <v>0</v>
      </c>
      <c r="H36" s="104">
        <v>0</v>
      </c>
      <c r="I36" s="104">
        <v>0</v>
      </c>
      <c r="J36" s="104">
        <v>0</v>
      </c>
      <c r="K36" s="104">
        <v>0</v>
      </c>
      <c r="L36" s="104">
        <v>0</v>
      </c>
      <c r="M36" s="104">
        <v>0</v>
      </c>
      <c r="N36" s="104">
        <v>0</v>
      </c>
      <c r="O36" s="104">
        <v>0</v>
      </c>
      <c r="P36" s="104">
        <v>0</v>
      </c>
      <c r="Q36" s="104">
        <f t="shared" si="3"/>
        <v>0</v>
      </c>
    </row>
    <row r="37" spans="1:17" x14ac:dyDescent="0.25">
      <c r="B37" s="3" t="s">
        <v>46</v>
      </c>
      <c r="C37" s="105">
        <v>11658300</v>
      </c>
      <c r="D37" s="105">
        <v>11658300</v>
      </c>
      <c r="E37" s="106"/>
      <c r="F37" s="106"/>
      <c r="G37" s="106"/>
      <c r="H37" s="106"/>
      <c r="I37" s="106"/>
      <c r="J37" s="106"/>
      <c r="K37" s="106"/>
      <c r="L37" s="106"/>
      <c r="M37" s="106"/>
      <c r="N37" s="106"/>
      <c r="O37" s="106"/>
      <c r="P37" s="106"/>
      <c r="Q37" s="106">
        <f t="shared" si="3"/>
        <v>0</v>
      </c>
    </row>
    <row r="38" spans="1:17" x14ac:dyDescent="0.25">
      <c r="A38" s="12"/>
      <c r="B38" s="7" t="s">
        <v>47</v>
      </c>
      <c r="C38" s="108">
        <f>C30+C35</f>
        <v>2282441390</v>
      </c>
      <c r="D38" s="108">
        <f t="shared" ref="D38:P38" si="4">D30+D35</f>
        <v>2269654973.48</v>
      </c>
      <c r="E38" s="112">
        <f t="shared" si="4"/>
        <v>0</v>
      </c>
      <c r="F38" s="113">
        <f t="shared" si="4"/>
        <v>0</v>
      </c>
      <c r="G38" s="114">
        <f t="shared" si="4"/>
        <v>0</v>
      </c>
      <c r="H38" s="112">
        <f t="shared" si="4"/>
        <v>0</v>
      </c>
      <c r="I38" s="113">
        <f t="shared" si="4"/>
        <v>0</v>
      </c>
      <c r="J38" s="114">
        <f t="shared" si="4"/>
        <v>0</v>
      </c>
      <c r="K38" s="112">
        <f t="shared" si="4"/>
        <v>0</v>
      </c>
      <c r="L38" s="113">
        <f t="shared" si="4"/>
        <v>0</v>
      </c>
      <c r="M38" s="114">
        <f t="shared" si="4"/>
        <v>0</v>
      </c>
      <c r="N38" s="112">
        <f t="shared" si="4"/>
        <v>0</v>
      </c>
      <c r="O38" s="113">
        <f t="shared" si="4"/>
        <v>0</v>
      </c>
      <c r="P38" s="114">
        <f t="shared" si="4"/>
        <v>0</v>
      </c>
      <c r="Q38" s="115">
        <f t="shared" si="3"/>
        <v>0</v>
      </c>
    </row>
    <row r="39" spans="1:17" x14ac:dyDescent="0.25">
      <c r="B39" s="18"/>
      <c r="C39" s="32"/>
      <c r="D39" s="94"/>
      <c r="E39" s="95"/>
      <c r="F39" s="95"/>
      <c r="G39" s="95"/>
      <c r="H39" s="95"/>
      <c r="I39" s="95"/>
      <c r="J39" s="95"/>
      <c r="K39" s="95"/>
      <c r="L39" s="95"/>
      <c r="M39" s="95"/>
      <c r="N39" s="95"/>
      <c r="O39" s="106"/>
      <c r="P39" s="106"/>
      <c r="Q39" s="94"/>
    </row>
    <row r="40" spans="1:17" x14ac:dyDescent="0.25">
      <c r="A40" s="12"/>
      <c r="B40" s="7" t="s">
        <v>48</v>
      </c>
      <c r="C40" s="108">
        <f t="shared" ref="C40:Q40" si="5">C27+C38</f>
        <v>18439599545</v>
      </c>
      <c r="D40" s="108">
        <f t="shared" si="5"/>
        <v>18791199312.309998</v>
      </c>
      <c r="E40" s="109">
        <f t="shared" si="5"/>
        <v>23465282.75</v>
      </c>
      <c r="F40" s="118">
        <f t="shared" si="5"/>
        <v>580140952.14999998</v>
      </c>
      <c r="G40" s="119">
        <f t="shared" si="5"/>
        <v>290405111.94999999</v>
      </c>
      <c r="H40" s="109">
        <f t="shared" si="5"/>
        <v>296880717.40000004</v>
      </c>
      <c r="I40" s="118">
        <f t="shared" si="5"/>
        <v>319737599.90999997</v>
      </c>
      <c r="J40" s="119">
        <f t="shared" si="5"/>
        <v>309426167.99999994</v>
      </c>
      <c r="K40" s="109">
        <f t="shared" si="5"/>
        <v>311596751.52999997</v>
      </c>
      <c r="L40" s="118">
        <f t="shared" si="5"/>
        <v>310229922.06999999</v>
      </c>
      <c r="M40" s="119">
        <f t="shared" si="5"/>
        <v>329325198.94</v>
      </c>
      <c r="N40" s="109">
        <f t="shared" si="5"/>
        <v>321485532.22000003</v>
      </c>
      <c r="O40" s="118">
        <f t="shared" si="5"/>
        <v>329299974.14999998</v>
      </c>
      <c r="P40" s="119">
        <f t="shared" si="5"/>
        <v>7321790759.2900009</v>
      </c>
      <c r="Q40" s="110">
        <f t="shared" si="5"/>
        <v>10743783970.360003</v>
      </c>
    </row>
    <row r="41" spans="1:17" x14ac:dyDescent="0.25">
      <c r="B41" s="56" t="s">
        <v>49</v>
      </c>
      <c r="C41" s="30"/>
      <c r="D41" s="30"/>
      <c r="E41" s="29"/>
      <c r="F41" s="29"/>
      <c r="G41" s="29"/>
      <c r="H41" s="29"/>
      <c r="I41" s="29"/>
      <c r="J41" s="29"/>
      <c r="K41" s="24"/>
      <c r="L41" s="29"/>
      <c r="M41" s="29"/>
      <c r="N41" s="29"/>
      <c r="O41" s="29"/>
      <c r="P41" s="29"/>
      <c r="Q41" s="29"/>
    </row>
    <row r="42" spans="1:17" x14ac:dyDescent="0.25">
      <c r="B42" s="56" t="s">
        <v>50</v>
      </c>
      <c r="C42" s="27"/>
    </row>
    <row r="45" spans="1:17" x14ac:dyDescent="0.25">
      <c r="E45" s="1"/>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0:Q37 Q12:Q2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63837-B1A9-43E9-8D5B-65D45EF92386}">
  <sheetPr>
    <pageSetUpPr fitToPage="1"/>
  </sheetPr>
  <dimension ref="A1:S34"/>
  <sheetViews>
    <sheetView showGridLines="0" zoomScale="90" zoomScaleNormal="90" workbookViewId="0">
      <selection activeCell="C6" sqref="C6"/>
    </sheetView>
  </sheetViews>
  <sheetFormatPr defaultColWidth="11.42578125" defaultRowHeight="15" x14ac:dyDescent="0.25"/>
  <cols>
    <col min="1" max="1" width="9.5703125" customWidth="1"/>
    <col min="2" max="2" width="101.85546875" customWidth="1"/>
    <col min="3" max="4" width="19.7109375" customWidth="1"/>
    <col min="5" max="5" width="13.42578125" customWidth="1"/>
    <col min="6" max="6" width="12.7109375" customWidth="1"/>
    <col min="7" max="13" width="12.85546875" customWidth="1"/>
    <col min="14" max="14" width="10.7109375" customWidth="1"/>
    <col min="15" max="15" width="13.28515625" customWidth="1"/>
    <col min="16" max="16" width="12.140625" customWidth="1"/>
    <col min="17" max="17" width="17.5703125" customWidth="1"/>
    <col min="18" max="18" width="16.85546875" bestFit="1" customWidth="1"/>
    <col min="19" max="19" width="18" bestFit="1" customWidth="1"/>
    <col min="20" max="20" width="15.28515625" bestFit="1" customWidth="1"/>
    <col min="21" max="21" width="16.85546875" bestFit="1" customWidth="1"/>
    <col min="22" max="25" width="15.28515625" bestFit="1" customWidth="1"/>
  </cols>
  <sheetData>
    <row r="1" spans="1:17" x14ac:dyDescent="0.25">
      <c r="A1" s="12"/>
      <c r="B1" s="18"/>
      <c r="C1" s="18"/>
      <c r="D1" s="18"/>
      <c r="E1" s="25"/>
      <c r="F1" s="25"/>
      <c r="G1" s="25"/>
      <c r="H1" s="12"/>
      <c r="I1" s="12"/>
      <c r="J1" s="12"/>
      <c r="K1" s="24"/>
      <c r="L1" s="12"/>
      <c r="M1" s="12"/>
      <c r="N1" s="12"/>
      <c r="O1" s="12"/>
      <c r="P1" s="12"/>
      <c r="Q1" s="12"/>
    </row>
    <row r="2" spans="1:17" ht="28.5" x14ac:dyDescent="0.25">
      <c r="A2" s="12"/>
      <c r="B2" s="150" t="s">
        <v>0</v>
      </c>
      <c r="C2" s="150"/>
      <c r="D2" s="150"/>
      <c r="E2" s="150"/>
      <c r="F2" s="150"/>
      <c r="G2" s="150"/>
      <c r="H2" s="150"/>
      <c r="I2" s="150"/>
      <c r="J2" s="150"/>
      <c r="K2" s="150"/>
      <c r="L2" s="150"/>
      <c r="M2" s="150"/>
      <c r="N2" s="150"/>
      <c r="O2" s="150"/>
      <c r="P2" s="150"/>
      <c r="Q2" s="150"/>
    </row>
    <row r="3" spans="1:17" ht="21" x14ac:dyDescent="0.25">
      <c r="A3" s="12"/>
      <c r="B3" s="151" t="s">
        <v>1</v>
      </c>
      <c r="C3" s="151"/>
      <c r="D3" s="151"/>
      <c r="E3" s="151"/>
      <c r="F3" s="151"/>
      <c r="G3" s="151"/>
      <c r="H3" s="151"/>
      <c r="I3" s="151"/>
      <c r="J3" s="151"/>
      <c r="K3" s="151"/>
      <c r="L3" s="151"/>
      <c r="M3" s="151"/>
      <c r="N3" s="151"/>
      <c r="O3" s="151"/>
      <c r="P3" s="151"/>
      <c r="Q3" s="151"/>
    </row>
    <row r="4" spans="1:17" ht="15.75" x14ac:dyDescent="0.25">
      <c r="A4" s="12"/>
      <c r="B4" s="152" t="s">
        <v>2</v>
      </c>
      <c r="C4" s="152"/>
      <c r="D4" s="152"/>
      <c r="E4" s="152"/>
      <c r="F4" s="152"/>
      <c r="G4" s="152"/>
      <c r="H4" s="152"/>
      <c r="I4" s="152"/>
      <c r="J4" s="152"/>
      <c r="K4" s="152"/>
      <c r="L4" s="152"/>
      <c r="M4" s="152"/>
      <c r="N4" s="152"/>
      <c r="O4" s="152"/>
      <c r="P4" s="152"/>
      <c r="Q4" s="152"/>
    </row>
    <row r="5" spans="1:17" ht="15.75" x14ac:dyDescent="0.25">
      <c r="A5" s="12"/>
      <c r="B5" s="152" t="s">
        <v>3</v>
      </c>
      <c r="C5" s="152"/>
      <c r="D5" s="152"/>
      <c r="E5" s="152"/>
      <c r="F5" s="152"/>
      <c r="G5" s="152"/>
      <c r="H5" s="152"/>
      <c r="I5" s="152"/>
      <c r="J5" s="152"/>
      <c r="K5" s="152"/>
      <c r="L5" s="152"/>
      <c r="M5" s="152"/>
      <c r="N5" s="152"/>
      <c r="O5" s="152"/>
      <c r="P5" s="152"/>
      <c r="Q5" s="152"/>
    </row>
    <row r="6" spans="1:17" x14ac:dyDescent="0.25">
      <c r="A6" s="12"/>
      <c r="B6" s="86" t="s">
        <v>95</v>
      </c>
      <c r="C6" s="15"/>
      <c r="D6" s="15"/>
      <c r="E6" s="23"/>
      <c r="F6" s="23"/>
      <c r="G6" s="23"/>
      <c r="H6" s="12"/>
      <c r="I6" s="12"/>
      <c r="J6" s="12"/>
      <c r="K6" s="22"/>
      <c r="L6" s="12"/>
      <c r="M6" s="12"/>
      <c r="N6" s="12"/>
      <c r="O6" s="12"/>
      <c r="P6" s="12"/>
      <c r="Q6" s="13" t="s">
        <v>5</v>
      </c>
    </row>
    <row r="7" spans="1:17" x14ac:dyDescent="0.25">
      <c r="A7" s="12"/>
      <c r="B7" s="153" t="s">
        <v>6</v>
      </c>
      <c r="C7" s="80" t="s">
        <v>83</v>
      </c>
      <c r="D7" s="164" t="s">
        <v>96</v>
      </c>
      <c r="E7" s="154" t="s">
        <v>9</v>
      </c>
      <c r="F7" s="154"/>
      <c r="G7" s="154"/>
      <c r="H7" s="154"/>
      <c r="I7" s="154"/>
      <c r="J7" s="154"/>
      <c r="K7" s="154"/>
      <c r="L7" s="154"/>
      <c r="M7" s="154"/>
      <c r="N7" s="154"/>
      <c r="O7" s="154"/>
      <c r="P7" s="154"/>
      <c r="Q7" s="154"/>
    </row>
    <row r="8" spans="1:17" x14ac:dyDescent="0.25">
      <c r="A8" s="12"/>
      <c r="B8" s="153"/>
      <c r="C8" s="81" t="s">
        <v>97</v>
      </c>
      <c r="D8" s="165"/>
      <c r="E8" s="19" t="s">
        <v>10</v>
      </c>
      <c r="F8" s="19" t="s">
        <v>11</v>
      </c>
      <c r="G8" s="78" t="s">
        <v>12</v>
      </c>
      <c r="H8" s="19" t="s">
        <v>13</v>
      </c>
      <c r="I8" s="78" t="s">
        <v>14</v>
      </c>
      <c r="J8" s="19" t="s">
        <v>15</v>
      </c>
      <c r="K8" s="19" t="s">
        <v>16</v>
      </c>
      <c r="L8" s="19" t="s">
        <v>17</v>
      </c>
      <c r="M8" s="19" t="s">
        <v>18</v>
      </c>
      <c r="N8" s="19" t="s">
        <v>19</v>
      </c>
      <c r="O8" s="19" t="s">
        <v>20</v>
      </c>
      <c r="P8" s="19" t="s">
        <v>21</v>
      </c>
      <c r="Q8" s="8" t="s">
        <v>22</v>
      </c>
    </row>
    <row r="9" spans="1:17" x14ac:dyDescent="0.25">
      <c r="A9" s="12"/>
      <c r="B9" s="10" t="s">
        <v>26</v>
      </c>
      <c r="C9" s="61">
        <v>0</v>
      </c>
      <c r="D9" s="61">
        <f t="shared" ref="D9:P9" si="0">+D10</f>
        <v>1000000</v>
      </c>
      <c r="E9" s="61">
        <f t="shared" si="0"/>
        <v>0</v>
      </c>
      <c r="F9" s="61">
        <f t="shared" si="0"/>
        <v>0</v>
      </c>
      <c r="G9" s="61">
        <f t="shared" si="0"/>
        <v>0</v>
      </c>
      <c r="H9" s="61">
        <f t="shared" si="0"/>
        <v>0</v>
      </c>
      <c r="I9" s="61">
        <f t="shared" si="0"/>
        <v>0</v>
      </c>
      <c r="J9" s="61">
        <f t="shared" si="0"/>
        <v>0</v>
      </c>
      <c r="K9" s="61">
        <f t="shared" si="0"/>
        <v>0</v>
      </c>
      <c r="L9" s="61">
        <f t="shared" si="0"/>
        <v>403680</v>
      </c>
      <c r="M9" s="61">
        <f t="shared" si="0"/>
        <v>0</v>
      </c>
      <c r="N9" s="61">
        <f t="shared" si="0"/>
        <v>0</v>
      </c>
      <c r="O9" s="61">
        <f t="shared" si="0"/>
        <v>0</v>
      </c>
      <c r="P9" s="61">
        <f t="shared" si="0"/>
        <v>0</v>
      </c>
      <c r="Q9" s="61">
        <f>SUM(E9:P9)</f>
        <v>403680</v>
      </c>
    </row>
    <row r="10" spans="1:17" x14ac:dyDescent="0.25">
      <c r="A10" s="12"/>
      <c r="B10" s="2" t="s">
        <v>27</v>
      </c>
      <c r="C10" s="59">
        <v>0</v>
      </c>
      <c r="D10" s="59">
        <f>D11</f>
        <v>1000000</v>
      </c>
      <c r="E10" s="59">
        <f>E11</f>
        <v>0</v>
      </c>
      <c r="F10" s="59">
        <f t="shared" ref="F10:O10" si="1">F11</f>
        <v>0</v>
      </c>
      <c r="G10" s="59">
        <f t="shared" si="1"/>
        <v>0</v>
      </c>
      <c r="H10" s="59">
        <f t="shared" si="1"/>
        <v>0</v>
      </c>
      <c r="I10" s="59">
        <f t="shared" si="1"/>
        <v>0</v>
      </c>
      <c r="J10" s="59">
        <f t="shared" si="1"/>
        <v>0</v>
      </c>
      <c r="K10" s="59">
        <f t="shared" si="1"/>
        <v>0</v>
      </c>
      <c r="L10" s="59">
        <f t="shared" si="1"/>
        <v>403680</v>
      </c>
      <c r="M10" s="59">
        <f t="shared" si="1"/>
        <v>0</v>
      </c>
      <c r="N10" s="59">
        <f t="shared" si="1"/>
        <v>0</v>
      </c>
      <c r="O10" s="59">
        <f t="shared" si="1"/>
        <v>0</v>
      </c>
      <c r="P10" s="59">
        <v>0</v>
      </c>
      <c r="Q10" s="59">
        <f t="shared" ref="Q10:Q21" si="2">SUM(E10:P10)</f>
        <v>403680</v>
      </c>
    </row>
    <row r="11" spans="1:17" x14ac:dyDescent="0.25">
      <c r="A11" s="12"/>
      <c r="B11" s="3" t="s">
        <v>72</v>
      </c>
      <c r="C11" s="60">
        <v>0</v>
      </c>
      <c r="D11" s="60">
        <v>1000000</v>
      </c>
      <c r="E11" s="62"/>
      <c r="F11" s="62"/>
      <c r="G11" s="62">
        <v>0</v>
      </c>
      <c r="H11" s="62"/>
      <c r="I11" s="62"/>
      <c r="J11" s="62"/>
      <c r="K11" s="62"/>
      <c r="L11" s="62">
        <v>403680</v>
      </c>
      <c r="M11" s="62">
        <v>0</v>
      </c>
      <c r="N11" s="62"/>
      <c r="O11" s="62"/>
      <c r="P11" s="60"/>
      <c r="Q11" s="60">
        <f t="shared" si="2"/>
        <v>403680</v>
      </c>
    </row>
    <row r="12" spans="1:17" x14ac:dyDescent="0.25">
      <c r="A12" s="12"/>
      <c r="B12" s="10" t="s">
        <v>29</v>
      </c>
      <c r="C12" s="61">
        <v>69991690752</v>
      </c>
      <c r="D12" s="61">
        <f>+D13+D15</f>
        <v>73684085627.460007</v>
      </c>
      <c r="E12" s="61">
        <f>+E13+E15</f>
        <v>1663201733.9199998</v>
      </c>
      <c r="F12" s="61">
        <f t="shared" ref="F12:P12" si="3">+F13+F15</f>
        <v>1726874119.4099998</v>
      </c>
      <c r="G12" s="61">
        <f t="shared" si="3"/>
        <v>1731074498.53</v>
      </c>
      <c r="H12" s="61">
        <f t="shared" si="3"/>
        <v>1779010098.6100001</v>
      </c>
      <c r="I12" s="61">
        <f t="shared" si="3"/>
        <v>1803892133.5</v>
      </c>
      <c r="J12" s="61">
        <f t="shared" si="3"/>
        <v>1778631117.0399997</v>
      </c>
      <c r="K12" s="61">
        <f t="shared" si="3"/>
        <v>1738032684.8400002</v>
      </c>
      <c r="L12" s="61">
        <f t="shared" si="3"/>
        <v>1753457786.0400002</v>
      </c>
      <c r="M12" s="61">
        <f t="shared" si="3"/>
        <v>1760185491.6199999</v>
      </c>
      <c r="N12" s="61">
        <f t="shared" si="3"/>
        <v>1842597229.3800001</v>
      </c>
      <c r="O12" s="61">
        <f t="shared" si="3"/>
        <v>1823252619.5699999</v>
      </c>
      <c r="P12" s="61">
        <f t="shared" si="3"/>
        <v>2029610385.48</v>
      </c>
      <c r="Q12" s="61">
        <f t="shared" si="2"/>
        <v>21429819897.939999</v>
      </c>
    </row>
    <row r="13" spans="1:17" x14ac:dyDescent="0.25">
      <c r="A13" s="12"/>
      <c r="B13" s="2" t="s">
        <v>32</v>
      </c>
      <c r="C13" s="59">
        <v>4648472</v>
      </c>
      <c r="D13" s="59">
        <f>D14</f>
        <v>4648472</v>
      </c>
      <c r="E13" s="59">
        <f>E14</f>
        <v>300434</v>
      </c>
      <c r="F13" s="59">
        <f t="shared" ref="F13:P13" si="4">F14</f>
        <v>300434</v>
      </c>
      <c r="G13" s="59">
        <f t="shared" si="4"/>
        <v>300434</v>
      </c>
      <c r="H13" s="59">
        <f t="shared" si="4"/>
        <v>300434</v>
      </c>
      <c r="I13" s="59">
        <f t="shared" si="4"/>
        <v>561250</v>
      </c>
      <c r="J13" s="59">
        <f t="shared" si="4"/>
        <v>300434</v>
      </c>
      <c r="K13" s="59">
        <f t="shared" si="4"/>
        <v>300434</v>
      </c>
      <c r="L13" s="59">
        <f t="shared" si="4"/>
        <v>300434</v>
      </c>
      <c r="M13" s="59">
        <f t="shared" si="4"/>
        <v>300434</v>
      </c>
      <c r="N13" s="59">
        <f t="shared" si="4"/>
        <v>561250</v>
      </c>
      <c r="O13" s="59">
        <f t="shared" si="4"/>
        <v>300434</v>
      </c>
      <c r="P13" s="59">
        <f t="shared" si="4"/>
        <v>822066</v>
      </c>
      <c r="Q13" s="59">
        <f t="shared" si="2"/>
        <v>4648472</v>
      </c>
    </row>
    <row r="14" spans="1:17" x14ac:dyDescent="0.25">
      <c r="A14" s="12"/>
      <c r="B14" s="3" t="s">
        <v>87</v>
      </c>
      <c r="C14" s="60">
        <v>3390608</v>
      </c>
      <c r="D14" s="60">
        <v>4648472</v>
      </c>
      <c r="E14" s="62">
        <v>300434</v>
      </c>
      <c r="F14" s="62">
        <v>300434</v>
      </c>
      <c r="G14" s="62">
        <v>300434</v>
      </c>
      <c r="H14" s="62">
        <v>300434</v>
      </c>
      <c r="I14" s="62">
        <v>561250</v>
      </c>
      <c r="J14" s="62">
        <v>300434</v>
      </c>
      <c r="K14" s="62">
        <v>300434</v>
      </c>
      <c r="L14" s="62">
        <v>300434</v>
      </c>
      <c r="M14" s="62">
        <v>300434</v>
      </c>
      <c r="N14" s="62">
        <v>561250</v>
      </c>
      <c r="O14" s="62">
        <v>300434</v>
      </c>
      <c r="P14" s="60">
        <v>822066</v>
      </c>
      <c r="Q14" s="60">
        <f t="shared" si="2"/>
        <v>4648472</v>
      </c>
    </row>
    <row r="15" spans="1:17" x14ac:dyDescent="0.25">
      <c r="A15" s="12"/>
      <c r="B15" s="2" t="s">
        <v>36</v>
      </c>
      <c r="C15" s="59">
        <v>69987042280</v>
      </c>
      <c r="D15" s="59">
        <f>SUM(D16:D20)</f>
        <v>73679437155.460007</v>
      </c>
      <c r="E15" s="59">
        <f>SUM(E16:E20)</f>
        <v>1662901299.9199998</v>
      </c>
      <c r="F15" s="59">
        <f t="shared" ref="F15:O15" si="5">SUM(F16:F20)</f>
        <v>1726573685.4099998</v>
      </c>
      <c r="G15" s="59">
        <f t="shared" si="5"/>
        <v>1730774064.53</v>
      </c>
      <c r="H15" s="59">
        <f t="shared" si="5"/>
        <v>1778709664.6100001</v>
      </c>
      <c r="I15" s="59">
        <f t="shared" si="5"/>
        <v>1803330883.5</v>
      </c>
      <c r="J15" s="59">
        <f t="shared" si="5"/>
        <v>1778330683.0399997</v>
      </c>
      <c r="K15" s="59">
        <f t="shared" si="5"/>
        <v>1737732250.8400002</v>
      </c>
      <c r="L15" s="59">
        <f>SUM(L16:L20)</f>
        <v>1753157352.0400002</v>
      </c>
      <c r="M15" s="59">
        <f>SUM(M16:M20)</f>
        <v>1759885057.6199999</v>
      </c>
      <c r="N15" s="59">
        <f t="shared" si="5"/>
        <v>1842035979.3800001</v>
      </c>
      <c r="O15" s="59">
        <f t="shared" si="5"/>
        <v>1822952185.5699999</v>
      </c>
      <c r="P15" s="59">
        <f>SUM(P16:P20)</f>
        <v>2028788319.48</v>
      </c>
      <c r="Q15" s="59">
        <f t="shared" si="2"/>
        <v>21425171425.939999</v>
      </c>
    </row>
    <row r="16" spans="1:17" x14ac:dyDescent="0.25">
      <c r="A16" s="12"/>
      <c r="B16" s="3" t="s">
        <v>59</v>
      </c>
      <c r="C16" s="62">
        <v>0</v>
      </c>
      <c r="D16" s="62">
        <v>0</v>
      </c>
      <c r="E16" s="62">
        <v>0</v>
      </c>
      <c r="F16" s="62">
        <v>0</v>
      </c>
      <c r="G16" s="62">
        <v>0</v>
      </c>
      <c r="H16" s="62"/>
      <c r="I16" s="62"/>
      <c r="J16" s="62"/>
      <c r="K16" s="62"/>
      <c r="L16" s="62"/>
      <c r="M16" s="62"/>
      <c r="N16" s="62"/>
      <c r="O16" s="62"/>
      <c r="P16" s="62">
        <v>0</v>
      </c>
      <c r="Q16" s="62">
        <f t="shared" si="2"/>
        <v>0</v>
      </c>
    </row>
    <row r="17" spans="1:19" x14ac:dyDescent="0.25">
      <c r="A17" s="12"/>
      <c r="B17" s="3" t="s">
        <v>37</v>
      </c>
      <c r="C17" s="62">
        <v>73824296</v>
      </c>
      <c r="D17" s="62">
        <v>73824296</v>
      </c>
      <c r="E17" s="62">
        <v>4771316</v>
      </c>
      <c r="F17" s="62">
        <v>4771316</v>
      </c>
      <c r="G17" s="62">
        <v>4771316</v>
      </c>
      <c r="H17" s="62">
        <v>4771316</v>
      </c>
      <c r="I17" s="62">
        <v>8913442</v>
      </c>
      <c r="J17" s="62">
        <v>4770317</v>
      </c>
      <c r="K17" s="62">
        <v>4770317</v>
      </c>
      <c r="L17" s="62">
        <v>4771316</v>
      </c>
      <c r="M17" s="62">
        <v>4771316</v>
      </c>
      <c r="N17" s="62">
        <v>8913442</v>
      </c>
      <c r="O17" s="62">
        <v>4771316</v>
      </c>
      <c r="P17" s="62">
        <v>13057566</v>
      </c>
      <c r="Q17" s="62">
        <f t="shared" si="2"/>
        <v>73824296</v>
      </c>
    </row>
    <row r="18" spans="1:19" x14ac:dyDescent="0.25">
      <c r="A18" s="12"/>
      <c r="B18" s="3" t="s">
        <v>39</v>
      </c>
      <c r="C18" s="62">
        <v>468173415</v>
      </c>
      <c r="D18" s="62">
        <v>463184780.57999998</v>
      </c>
      <c r="E18" s="62">
        <v>16413828.869999999</v>
      </c>
      <c r="F18" s="62">
        <v>17422084.789999999</v>
      </c>
      <c r="G18" s="62">
        <v>17920305.300000001</v>
      </c>
      <c r="H18" s="62">
        <v>30454828.129999999</v>
      </c>
      <c r="I18" s="62">
        <v>22112976.149999999</v>
      </c>
      <c r="J18" s="62">
        <v>25494680.849999998</v>
      </c>
      <c r="K18" s="62">
        <v>17387144.73</v>
      </c>
      <c r="L18" s="62">
        <v>19516606.649999999</v>
      </c>
      <c r="M18" s="62">
        <v>21200643.329999998</v>
      </c>
      <c r="N18" s="62">
        <v>18816127.379999999</v>
      </c>
      <c r="O18" s="62">
        <v>32327705.030000001</v>
      </c>
      <c r="P18" s="62">
        <v>55363079.380000003</v>
      </c>
      <c r="Q18" s="62">
        <f t="shared" si="2"/>
        <v>294430010.58999997</v>
      </c>
    </row>
    <row r="19" spans="1:19" x14ac:dyDescent="0.25">
      <c r="A19" s="12"/>
      <c r="B19" s="3" t="s">
        <v>93</v>
      </c>
      <c r="C19" s="62">
        <v>52069933</v>
      </c>
      <c r="D19" s="62">
        <v>52069933</v>
      </c>
      <c r="E19" s="62">
        <v>0</v>
      </c>
      <c r="F19" s="62"/>
      <c r="G19" s="62"/>
      <c r="H19" s="62"/>
      <c r="I19" s="62"/>
      <c r="J19" s="62"/>
      <c r="K19" s="62"/>
      <c r="L19" s="62"/>
      <c r="M19" s="62"/>
      <c r="N19" s="62"/>
      <c r="O19" s="62"/>
      <c r="P19" s="62"/>
      <c r="Q19" s="62">
        <f t="shared" si="2"/>
        <v>0</v>
      </c>
    </row>
    <row r="20" spans="1:19" x14ac:dyDescent="0.25">
      <c r="A20" s="12"/>
      <c r="B20" s="3" t="s">
        <v>43</v>
      </c>
      <c r="C20" s="62">
        <v>69392974636</v>
      </c>
      <c r="D20" s="62">
        <v>73090358145.880005</v>
      </c>
      <c r="E20" s="62">
        <v>1641716155.05</v>
      </c>
      <c r="F20" s="62">
        <v>1704380284.6199999</v>
      </c>
      <c r="G20" s="62">
        <v>1708082443.23</v>
      </c>
      <c r="H20" s="62">
        <v>1743483520.48</v>
      </c>
      <c r="I20" s="62">
        <v>1772304465.3499999</v>
      </c>
      <c r="J20" s="62">
        <v>1748065685.1899998</v>
      </c>
      <c r="K20" s="62">
        <v>1715574789.1100001</v>
      </c>
      <c r="L20" s="62">
        <v>1728869429.3900001</v>
      </c>
      <c r="M20" s="62">
        <v>1733913098.29</v>
      </c>
      <c r="N20" s="62">
        <v>1814306410</v>
      </c>
      <c r="O20" s="62">
        <v>1785853164.54</v>
      </c>
      <c r="P20" s="62">
        <v>1960367674.0999999</v>
      </c>
      <c r="Q20" s="62">
        <f t="shared" si="2"/>
        <v>21056917119.349998</v>
      </c>
    </row>
    <row r="21" spans="1:19" x14ac:dyDescent="0.25">
      <c r="B21" s="7" t="s">
        <v>78</v>
      </c>
      <c r="C21" s="77">
        <f>C12</f>
        <v>69991690752</v>
      </c>
      <c r="D21" s="138">
        <f t="shared" ref="D21:L21" si="6">D12+D9</f>
        <v>73685085627.460007</v>
      </c>
      <c r="E21" s="72">
        <f t="shared" si="6"/>
        <v>1663201733.9199998</v>
      </c>
      <c r="F21" s="72">
        <f t="shared" si="6"/>
        <v>1726874119.4099998</v>
      </c>
      <c r="G21" s="72">
        <f t="shared" si="6"/>
        <v>1731074498.53</v>
      </c>
      <c r="H21" s="72">
        <f t="shared" si="6"/>
        <v>1779010098.6100001</v>
      </c>
      <c r="I21" s="72">
        <f t="shared" si="6"/>
        <v>1803892133.5</v>
      </c>
      <c r="J21" s="72">
        <f t="shared" si="6"/>
        <v>1778631117.0399997</v>
      </c>
      <c r="K21" s="72">
        <f t="shared" si="6"/>
        <v>1738032684.8400002</v>
      </c>
      <c r="L21" s="72">
        <f t="shared" si="6"/>
        <v>1753861466.0400002</v>
      </c>
      <c r="M21" s="72">
        <f t="shared" ref="M21:P21" si="7">M12</f>
        <v>1760185491.6199999</v>
      </c>
      <c r="N21" s="72">
        <f t="shared" si="7"/>
        <v>1842597229.3800001</v>
      </c>
      <c r="O21" s="72">
        <f t="shared" si="7"/>
        <v>1823252619.5699999</v>
      </c>
      <c r="P21" s="72">
        <f t="shared" si="7"/>
        <v>2029610385.48</v>
      </c>
      <c r="Q21" s="72">
        <f t="shared" si="2"/>
        <v>21430223577.939999</v>
      </c>
    </row>
    <row r="22" spans="1:19" x14ac:dyDescent="0.25">
      <c r="A22" s="12"/>
      <c r="B22" s="18"/>
      <c r="C22" s="31"/>
      <c r="D22" s="31"/>
      <c r="E22" s="65"/>
      <c r="F22" s="65"/>
      <c r="G22" s="65"/>
      <c r="H22" s="65"/>
      <c r="I22" s="65"/>
      <c r="J22" s="65"/>
      <c r="K22" s="65"/>
      <c r="L22" s="65"/>
      <c r="M22" s="65"/>
      <c r="N22" s="65"/>
      <c r="O22" s="66"/>
      <c r="P22" s="66"/>
      <c r="Q22" s="67"/>
    </row>
    <row r="23" spans="1:19" x14ac:dyDescent="0.25">
      <c r="B23" s="7" t="s">
        <v>42</v>
      </c>
      <c r="C23" s="9"/>
      <c r="D23" s="85"/>
      <c r="E23" s="63"/>
      <c r="F23" s="63"/>
      <c r="G23" s="63"/>
      <c r="H23" s="63"/>
      <c r="I23" s="63"/>
      <c r="J23" s="63"/>
      <c r="K23" s="63"/>
      <c r="L23" s="63"/>
      <c r="M23" s="64"/>
      <c r="N23" s="63"/>
      <c r="O23" s="68"/>
      <c r="P23" s="69"/>
      <c r="Q23" s="64"/>
    </row>
    <row r="24" spans="1:19" s="54" customFormat="1" x14ac:dyDescent="0.25">
      <c r="A24" s="76"/>
      <c r="B24" s="10" t="s">
        <v>23</v>
      </c>
      <c r="C24" s="61">
        <v>674830845</v>
      </c>
      <c r="D24" s="61">
        <f>D25</f>
        <v>674830845</v>
      </c>
      <c r="E24" s="61">
        <v>0</v>
      </c>
      <c r="F24" s="61">
        <v>0</v>
      </c>
      <c r="G24" s="61">
        <v>0</v>
      </c>
      <c r="H24" s="61">
        <v>0</v>
      </c>
      <c r="I24" s="61">
        <v>0</v>
      </c>
      <c r="J24" s="61">
        <v>0</v>
      </c>
      <c r="K24" s="61">
        <v>0</v>
      </c>
      <c r="L24" s="61">
        <v>0</v>
      </c>
      <c r="M24" s="61">
        <v>0</v>
      </c>
      <c r="N24" s="61">
        <v>0</v>
      </c>
      <c r="O24" s="61">
        <v>0</v>
      </c>
      <c r="P24" s="61">
        <v>0</v>
      </c>
      <c r="Q24" s="61">
        <f>SUM(E24:P24)</f>
        <v>0</v>
      </c>
    </row>
    <row r="25" spans="1:19" x14ac:dyDescent="0.25">
      <c r="A25" s="12"/>
      <c r="B25" s="3" t="s">
        <v>24</v>
      </c>
      <c r="C25" s="59">
        <v>674830845</v>
      </c>
      <c r="D25" s="59">
        <f>D26</f>
        <v>674830845</v>
      </c>
      <c r="E25" s="59">
        <v>0</v>
      </c>
      <c r="F25" s="59">
        <v>0</v>
      </c>
      <c r="G25" s="59">
        <v>0</v>
      </c>
      <c r="H25" s="59">
        <v>0</v>
      </c>
      <c r="I25" s="59">
        <v>0</v>
      </c>
      <c r="J25" s="59">
        <v>0</v>
      </c>
      <c r="K25" s="59">
        <v>0</v>
      </c>
      <c r="L25" s="59">
        <v>0</v>
      </c>
      <c r="M25" s="59">
        <v>0</v>
      </c>
      <c r="N25" s="59">
        <v>0</v>
      </c>
      <c r="O25" s="59">
        <v>0</v>
      </c>
      <c r="P25" s="59">
        <v>0</v>
      </c>
      <c r="Q25" s="59">
        <f>SUM(E25:P25)</f>
        <v>0</v>
      </c>
    </row>
    <row r="26" spans="1:19" x14ac:dyDescent="0.25">
      <c r="A26" s="12"/>
      <c r="B26" s="45" t="s">
        <v>25</v>
      </c>
      <c r="C26" s="62">
        <v>674830845</v>
      </c>
      <c r="D26" s="62">
        <v>674830845</v>
      </c>
      <c r="E26" s="60">
        <v>0</v>
      </c>
      <c r="F26" s="60">
        <v>0</v>
      </c>
      <c r="G26" s="60">
        <v>0</v>
      </c>
      <c r="H26" s="60">
        <v>0</v>
      </c>
      <c r="I26" s="60">
        <v>0</v>
      </c>
      <c r="J26" s="60">
        <v>0</v>
      </c>
      <c r="K26" s="60">
        <v>0</v>
      </c>
      <c r="L26" s="60">
        <v>0</v>
      </c>
      <c r="M26" s="60">
        <v>0</v>
      </c>
      <c r="N26" s="60">
        <v>0</v>
      </c>
      <c r="O26" s="60">
        <v>0</v>
      </c>
      <c r="P26" s="60">
        <v>0</v>
      </c>
      <c r="Q26" s="60">
        <f>SUM(E26:P26)</f>
        <v>0</v>
      </c>
    </row>
    <row r="27" spans="1:19" x14ac:dyDescent="0.25">
      <c r="A27" s="12"/>
      <c r="B27" s="7" t="s">
        <v>47</v>
      </c>
      <c r="C27" s="77">
        <f>C24</f>
        <v>674830845</v>
      </c>
      <c r="D27" s="138">
        <f t="shared" ref="D27:P27" si="8">D24</f>
        <v>674830845</v>
      </c>
      <c r="E27" s="63">
        <f t="shared" si="8"/>
        <v>0</v>
      </c>
      <c r="F27" s="63">
        <f t="shared" si="8"/>
        <v>0</v>
      </c>
      <c r="G27" s="63">
        <f t="shared" si="8"/>
        <v>0</v>
      </c>
      <c r="H27" s="63">
        <f t="shared" si="8"/>
        <v>0</v>
      </c>
      <c r="I27" s="63">
        <f t="shared" si="8"/>
        <v>0</v>
      </c>
      <c r="J27" s="63">
        <f t="shared" si="8"/>
        <v>0</v>
      </c>
      <c r="K27" s="63">
        <f t="shared" si="8"/>
        <v>0</v>
      </c>
      <c r="L27" s="63">
        <f t="shared" si="8"/>
        <v>0</v>
      </c>
      <c r="M27" s="63">
        <f t="shared" si="8"/>
        <v>0</v>
      </c>
      <c r="N27" s="63">
        <f t="shared" si="8"/>
        <v>0</v>
      </c>
      <c r="O27" s="68">
        <f t="shared" si="8"/>
        <v>0</v>
      </c>
      <c r="P27" s="69">
        <f t="shared" si="8"/>
        <v>0</v>
      </c>
      <c r="Q27" s="64">
        <f>SUM(E27:P27)</f>
        <v>0</v>
      </c>
    </row>
    <row r="28" spans="1:19" x14ac:dyDescent="0.25">
      <c r="B28" s="18"/>
      <c r="C28" s="32"/>
      <c r="D28" s="32"/>
      <c r="E28" s="65"/>
      <c r="F28" s="65"/>
      <c r="G28" s="65"/>
      <c r="H28" s="65"/>
      <c r="I28" s="65"/>
      <c r="J28" s="65"/>
      <c r="K28" s="65"/>
      <c r="L28" s="65"/>
      <c r="M28" s="65"/>
      <c r="N28" s="65"/>
      <c r="O28" s="70"/>
      <c r="P28" s="70"/>
      <c r="Q28" s="71"/>
      <c r="S28" s="1"/>
    </row>
    <row r="29" spans="1:19" x14ac:dyDescent="0.25">
      <c r="A29" s="12"/>
      <c r="B29" s="7" t="s">
        <v>48</v>
      </c>
      <c r="C29" s="77">
        <f t="shared" ref="C29:P29" si="9">C21+C27</f>
        <v>70666521597</v>
      </c>
      <c r="D29" s="138">
        <f t="shared" si="9"/>
        <v>74359916472.460007</v>
      </c>
      <c r="E29" s="72">
        <f t="shared" si="9"/>
        <v>1663201733.9199998</v>
      </c>
      <c r="F29" s="72">
        <f t="shared" si="9"/>
        <v>1726874119.4099998</v>
      </c>
      <c r="G29" s="72">
        <f t="shared" si="9"/>
        <v>1731074498.53</v>
      </c>
      <c r="H29" s="72">
        <f t="shared" si="9"/>
        <v>1779010098.6100001</v>
      </c>
      <c r="I29" s="72">
        <f t="shared" si="9"/>
        <v>1803892133.5</v>
      </c>
      <c r="J29" s="72">
        <f t="shared" si="9"/>
        <v>1778631117.0399997</v>
      </c>
      <c r="K29" s="72">
        <f t="shared" si="9"/>
        <v>1738032684.8400002</v>
      </c>
      <c r="L29" s="72">
        <f t="shared" si="9"/>
        <v>1753861466.0400002</v>
      </c>
      <c r="M29" s="73">
        <f t="shared" si="9"/>
        <v>1760185491.6199999</v>
      </c>
      <c r="N29" s="72">
        <f t="shared" si="9"/>
        <v>1842597229.3800001</v>
      </c>
      <c r="O29" s="74">
        <f t="shared" si="9"/>
        <v>1823252619.5699999</v>
      </c>
      <c r="P29" s="75">
        <f t="shared" si="9"/>
        <v>2029610385.48</v>
      </c>
      <c r="Q29" s="73">
        <f>Q21+Q27</f>
        <v>21430223577.939999</v>
      </c>
    </row>
    <row r="30" spans="1:19" ht="15" customHeight="1" x14ac:dyDescent="0.25">
      <c r="A30" s="12"/>
      <c r="B30" s="55" t="s">
        <v>88</v>
      </c>
      <c r="C30" s="46"/>
      <c r="D30" s="46"/>
      <c r="Q30" s="136"/>
    </row>
    <row r="31" spans="1:19" ht="24" x14ac:dyDescent="0.25">
      <c r="B31" s="28" t="s">
        <v>98</v>
      </c>
      <c r="C31" s="46"/>
      <c r="D31" s="46"/>
      <c r="F31" s="49"/>
      <c r="G31" s="49"/>
      <c r="H31" s="49"/>
      <c r="I31" s="50"/>
      <c r="J31" s="49"/>
      <c r="K31" s="51"/>
      <c r="L31" s="51"/>
      <c r="M31" s="51"/>
      <c r="N31" s="51"/>
      <c r="O31" s="51"/>
      <c r="P31" s="51"/>
      <c r="Q31" s="51"/>
    </row>
    <row r="32" spans="1:19" ht="15" customHeight="1" x14ac:dyDescent="0.25">
      <c r="B32" s="46"/>
      <c r="C32" s="46"/>
      <c r="D32" s="46"/>
      <c r="F32" s="49"/>
      <c r="G32" s="49"/>
      <c r="H32" s="49"/>
      <c r="I32" s="50"/>
      <c r="J32" s="49"/>
      <c r="K32" s="51"/>
      <c r="L32" s="51"/>
      <c r="M32" s="51"/>
      <c r="N32" s="51"/>
      <c r="O32" s="51"/>
      <c r="P32" s="51"/>
      <c r="Q32" s="51"/>
      <c r="S32" s="1"/>
    </row>
    <row r="33" spans="2:17" ht="15" customHeight="1" x14ac:dyDescent="0.25">
      <c r="B33" s="46"/>
      <c r="C33" s="52"/>
      <c r="D33" s="52"/>
      <c r="F33" s="49"/>
      <c r="G33" s="49"/>
      <c r="H33" s="49"/>
      <c r="I33" s="50"/>
      <c r="J33" s="49"/>
      <c r="K33" s="51"/>
      <c r="L33" s="51"/>
      <c r="M33" s="51"/>
      <c r="N33" s="51"/>
      <c r="O33" s="51"/>
      <c r="P33" s="51"/>
      <c r="Q33" s="51"/>
    </row>
    <row r="34" spans="2:17" x14ac:dyDescent="0.25">
      <c r="B34" s="52"/>
      <c r="F34" s="49"/>
      <c r="G34" s="49"/>
      <c r="H34" s="49"/>
      <c r="I34" s="50"/>
      <c r="J34" s="49"/>
      <c r="K34" s="51"/>
      <c r="L34" s="51"/>
      <c r="M34" s="51"/>
      <c r="N34" s="51"/>
      <c r="O34" s="51"/>
      <c r="P34" s="51"/>
      <c r="Q34" s="51"/>
    </row>
  </sheetData>
  <mergeCells count="7">
    <mergeCell ref="B2:Q2"/>
    <mergeCell ref="B3:Q3"/>
    <mergeCell ref="B4:Q4"/>
    <mergeCell ref="B5:Q5"/>
    <mergeCell ref="B7:B8"/>
    <mergeCell ref="D7:D8"/>
    <mergeCell ref="E7:Q7"/>
  </mergeCells>
  <printOptions horizontalCentered="1" verticalCentered="1"/>
  <pageMargins left="0" right="0" top="0" bottom="0" header="0" footer="0"/>
  <pageSetup paperSize="5" scale="42" fitToHeight="2" orientation="portrait" r:id="rId1"/>
  <ignoredErrors>
    <ignoredError sqref="Q11:Q20"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0B77-BB4C-42BD-B249-63D998162205}">
  <sheetPr>
    <pageSetUpPr fitToPage="1"/>
  </sheetPr>
  <dimension ref="A1:S30"/>
  <sheetViews>
    <sheetView showGridLines="0" zoomScale="70" zoomScaleNormal="70" workbookViewId="0">
      <selection activeCell="D9" sqref="D9:D16"/>
    </sheetView>
  </sheetViews>
  <sheetFormatPr defaultColWidth="11.42578125" defaultRowHeight="15" x14ac:dyDescent="0.25"/>
  <cols>
    <col min="1" max="1" width="9.5703125" customWidth="1"/>
    <col min="2" max="2" width="101.85546875" customWidth="1"/>
    <col min="3" max="3" width="24.28515625" bestFit="1" customWidth="1"/>
    <col min="4" max="4" width="19.7109375" customWidth="1"/>
    <col min="5" max="5" width="17.28515625" bestFit="1" customWidth="1"/>
    <col min="6" max="6" width="12.7109375" customWidth="1"/>
    <col min="7" max="12" width="12.85546875" customWidth="1"/>
    <col min="13" max="13" width="18.140625" bestFit="1" customWidth="1"/>
    <col min="14" max="14" width="16.28515625" customWidth="1"/>
    <col min="15" max="15" width="17.140625" bestFit="1" customWidth="1"/>
    <col min="16" max="16" width="15.85546875" bestFit="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x14ac:dyDescent="0.25">
      <c r="A1" s="12"/>
      <c r="B1" s="18"/>
      <c r="C1" s="18"/>
      <c r="D1" s="18"/>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86" t="s">
        <v>99</v>
      </c>
      <c r="C6" s="15"/>
      <c r="D6" s="15"/>
      <c r="E6" s="23"/>
      <c r="F6" s="23"/>
      <c r="G6" s="23"/>
      <c r="H6" s="12"/>
      <c r="I6" s="12"/>
      <c r="J6" s="12"/>
      <c r="K6" s="22"/>
      <c r="L6" s="12"/>
      <c r="M6" s="12"/>
      <c r="N6" s="12"/>
      <c r="O6" s="12"/>
      <c r="P6" s="12"/>
      <c r="Q6" s="13" t="s">
        <v>5</v>
      </c>
    </row>
    <row r="7" spans="1:19" x14ac:dyDescent="0.25">
      <c r="A7" s="12"/>
      <c r="B7" s="153" t="s">
        <v>6</v>
      </c>
      <c r="C7" s="80" t="s">
        <v>83</v>
      </c>
      <c r="D7" s="143" t="s">
        <v>100</v>
      </c>
      <c r="E7" s="154" t="s">
        <v>9</v>
      </c>
      <c r="F7" s="154"/>
      <c r="G7" s="154"/>
      <c r="H7" s="154"/>
      <c r="I7" s="154"/>
      <c r="J7" s="154"/>
      <c r="K7" s="154"/>
      <c r="L7" s="154"/>
      <c r="M7" s="154"/>
      <c r="N7" s="154"/>
      <c r="O7" s="154"/>
      <c r="P7" s="154"/>
      <c r="Q7" s="154"/>
    </row>
    <row r="8" spans="1:19" x14ac:dyDescent="0.25">
      <c r="A8" s="12"/>
      <c r="B8" s="153"/>
      <c r="C8" s="81" t="s">
        <v>101</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29</v>
      </c>
      <c r="C9" s="61">
        <f>+C10+C12</f>
        <v>80562372546</v>
      </c>
      <c r="D9" s="61">
        <f>+D10+D12</f>
        <v>82360709048.399994</v>
      </c>
      <c r="E9" s="139">
        <v>1761507442.0699999</v>
      </c>
      <c r="F9" s="139">
        <v>1832148565.9200001</v>
      </c>
      <c r="G9" s="139">
        <v>1898531900.76</v>
      </c>
      <c r="H9" s="61">
        <v>1860662640.24</v>
      </c>
      <c r="I9" s="61">
        <v>1962161093.5700002</v>
      </c>
      <c r="J9" s="61">
        <v>1918474561.3200002</v>
      </c>
      <c r="K9" s="61">
        <v>1858548936.5300002</v>
      </c>
      <c r="L9" s="61">
        <v>1842461344.8</v>
      </c>
      <c r="M9" s="61">
        <v>1860193931.5400002</v>
      </c>
      <c r="N9" s="61">
        <v>1976917743.6600001</v>
      </c>
      <c r="O9" s="61">
        <v>916011543.30000007</v>
      </c>
      <c r="P9" s="61">
        <v>3118645726.6399999</v>
      </c>
      <c r="Q9" s="61">
        <f>SUM(E9:P9)</f>
        <v>22806265430.349998</v>
      </c>
      <c r="S9" s="145"/>
    </row>
    <row r="10" spans="1:19" x14ac:dyDescent="0.25">
      <c r="A10" s="12"/>
      <c r="B10" s="2" t="s">
        <v>32</v>
      </c>
      <c r="C10" s="59">
        <f>C11</f>
        <v>5970632</v>
      </c>
      <c r="D10" s="59">
        <v>5970632</v>
      </c>
      <c r="E10" s="140">
        <v>385886</v>
      </c>
      <c r="F10" s="140">
        <v>385886</v>
      </c>
      <c r="G10" s="140">
        <v>385886</v>
      </c>
      <c r="H10" s="59">
        <v>385886</v>
      </c>
      <c r="I10" s="59">
        <v>720886</v>
      </c>
      <c r="J10" s="59">
        <v>385886</v>
      </c>
      <c r="K10" s="59">
        <v>385886</v>
      </c>
      <c r="L10" s="59">
        <v>385886</v>
      </c>
      <c r="M10" s="59">
        <v>385886</v>
      </c>
      <c r="N10" s="59">
        <v>720886</v>
      </c>
      <c r="O10" s="59">
        <v>385886</v>
      </c>
      <c r="P10" s="59">
        <v>1055886</v>
      </c>
      <c r="Q10" s="59">
        <f t="shared" ref="Q10:Q17" si="0">SUM(E10:P10)</f>
        <v>5970632</v>
      </c>
      <c r="S10" s="145"/>
    </row>
    <row r="11" spans="1:19" x14ac:dyDescent="0.25">
      <c r="A11" s="12"/>
      <c r="B11" s="3" t="s">
        <v>87</v>
      </c>
      <c r="C11" s="60">
        <v>5970632</v>
      </c>
      <c r="D11" s="60">
        <v>5970632</v>
      </c>
      <c r="E11" s="141">
        <v>385886</v>
      </c>
      <c r="F11" s="141">
        <v>385886</v>
      </c>
      <c r="G11" s="141">
        <v>385886</v>
      </c>
      <c r="H11" s="62">
        <v>385886</v>
      </c>
      <c r="I11" s="62">
        <v>720886</v>
      </c>
      <c r="J11" s="62">
        <v>385886</v>
      </c>
      <c r="K11" s="62">
        <v>385886</v>
      </c>
      <c r="L11" s="62">
        <v>385886</v>
      </c>
      <c r="M11" s="62">
        <v>385886</v>
      </c>
      <c r="N11" s="62">
        <v>720886</v>
      </c>
      <c r="O11" s="62">
        <v>385886</v>
      </c>
      <c r="P11" s="60">
        <v>1055886</v>
      </c>
      <c r="Q11" s="60">
        <f t="shared" si="0"/>
        <v>5970632</v>
      </c>
      <c r="S11" s="145"/>
    </row>
    <row r="12" spans="1:19" x14ac:dyDescent="0.25">
      <c r="A12" s="12"/>
      <c r="B12" s="2" t="s">
        <v>36</v>
      </c>
      <c r="C12" s="59">
        <f>SUM(C13:C16)</f>
        <v>80556401914</v>
      </c>
      <c r="D12" s="59">
        <v>82354738416.399994</v>
      </c>
      <c r="E12" s="140">
        <v>1761121556.0699999</v>
      </c>
      <c r="F12" s="140">
        <v>1831762679.9200001</v>
      </c>
      <c r="G12" s="140">
        <v>1898146014.76</v>
      </c>
      <c r="H12" s="59">
        <v>1860276754.24</v>
      </c>
      <c r="I12" s="59">
        <v>1961440207.5700002</v>
      </c>
      <c r="J12" s="59">
        <v>1918088675.3200002</v>
      </c>
      <c r="K12" s="59">
        <v>1858163050.5300002</v>
      </c>
      <c r="L12" s="59">
        <v>1842075458.8</v>
      </c>
      <c r="M12" s="59">
        <v>1859808045.5400002</v>
      </c>
      <c r="N12" s="59">
        <v>1976196857.6600001</v>
      </c>
      <c r="O12" s="59">
        <v>915625657.30000007</v>
      </c>
      <c r="P12" s="59">
        <v>3117589840.6399999</v>
      </c>
      <c r="Q12" s="59">
        <f t="shared" si="0"/>
        <v>22800294798.349998</v>
      </c>
      <c r="S12" s="145"/>
    </row>
    <row r="13" spans="1:19" x14ac:dyDescent="0.25">
      <c r="A13" s="12"/>
      <c r="B13" s="3" t="s">
        <v>37</v>
      </c>
      <c r="C13" s="62">
        <v>90313820</v>
      </c>
      <c r="D13" s="62">
        <v>90313820</v>
      </c>
      <c r="E13" s="141">
        <v>5837042</v>
      </c>
      <c r="F13" s="141">
        <v>5837042</v>
      </c>
      <c r="G13" s="141">
        <v>5837042</v>
      </c>
      <c r="H13" s="62">
        <v>5837042</v>
      </c>
      <c r="I13" s="62">
        <v>10904371</v>
      </c>
      <c r="J13" s="62">
        <v>5837042</v>
      </c>
      <c r="K13" s="62">
        <v>5837042</v>
      </c>
      <c r="L13" s="62">
        <v>5837042</v>
      </c>
      <c r="M13" s="62">
        <v>5837042</v>
      </c>
      <c r="N13" s="62">
        <v>10904371</v>
      </c>
      <c r="O13" s="62">
        <v>5837042</v>
      </c>
      <c r="P13" s="62">
        <v>15971700</v>
      </c>
      <c r="Q13" s="62">
        <f t="shared" si="0"/>
        <v>90313820</v>
      </c>
      <c r="S13" s="145"/>
    </row>
    <row r="14" spans="1:19" x14ac:dyDescent="0.25">
      <c r="A14" s="12"/>
      <c r="B14" s="3" t="s">
        <v>39</v>
      </c>
      <c r="C14" s="62">
        <v>408413841</v>
      </c>
      <c r="D14" s="62">
        <v>442952222.62</v>
      </c>
      <c r="E14" s="141">
        <v>16849249.449999999</v>
      </c>
      <c r="F14" s="141">
        <v>16641504.34</v>
      </c>
      <c r="G14" s="141">
        <v>18617041.829999998</v>
      </c>
      <c r="H14" s="62">
        <v>30378040.079999998</v>
      </c>
      <c r="I14" s="62">
        <v>25365815.73</v>
      </c>
      <c r="J14" s="62">
        <v>47888574.240000002</v>
      </c>
      <c r="K14" s="62">
        <v>23341876.129999999</v>
      </c>
      <c r="L14" s="62">
        <v>30756548.66</v>
      </c>
      <c r="M14" s="62">
        <v>40509476.730000004</v>
      </c>
      <c r="N14" s="62">
        <v>24677776.390000001</v>
      </c>
      <c r="O14" s="62">
        <v>36031019.149999999</v>
      </c>
      <c r="P14" s="62">
        <v>71215664.399999991</v>
      </c>
      <c r="Q14" s="62">
        <f t="shared" si="0"/>
        <v>382272587.12999994</v>
      </c>
      <c r="S14" s="145"/>
    </row>
    <row r="15" spans="1:19" x14ac:dyDescent="0.25">
      <c r="A15" s="12"/>
      <c r="B15" s="3" t="s">
        <v>93</v>
      </c>
      <c r="C15" s="62">
        <v>61164380</v>
      </c>
      <c r="D15" s="62">
        <v>61164380</v>
      </c>
      <c r="E15" s="141">
        <v>0</v>
      </c>
      <c r="F15" s="141"/>
      <c r="G15" s="141"/>
      <c r="H15" s="62"/>
      <c r="I15" s="62"/>
      <c r="J15" s="62"/>
      <c r="K15" s="62"/>
      <c r="L15" s="62"/>
      <c r="M15" s="62"/>
      <c r="N15" s="62"/>
      <c r="O15" s="62"/>
      <c r="P15" s="62"/>
      <c r="Q15" s="62">
        <f t="shared" si="0"/>
        <v>0</v>
      </c>
      <c r="S15" s="145"/>
    </row>
    <row r="16" spans="1:19" x14ac:dyDescent="0.25">
      <c r="A16" s="12"/>
      <c r="B16" s="3" t="s">
        <v>43</v>
      </c>
      <c r="C16" s="62">
        <v>79996509873</v>
      </c>
      <c r="D16" s="62">
        <v>81760307993.779999</v>
      </c>
      <c r="E16" s="141">
        <v>1738435264.6199999</v>
      </c>
      <c r="F16" s="141">
        <v>1809284133.5800002</v>
      </c>
      <c r="G16" s="141">
        <v>1873691930.9300001</v>
      </c>
      <c r="H16" s="62">
        <v>1824061672.1600001</v>
      </c>
      <c r="I16" s="62">
        <v>1925170020.8400002</v>
      </c>
      <c r="J16" s="62">
        <v>1864363059.0800002</v>
      </c>
      <c r="K16" s="62">
        <v>1828984132.4000001</v>
      </c>
      <c r="L16" s="62">
        <v>1805481868.1399999</v>
      </c>
      <c r="M16" s="62">
        <v>1813461526.8100002</v>
      </c>
      <c r="N16" s="62">
        <v>1940614710.27</v>
      </c>
      <c r="O16" s="62">
        <v>873757596.1500001</v>
      </c>
      <c r="P16" s="62">
        <v>3030402476.2399998</v>
      </c>
      <c r="Q16" s="62">
        <f t="shared" si="0"/>
        <v>22327708391.220001</v>
      </c>
      <c r="S16" s="145"/>
    </row>
    <row r="17" spans="1:19" x14ac:dyDescent="0.25">
      <c r="B17" s="7" t="s">
        <v>78</v>
      </c>
      <c r="C17" s="77">
        <f t="shared" ref="C17:P17" si="1">C9</f>
        <v>80562372546</v>
      </c>
      <c r="D17" s="77">
        <f>D9</f>
        <v>82360709048.399994</v>
      </c>
      <c r="E17" s="142">
        <f t="shared" si="1"/>
        <v>1761507442.0699999</v>
      </c>
      <c r="F17" s="142">
        <f t="shared" si="1"/>
        <v>1832148565.9200001</v>
      </c>
      <c r="G17" s="142">
        <f t="shared" si="1"/>
        <v>1898531900.76</v>
      </c>
      <c r="H17" s="72">
        <f t="shared" si="1"/>
        <v>1860662640.24</v>
      </c>
      <c r="I17" s="72">
        <f t="shared" si="1"/>
        <v>1962161093.5700002</v>
      </c>
      <c r="J17" s="72">
        <f t="shared" si="1"/>
        <v>1918474561.3200002</v>
      </c>
      <c r="K17" s="72">
        <f t="shared" si="1"/>
        <v>1858548936.5300002</v>
      </c>
      <c r="L17" s="72">
        <f t="shared" si="1"/>
        <v>1842461344.8</v>
      </c>
      <c r="M17" s="72">
        <f t="shared" si="1"/>
        <v>1860193931.5400002</v>
      </c>
      <c r="N17" s="72">
        <f t="shared" si="1"/>
        <v>1976917743.6600001</v>
      </c>
      <c r="O17" s="72">
        <f t="shared" si="1"/>
        <v>916011543.30000007</v>
      </c>
      <c r="P17" s="72">
        <f t="shared" si="1"/>
        <v>3118645726.6399999</v>
      </c>
      <c r="Q17" s="72">
        <f t="shared" si="0"/>
        <v>22806265430.349998</v>
      </c>
    </row>
    <row r="18" spans="1:19" x14ac:dyDescent="0.25">
      <c r="A18" s="12"/>
      <c r="B18" s="18"/>
      <c r="C18" s="31"/>
      <c r="D18" s="31"/>
      <c r="E18" s="65"/>
      <c r="F18" s="65"/>
      <c r="G18" s="65"/>
      <c r="H18" s="65"/>
      <c r="I18" s="65"/>
      <c r="J18" s="65"/>
      <c r="K18" s="65"/>
      <c r="L18" s="65"/>
      <c r="M18" s="65"/>
      <c r="N18" s="65"/>
      <c r="O18" s="66"/>
      <c r="P18" s="66"/>
      <c r="Q18" s="67"/>
    </row>
    <row r="19" spans="1:19" x14ac:dyDescent="0.25">
      <c r="B19" s="7" t="s">
        <v>42</v>
      </c>
      <c r="C19" s="9"/>
      <c r="D19" s="85"/>
      <c r="E19" s="63"/>
      <c r="F19" s="63"/>
      <c r="G19" s="63"/>
      <c r="H19" s="63"/>
      <c r="I19" s="63"/>
      <c r="J19" s="63"/>
      <c r="K19" s="63"/>
      <c r="L19" s="63"/>
      <c r="M19" s="64"/>
      <c r="N19" s="63"/>
      <c r="O19" s="68"/>
      <c r="P19" s="69"/>
      <c r="Q19" s="64"/>
    </row>
    <row r="20" spans="1:19" s="54" customFormat="1" x14ac:dyDescent="0.25">
      <c r="A20" s="76"/>
      <c r="B20" s="10" t="s">
        <v>23</v>
      </c>
      <c r="C20" s="61">
        <f>C21</f>
        <v>700000000</v>
      </c>
      <c r="D20" s="61">
        <v>700000000</v>
      </c>
      <c r="E20" s="61">
        <f>E21</f>
        <v>0</v>
      </c>
      <c r="F20" s="61">
        <v>0</v>
      </c>
      <c r="G20" s="61">
        <v>0</v>
      </c>
      <c r="H20" s="61">
        <v>0</v>
      </c>
      <c r="I20" s="61">
        <v>0</v>
      </c>
      <c r="J20" s="61">
        <v>0</v>
      </c>
      <c r="K20" s="61">
        <v>0</v>
      </c>
      <c r="L20" s="61">
        <v>0</v>
      </c>
      <c r="M20" s="61">
        <v>0</v>
      </c>
      <c r="N20" s="61">
        <v>0</v>
      </c>
      <c r="O20" s="61">
        <v>0</v>
      </c>
      <c r="P20" s="61">
        <v>0</v>
      </c>
      <c r="Q20" s="61">
        <f>SUM(E20:P20)</f>
        <v>0</v>
      </c>
    </row>
    <row r="21" spans="1:19" x14ac:dyDescent="0.25">
      <c r="A21" s="12"/>
      <c r="B21" s="3" t="s">
        <v>24</v>
      </c>
      <c r="C21" s="59">
        <f>C22</f>
        <v>700000000</v>
      </c>
      <c r="D21" s="59">
        <v>700000000</v>
      </c>
      <c r="E21" s="59">
        <f>E22</f>
        <v>0</v>
      </c>
      <c r="F21" s="59">
        <v>0</v>
      </c>
      <c r="G21" s="59">
        <v>0</v>
      </c>
      <c r="H21" s="59">
        <v>0</v>
      </c>
      <c r="I21" s="59">
        <v>0</v>
      </c>
      <c r="J21" s="59">
        <v>0</v>
      </c>
      <c r="K21" s="59">
        <v>0</v>
      </c>
      <c r="L21" s="59">
        <v>0</v>
      </c>
      <c r="M21" s="59">
        <v>0</v>
      </c>
      <c r="N21" s="59">
        <v>0</v>
      </c>
      <c r="O21" s="59">
        <v>0</v>
      </c>
      <c r="P21" s="59">
        <v>0</v>
      </c>
      <c r="Q21" s="59">
        <f>SUM(E21:P21)</f>
        <v>0</v>
      </c>
    </row>
    <row r="22" spans="1:19" x14ac:dyDescent="0.25">
      <c r="A22" s="12"/>
      <c r="B22" s="45" t="s">
        <v>25</v>
      </c>
      <c r="C22" s="62">
        <v>700000000</v>
      </c>
      <c r="D22" s="62">
        <v>700000000</v>
      </c>
      <c r="E22" s="60">
        <v>0</v>
      </c>
      <c r="F22" s="60">
        <v>0</v>
      </c>
      <c r="G22" s="60">
        <v>0</v>
      </c>
      <c r="H22" s="60">
        <v>0</v>
      </c>
      <c r="I22" s="60">
        <v>0</v>
      </c>
      <c r="J22" s="60">
        <v>0</v>
      </c>
      <c r="K22" s="60">
        <v>0</v>
      </c>
      <c r="L22" s="60">
        <v>0</v>
      </c>
      <c r="M22" s="60">
        <v>0</v>
      </c>
      <c r="N22" s="60">
        <v>0</v>
      </c>
      <c r="O22" s="60">
        <v>0</v>
      </c>
      <c r="P22" s="60">
        <v>0</v>
      </c>
      <c r="Q22" s="60">
        <f>SUM(E22:P22)</f>
        <v>0</v>
      </c>
    </row>
    <row r="23" spans="1:19" x14ac:dyDescent="0.25">
      <c r="A23" s="12"/>
      <c r="B23" s="7" t="s">
        <v>47</v>
      </c>
      <c r="C23" s="77">
        <f>C20</f>
        <v>700000000</v>
      </c>
      <c r="D23" s="77">
        <f>D20</f>
        <v>700000000</v>
      </c>
      <c r="E23" s="63">
        <f t="shared" ref="E23:P23" si="2">E20</f>
        <v>0</v>
      </c>
      <c r="F23" s="63">
        <f t="shared" si="2"/>
        <v>0</v>
      </c>
      <c r="G23" s="63">
        <f t="shared" si="2"/>
        <v>0</v>
      </c>
      <c r="H23" s="63">
        <f t="shared" si="2"/>
        <v>0</v>
      </c>
      <c r="I23" s="63">
        <f t="shared" si="2"/>
        <v>0</v>
      </c>
      <c r="J23" s="63">
        <f t="shared" si="2"/>
        <v>0</v>
      </c>
      <c r="K23" s="63">
        <f t="shared" si="2"/>
        <v>0</v>
      </c>
      <c r="L23" s="63">
        <f t="shared" si="2"/>
        <v>0</v>
      </c>
      <c r="M23" s="63">
        <f t="shared" si="2"/>
        <v>0</v>
      </c>
      <c r="N23" s="63">
        <f t="shared" si="2"/>
        <v>0</v>
      </c>
      <c r="O23" s="68">
        <f t="shared" si="2"/>
        <v>0</v>
      </c>
      <c r="P23" s="69">
        <f t="shared" si="2"/>
        <v>0</v>
      </c>
      <c r="Q23" s="64">
        <f>SUM(E23:P23)</f>
        <v>0</v>
      </c>
    </row>
    <row r="24" spans="1:19" x14ac:dyDescent="0.25">
      <c r="B24" s="18"/>
      <c r="C24" s="32"/>
      <c r="D24" s="32"/>
      <c r="E24" s="65"/>
      <c r="F24" s="65"/>
      <c r="G24" s="65"/>
      <c r="H24" s="65"/>
      <c r="I24" s="65"/>
      <c r="J24" s="65"/>
      <c r="K24" s="65"/>
      <c r="L24" s="65"/>
      <c r="M24" s="65"/>
      <c r="N24" s="65"/>
      <c r="O24" s="70"/>
      <c r="P24" s="70"/>
      <c r="Q24" s="71"/>
      <c r="S24" s="1"/>
    </row>
    <row r="25" spans="1:19" x14ac:dyDescent="0.25">
      <c r="A25" s="12"/>
      <c r="B25" s="7" t="s">
        <v>48</v>
      </c>
      <c r="C25" s="77">
        <f t="shared" ref="C25:P25" si="3">C17+C23</f>
        <v>81262372546</v>
      </c>
      <c r="D25" s="77">
        <f>D17+D23</f>
        <v>83060709048.399994</v>
      </c>
      <c r="E25" s="72">
        <f t="shared" si="3"/>
        <v>1761507442.0699999</v>
      </c>
      <c r="F25" s="72">
        <f t="shared" si="3"/>
        <v>1832148565.9200001</v>
      </c>
      <c r="G25" s="72">
        <f t="shared" si="3"/>
        <v>1898531900.76</v>
      </c>
      <c r="H25" s="72">
        <f t="shared" si="3"/>
        <v>1860662640.24</v>
      </c>
      <c r="I25" s="72">
        <f t="shared" si="3"/>
        <v>1962161093.5700002</v>
      </c>
      <c r="J25" s="72">
        <f t="shared" si="3"/>
        <v>1918474561.3200002</v>
      </c>
      <c r="K25" s="72">
        <f t="shared" si="3"/>
        <v>1858548936.5300002</v>
      </c>
      <c r="L25" s="72">
        <f t="shared" si="3"/>
        <v>1842461344.8</v>
      </c>
      <c r="M25" s="73">
        <f t="shared" si="3"/>
        <v>1860193931.5400002</v>
      </c>
      <c r="N25" s="72">
        <f t="shared" si="3"/>
        <v>1976917743.6600001</v>
      </c>
      <c r="O25" s="74">
        <f t="shared" si="3"/>
        <v>916011543.30000007</v>
      </c>
      <c r="P25" s="75">
        <f t="shared" si="3"/>
        <v>3118645726.6399999</v>
      </c>
      <c r="Q25" s="73">
        <f>Q17+Q23</f>
        <v>22806265430.349998</v>
      </c>
    </row>
    <row r="26" spans="1:19" ht="15" customHeight="1" x14ac:dyDescent="0.25">
      <c r="A26" s="12"/>
      <c r="B26" s="55" t="s">
        <v>88</v>
      </c>
      <c r="C26" s="137"/>
      <c r="D26" s="137"/>
      <c r="Q26" s="136"/>
    </row>
    <row r="27" spans="1:19" ht="24" x14ac:dyDescent="0.25">
      <c r="B27" s="28" t="s">
        <v>103</v>
      </c>
      <c r="C27" s="46"/>
      <c r="D27" s="46"/>
      <c r="F27" s="49"/>
      <c r="G27" s="49"/>
      <c r="H27" s="49"/>
      <c r="I27" s="50"/>
      <c r="J27" s="49"/>
      <c r="K27" s="51"/>
      <c r="L27" s="51"/>
      <c r="M27" s="51"/>
      <c r="N27" s="51"/>
      <c r="O27" s="51"/>
      <c r="P27" s="51"/>
      <c r="Q27" s="51"/>
    </row>
    <row r="28" spans="1:19" ht="15" customHeight="1" x14ac:dyDescent="0.25">
      <c r="B28" s="46"/>
      <c r="C28" s="46"/>
      <c r="D28" s="46"/>
      <c r="F28" s="49"/>
      <c r="G28" s="49"/>
      <c r="H28" s="49"/>
      <c r="I28" s="50"/>
      <c r="J28" s="49"/>
      <c r="K28" s="51"/>
      <c r="L28" s="51"/>
      <c r="M28" s="51"/>
      <c r="N28" s="51"/>
      <c r="O28" s="51"/>
      <c r="P28" s="51"/>
      <c r="Q28" s="51"/>
      <c r="S28" s="1"/>
    </row>
    <row r="29" spans="1:19" ht="15" customHeight="1" x14ac:dyDescent="0.25">
      <c r="B29" s="46"/>
      <c r="C29" s="52"/>
      <c r="D29" s="52"/>
      <c r="F29" s="49"/>
      <c r="G29" s="49"/>
      <c r="H29" s="49"/>
      <c r="I29" s="50"/>
      <c r="J29" s="49"/>
      <c r="K29" s="51"/>
      <c r="L29" s="51"/>
      <c r="M29" s="51"/>
      <c r="N29" s="51"/>
      <c r="O29" s="51"/>
      <c r="P29" s="51"/>
      <c r="Q29" s="51"/>
    </row>
    <row r="30" spans="1:19" x14ac:dyDescent="0.25">
      <c r="B30" s="52"/>
      <c r="F30" s="49"/>
      <c r="G30" s="49"/>
      <c r="H30" s="49"/>
      <c r="I30" s="50"/>
      <c r="J30" s="49"/>
      <c r="K30" s="51"/>
      <c r="L30" s="51"/>
      <c r="M30" s="51"/>
      <c r="N30" s="51"/>
      <c r="O30" s="51"/>
      <c r="P30" s="51"/>
      <c r="Q30"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r:id="rId1"/>
  <ignoredErrors>
    <ignoredError sqref="Q22 Q10:Q16"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C6A4-19AB-4C9D-938E-C45694AEB81B}">
  <sheetPr>
    <pageSetUpPr fitToPage="1"/>
  </sheetPr>
  <dimension ref="A1:S29"/>
  <sheetViews>
    <sheetView showGridLines="0" zoomScale="70" zoomScaleNormal="70" workbookViewId="0">
      <selection activeCell="C16" sqref="C16"/>
    </sheetView>
  </sheetViews>
  <sheetFormatPr defaultColWidth="11.42578125" defaultRowHeight="15" x14ac:dyDescent="0.25"/>
  <cols>
    <col min="1" max="1" width="9.5703125" customWidth="1"/>
    <col min="2" max="2" width="101.85546875" customWidth="1"/>
    <col min="3" max="3" width="24.28515625" bestFit="1" customWidth="1"/>
    <col min="4" max="4" width="19.7109375" customWidth="1"/>
    <col min="5" max="5" width="17.28515625" bestFit="1" customWidth="1"/>
    <col min="6" max="6" width="12.7109375" customWidth="1"/>
    <col min="7" max="12" width="12.85546875" customWidth="1"/>
    <col min="13" max="13" width="18.140625" customWidth="1"/>
    <col min="14" max="14" width="16.28515625" customWidth="1"/>
    <col min="15" max="15" width="17.140625" customWidth="1"/>
    <col min="16" max="16" width="15.85546875" bestFit="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x14ac:dyDescent="0.25">
      <c r="A1" s="12"/>
      <c r="B1" s="18"/>
      <c r="C1" s="18"/>
      <c r="D1" s="18"/>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86" t="s">
        <v>104</v>
      </c>
      <c r="C6" s="15"/>
      <c r="D6" s="15"/>
      <c r="E6" s="23"/>
      <c r="F6" s="23"/>
      <c r="G6" s="23"/>
      <c r="H6" s="12"/>
      <c r="I6" s="12"/>
      <c r="J6" s="12"/>
      <c r="K6" s="22"/>
      <c r="L6" s="12"/>
      <c r="M6" s="12"/>
      <c r="N6" s="12"/>
      <c r="O6" s="12"/>
      <c r="P6" s="12"/>
      <c r="Q6" s="13" t="s">
        <v>5</v>
      </c>
    </row>
    <row r="7" spans="1:19" x14ac:dyDescent="0.25">
      <c r="A7" s="12"/>
      <c r="B7" s="153" t="s">
        <v>6</v>
      </c>
      <c r="C7" s="80" t="s">
        <v>83</v>
      </c>
      <c r="D7" s="143" t="s">
        <v>100</v>
      </c>
      <c r="E7" s="154" t="s">
        <v>9</v>
      </c>
      <c r="F7" s="154"/>
      <c r="G7" s="154"/>
      <c r="H7" s="154"/>
      <c r="I7" s="154"/>
      <c r="J7" s="154"/>
      <c r="K7" s="154"/>
      <c r="L7" s="154"/>
      <c r="M7" s="154"/>
      <c r="N7" s="154"/>
      <c r="O7" s="154"/>
      <c r="P7" s="154"/>
      <c r="Q7" s="154"/>
    </row>
    <row r="8" spans="1:19" x14ac:dyDescent="0.25">
      <c r="A8" s="12"/>
      <c r="B8" s="153"/>
      <c r="C8" s="81" t="s">
        <v>105</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29</v>
      </c>
      <c r="C9" s="61">
        <v>88065353298</v>
      </c>
      <c r="D9" s="61">
        <v>91002667933.650009</v>
      </c>
      <c r="E9" s="139">
        <v>1725355473.0699999</v>
      </c>
      <c r="F9" s="139">
        <v>1778410400.3800001</v>
      </c>
      <c r="G9" s="139">
        <v>1933701203.1400001</v>
      </c>
      <c r="H9" s="61">
        <v>3389239472.0799999</v>
      </c>
      <c r="I9" s="61">
        <v>2216228941.9200001</v>
      </c>
      <c r="J9" s="61">
        <v>2266018950.1199999</v>
      </c>
      <c r="K9" s="61">
        <v>3996818427.96</v>
      </c>
      <c r="L9" s="61">
        <v>2224810824.8400002</v>
      </c>
      <c r="M9" s="61">
        <v>2205918911.1399999</v>
      </c>
      <c r="N9" s="61">
        <v>381721796.04000002</v>
      </c>
      <c r="O9" s="61">
        <v>522361973.48000002</v>
      </c>
      <c r="P9" s="61">
        <v>1051535199.2199999</v>
      </c>
      <c r="Q9" s="61">
        <f t="shared" ref="Q9:Q15" si="0">SUM(E9:P9)</f>
        <v>23692121573.389999</v>
      </c>
      <c r="S9" s="145"/>
    </row>
    <row r="10" spans="1:19" x14ac:dyDescent="0.25">
      <c r="A10" s="12"/>
      <c r="B10" s="2" t="s">
        <v>32</v>
      </c>
      <c r="C10" s="59">
        <v>14703792</v>
      </c>
      <c r="D10" s="59">
        <v>14703792</v>
      </c>
      <c r="E10" s="140">
        <v>950316</v>
      </c>
      <c r="F10" s="140">
        <v>950316</v>
      </c>
      <c r="G10" s="140">
        <v>950316</v>
      </c>
      <c r="H10" s="59">
        <v>950316</v>
      </c>
      <c r="I10" s="59">
        <v>1775316</v>
      </c>
      <c r="J10" s="59">
        <v>950316</v>
      </c>
      <c r="K10" s="59">
        <v>950316</v>
      </c>
      <c r="L10" s="59">
        <v>950316</v>
      </c>
      <c r="M10" s="59">
        <v>950316</v>
      </c>
      <c r="N10" s="59">
        <v>950316</v>
      </c>
      <c r="O10" s="59">
        <v>950316</v>
      </c>
      <c r="P10" s="59">
        <v>3425316</v>
      </c>
      <c r="Q10" s="59">
        <f t="shared" si="0"/>
        <v>14703792</v>
      </c>
      <c r="S10" s="145"/>
    </row>
    <row r="11" spans="1:19" x14ac:dyDescent="0.25">
      <c r="A11" s="12"/>
      <c r="B11" s="3" t="s">
        <v>87</v>
      </c>
      <c r="C11" s="60">
        <v>14703792</v>
      </c>
      <c r="D11" s="60">
        <v>14703792</v>
      </c>
      <c r="E11" s="141">
        <v>950316</v>
      </c>
      <c r="F11" s="141">
        <v>950316</v>
      </c>
      <c r="G11" s="141">
        <v>950316</v>
      </c>
      <c r="H11" s="62">
        <v>950316</v>
      </c>
      <c r="I11" s="62">
        <v>1775316</v>
      </c>
      <c r="J11" s="62">
        <v>950316</v>
      </c>
      <c r="K11" s="62">
        <v>950316</v>
      </c>
      <c r="L11" s="62">
        <v>950316</v>
      </c>
      <c r="M11" s="62">
        <v>950316</v>
      </c>
      <c r="N11" s="62">
        <v>950316</v>
      </c>
      <c r="O11" s="62">
        <v>950316</v>
      </c>
      <c r="P11" s="60">
        <v>3425316</v>
      </c>
      <c r="Q11" s="60">
        <f t="shared" si="0"/>
        <v>14703792</v>
      </c>
      <c r="S11" s="145"/>
    </row>
    <row r="12" spans="1:19" x14ac:dyDescent="0.25">
      <c r="A12" s="12"/>
      <c r="B12" s="2" t="s">
        <v>36</v>
      </c>
      <c r="C12" s="59">
        <v>88050649506</v>
      </c>
      <c r="D12" s="59">
        <v>90987964141.650009</v>
      </c>
      <c r="E12" s="140">
        <v>1724405157.0699999</v>
      </c>
      <c r="F12" s="140">
        <v>1777460084.3800001</v>
      </c>
      <c r="G12" s="140">
        <v>1932750887.1400001</v>
      </c>
      <c r="H12" s="59">
        <v>3388289156.0799999</v>
      </c>
      <c r="I12" s="59">
        <v>2214453625.9200001</v>
      </c>
      <c r="J12" s="59">
        <v>2265068634.1199999</v>
      </c>
      <c r="K12" s="59">
        <v>3995868111.96</v>
      </c>
      <c r="L12" s="59">
        <v>2223860508.8400002</v>
      </c>
      <c r="M12" s="59">
        <v>2204968595.1399999</v>
      </c>
      <c r="N12" s="59">
        <v>380771480.04000002</v>
      </c>
      <c r="O12" s="59">
        <v>521411657.48000002</v>
      </c>
      <c r="P12" s="59">
        <v>1048109883.2199999</v>
      </c>
      <c r="Q12" s="59">
        <f t="shared" si="0"/>
        <v>23677417781.389999</v>
      </c>
      <c r="S12" s="145"/>
    </row>
    <row r="13" spans="1:19" x14ac:dyDescent="0.25">
      <c r="A13" s="12"/>
      <c r="B13" s="3" t="s">
        <v>37</v>
      </c>
      <c r="C13" s="62">
        <v>104566244</v>
      </c>
      <c r="D13" s="62">
        <v>104566244</v>
      </c>
      <c r="E13" s="141">
        <v>6758187</v>
      </c>
      <c r="F13" s="141">
        <v>6758187</v>
      </c>
      <c r="G13" s="141">
        <v>6758187</v>
      </c>
      <c r="H13" s="62">
        <v>6758187</v>
      </c>
      <c r="I13" s="62">
        <v>12625187</v>
      </c>
      <c r="J13" s="62">
        <v>6758187</v>
      </c>
      <c r="K13" s="62">
        <v>6758187</v>
      </c>
      <c r="L13" s="62">
        <v>6758187</v>
      </c>
      <c r="M13" s="62">
        <v>6758187</v>
      </c>
      <c r="N13" s="62">
        <v>6758187</v>
      </c>
      <c r="O13" s="62">
        <v>6758187</v>
      </c>
      <c r="P13" s="62">
        <v>24359187</v>
      </c>
      <c r="Q13" s="62">
        <f t="shared" si="0"/>
        <v>104566244</v>
      </c>
      <c r="S13" s="145"/>
    </row>
    <row r="14" spans="1:19" x14ac:dyDescent="0.25">
      <c r="A14" s="12"/>
      <c r="B14" s="3" t="s">
        <v>39</v>
      </c>
      <c r="C14" s="62">
        <v>372655942</v>
      </c>
      <c r="D14" s="62">
        <v>396364445.91000003</v>
      </c>
      <c r="E14" s="141">
        <v>16588117.050000001</v>
      </c>
      <c r="F14" s="141">
        <v>18982174.890000001</v>
      </c>
      <c r="G14" s="141">
        <v>32796513.710000001</v>
      </c>
      <c r="H14" s="62">
        <v>19352570.07</v>
      </c>
      <c r="I14" s="62">
        <v>30023331.239999998</v>
      </c>
      <c r="J14" s="62">
        <v>33762424.730000004</v>
      </c>
      <c r="K14" s="62">
        <v>30588736.700000003</v>
      </c>
      <c r="L14" s="62">
        <v>34583026.030000001</v>
      </c>
      <c r="M14" s="62">
        <v>20272100.780000001</v>
      </c>
      <c r="N14" s="62">
        <v>34013617.450000003</v>
      </c>
      <c r="O14" s="62">
        <v>45797916.670000002</v>
      </c>
      <c r="P14" s="62">
        <v>53262450.869999997</v>
      </c>
      <c r="Q14" s="62">
        <f t="shared" si="0"/>
        <v>370022980.19</v>
      </c>
      <c r="S14" s="145"/>
    </row>
    <row r="15" spans="1:19" x14ac:dyDescent="0.25">
      <c r="A15" s="12"/>
      <c r="B15" s="3" t="s">
        <v>43</v>
      </c>
      <c r="C15" s="62">
        <v>87573427320</v>
      </c>
      <c r="D15" s="62">
        <v>90487033451.740005</v>
      </c>
      <c r="E15" s="141">
        <v>1701058853.02</v>
      </c>
      <c r="F15" s="141">
        <v>1751719722.49</v>
      </c>
      <c r="G15" s="141">
        <v>1893196186.4300001</v>
      </c>
      <c r="H15" s="62">
        <v>3362178399.0099998</v>
      </c>
      <c r="I15" s="62">
        <v>2171805107.6800003</v>
      </c>
      <c r="J15" s="62">
        <v>2224548022.3899999</v>
      </c>
      <c r="K15" s="62">
        <v>3958521188.2600002</v>
      </c>
      <c r="L15" s="62">
        <v>2182519295.8099999</v>
      </c>
      <c r="M15" s="62">
        <v>2177938307.3599997</v>
      </c>
      <c r="N15" s="62">
        <v>339999675.59000003</v>
      </c>
      <c r="O15" s="62">
        <v>468855553.81</v>
      </c>
      <c r="P15" s="62">
        <v>970488245.3499999</v>
      </c>
      <c r="Q15" s="62">
        <f t="shared" si="0"/>
        <v>23202828557.200001</v>
      </c>
      <c r="S15" s="145"/>
    </row>
    <row r="16" spans="1:19" x14ac:dyDescent="0.25">
      <c r="B16" s="7" t="s">
        <v>78</v>
      </c>
      <c r="C16" s="77">
        <f t="shared" ref="C16:P16" si="1">C9</f>
        <v>88065353298</v>
      </c>
      <c r="D16" s="77">
        <f t="shared" si="1"/>
        <v>91002667933.650009</v>
      </c>
      <c r="E16" s="142">
        <f t="shared" si="1"/>
        <v>1725355473.0699999</v>
      </c>
      <c r="F16" s="142">
        <f t="shared" si="1"/>
        <v>1778410400.3800001</v>
      </c>
      <c r="G16" s="142">
        <f t="shared" si="1"/>
        <v>1933701203.1400001</v>
      </c>
      <c r="H16" s="72">
        <f t="shared" si="1"/>
        <v>3389239472.0799999</v>
      </c>
      <c r="I16" s="72">
        <f t="shared" si="1"/>
        <v>2216228941.9200001</v>
      </c>
      <c r="J16" s="72">
        <f t="shared" si="1"/>
        <v>2266018950.1199999</v>
      </c>
      <c r="K16" s="72">
        <f t="shared" si="1"/>
        <v>3996818427.96</v>
      </c>
      <c r="L16" s="72">
        <f t="shared" si="1"/>
        <v>2224810824.8400002</v>
      </c>
      <c r="M16" s="72">
        <f t="shared" si="1"/>
        <v>2205918911.1399999</v>
      </c>
      <c r="N16" s="72">
        <f t="shared" si="1"/>
        <v>381721796.04000002</v>
      </c>
      <c r="O16" s="72">
        <f t="shared" si="1"/>
        <v>522361973.48000002</v>
      </c>
      <c r="P16" s="72">
        <f t="shared" si="1"/>
        <v>1051535199.2199999</v>
      </c>
      <c r="Q16" s="72">
        <f>SUM(E16:P16)</f>
        <v>23692121573.389999</v>
      </c>
    </row>
    <row r="17" spans="1:19" x14ac:dyDescent="0.25">
      <c r="A17" s="12"/>
      <c r="B17" s="18"/>
      <c r="C17" s="31"/>
      <c r="D17" s="31"/>
      <c r="E17" s="65"/>
      <c r="F17" s="65"/>
      <c r="G17" s="65"/>
      <c r="H17" s="65"/>
      <c r="I17" s="65"/>
      <c r="J17" s="65"/>
      <c r="K17" s="65"/>
      <c r="L17" s="65"/>
      <c r="M17" s="65"/>
      <c r="N17" s="65"/>
      <c r="O17" s="66"/>
      <c r="P17" s="66"/>
      <c r="Q17" s="67"/>
    </row>
    <row r="18" spans="1:19" x14ac:dyDescent="0.25">
      <c r="B18" s="7" t="s">
        <v>42</v>
      </c>
      <c r="C18" s="9"/>
      <c r="D18" s="85"/>
      <c r="E18" s="63"/>
      <c r="F18" s="63"/>
      <c r="G18" s="63"/>
      <c r="H18" s="63"/>
      <c r="I18" s="63"/>
      <c r="J18" s="63"/>
      <c r="K18" s="63"/>
      <c r="L18" s="63"/>
      <c r="M18" s="64"/>
      <c r="N18" s="63"/>
      <c r="O18" s="68"/>
      <c r="P18" s="69"/>
      <c r="Q18" s="64"/>
    </row>
    <row r="19" spans="1:19" s="54" customFormat="1" x14ac:dyDescent="0.25">
      <c r="A19" s="76"/>
      <c r="B19" s="10" t="s">
        <v>23</v>
      </c>
      <c r="C19" s="61">
        <v>626999996</v>
      </c>
      <c r="D19" s="61">
        <v>626999996</v>
      </c>
      <c r="E19" s="61">
        <f>E20</f>
        <v>0</v>
      </c>
      <c r="F19" s="61">
        <v>0</v>
      </c>
      <c r="G19" s="61">
        <v>0</v>
      </c>
      <c r="H19" s="61">
        <v>0</v>
      </c>
      <c r="I19" s="61">
        <v>0</v>
      </c>
      <c r="J19" s="61">
        <v>0</v>
      </c>
      <c r="K19" s="61">
        <v>0</v>
      </c>
      <c r="L19" s="61">
        <v>0</v>
      </c>
      <c r="M19" s="61">
        <v>0</v>
      </c>
      <c r="N19" s="61">
        <v>0</v>
      </c>
      <c r="O19" s="61">
        <v>0</v>
      </c>
      <c r="P19" s="61">
        <v>0</v>
      </c>
      <c r="Q19" s="61">
        <f>SUM(E19:P19)</f>
        <v>0</v>
      </c>
    </row>
    <row r="20" spans="1:19" x14ac:dyDescent="0.25">
      <c r="A20" s="12"/>
      <c r="B20" s="3" t="s">
        <v>24</v>
      </c>
      <c r="C20" s="59">
        <v>626999996</v>
      </c>
      <c r="D20" s="59">
        <v>626999996</v>
      </c>
      <c r="E20" s="59">
        <f>E21</f>
        <v>0</v>
      </c>
      <c r="F20" s="59">
        <v>0</v>
      </c>
      <c r="G20" s="59">
        <v>0</v>
      </c>
      <c r="H20" s="59">
        <v>0</v>
      </c>
      <c r="I20" s="59">
        <v>0</v>
      </c>
      <c r="J20" s="59">
        <v>0</v>
      </c>
      <c r="K20" s="59">
        <v>0</v>
      </c>
      <c r="L20" s="59">
        <v>0</v>
      </c>
      <c r="M20" s="59">
        <v>0</v>
      </c>
      <c r="N20" s="59">
        <v>0</v>
      </c>
      <c r="O20" s="59">
        <v>0</v>
      </c>
      <c r="P20" s="59">
        <v>0</v>
      </c>
      <c r="Q20" s="59">
        <f>SUM(E20:P20)</f>
        <v>0</v>
      </c>
    </row>
    <row r="21" spans="1:19" x14ac:dyDescent="0.25">
      <c r="A21" s="12"/>
      <c r="B21" s="45" t="s">
        <v>25</v>
      </c>
      <c r="C21" s="62">
        <v>626999996</v>
      </c>
      <c r="D21" s="62">
        <v>626999996</v>
      </c>
      <c r="E21" s="60">
        <v>0</v>
      </c>
      <c r="F21" s="60">
        <v>0</v>
      </c>
      <c r="G21" s="60">
        <v>0</v>
      </c>
      <c r="H21" s="60">
        <v>0</v>
      </c>
      <c r="I21" s="60">
        <v>0</v>
      </c>
      <c r="J21" s="60">
        <v>0</v>
      </c>
      <c r="K21" s="60">
        <v>0</v>
      </c>
      <c r="L21" s="60">
        <v>0</v>
      </c>
      <c r="M21" s="60">
        <v>0</v>
      </c>
      <c r="N21" s="60">
        <v>0</v>
      </c>
      <c r="O21" s="60">
        <v>0</v>
      </c>
      <c r="P21" s="60">
        <v>0</v>
      </c>
      <c r="Q21" s="60">
        <f>SUM(E21:P21)</f>
        <v>0</v>
      </c>
    </row>
    <row r="22" spans="1:19" x14ac:dyDescent="0.25">
      <c r="A22" s="12"/>
      <c r="B22" s="7" t="s">
        <v>47</v>
      </c>
      <c r="C22" s="77">
        <f t="shared" ref="C22:P22" si="2">C19</f>
        <v>626999996</v>
      </c>
      <c r="D22" s="77">
        <f t="shared" si="2"/>
        <v>626999996</v>
      </c>
      <c r="E22" s="63">
        <f t="shared" si="2"/>
        <v>0</v>
      </c>
      <c r="F22" s="63">
        <f t="shared" si="2"/>
        <v>0</v>
      </c>
      <c r="G22" s="63">
        <f t="shared" si="2"/>
        <v>0</v>
      </c>
      <c r="H22" s="63">
        <f t="shared" si="2"/>
        <v>0</v>
      </c>
      <c r="I22" s="63">
        <f t="shared" si="2"/>
        <v>0</v>
      </c>
      <c r="J22" s="63">
        <f t="shared" si="2"/>
        <v>0</v>
      </c>
      <c r="K22" s="63">
        <f t="shared" si="2"/>
        <v>0</v>
      </c>
      <c r="L22" s="63">
        <f t="shared" si="2"/>
        <v>0</v>
      </c>
      <c r="M22" s="63">
        <f t="shared" si="2"/>
        <v>0</v>
      </c>
      <c r="N22" s="63">
        <f t="shared" si="2"/>
        <v>0</v>
      </c>
      <c r="O22" s="68">
        <f t="shared" si="2"/>
        <v>0</v>
      </c>
      <c r="P22" s="69">
        <f t="shared" si="2"/>
        <v>0</v>
      </c>
      <c r="Q22" s="64">
        <f>SUM(E22:P22)</f>
        <v>0</v>
      </c>
    </row>
    <row r="23" spans="1:19" x14ac:dyDescent="0.25">
      <c r="B23" s="18"/>
      <c r="C23" s="32"/>
      <c r="D23" s="32"/>
      <c r="E23" s="65"/>
      <c r="F23" s="65"/>
      <c r="G23" s="65"/>
      <c r="H23" s="65"/>
      <c r="I23" s="65"/>
      <c r="J23" s="65"/>
      <c r="K23" s="65"/>
      <c r="L23" s="65"/>
      <c r="M23" s="65"/>
      <c r="N23" s="65"/>
      <c r="O23" s="70"/>
      <c r="P23" s="70"/>
      <c r="Q23" s="71"/>
      <c r="S23" s="1"/>
    </row>
    <row r="24" spans="1:19" x14ac:dyDescent="0.25">
      <c r="A24" s="12"/>
      <c r="B24" s="7" t="s">
        <v>48</v>
      </c>
      <c r="C24" s="77">
        <f t="shared" ref="C24:Q24" si="3">C16+C22</f>
        <v>88692353294</v>
      </c>
      <c r="D24" s="77">
        <f t="shared" si="3"/>
        <v>91629667929.650009</v>
      </c>
      <c r="E24" s="72">
        <f t="shared" si="3"/>
        <v>1725355473.0699999</v>
      </c>
      <c r="F24" s="72">
        <f t="shared" si="3"/>
        <v>1778410400.3800001</v>
      </c>
      <c r="G24" s="72">
        <f t="shared" si="3"/>
        <v>1933701203.1400001</v>
      </c>
      <c r="H24" s="72">
        <f t="shared" si="3"/>
        <v>3389239472.0799999</v>
      </c>
      <c r="I24" s="72">
        <f t="shared" si="3"/>
        <v>2216228941.9200001</v>
      </c>
      <c r="J24" s="72">
        <f t="shared" si="3"/>
        <v>2266018950.1199999</v>
      </c>
      <c r="K24" s="72">
        <f t="shared" si="3"/>
        <v>3996818427.96</v>
      </c>
      <c r="L24" s="72">
        <f t="shared" si="3"/>
        <v>2224810824.8400002</v>
      </c>
      <c r="M24" s="73">
        <f t="shared" si="3"/>
        <v>2205918911.1399999</v>
      </c>
      <c r="N24" s="72">
        <f t="shared" si="3"/>
        <v>381721796.04000002</v>
      </c>
      <c r="O24" s="74">
        <f t="shared" si="3"/>
        <v>522361973.48000002</v>
      </c>
      <c r="P24" s="75">
        <f t="shared" si="3"/>
        <v>1051535199.2199999</v>
      </c>
      <c r="Q24" s="73">
        <f t="shared" si="3"/>
        <v>23692121573.389999</v>
      </c>
    </row>
    <row r="25" spans="1:19" ht="15" customHeight="1" x14ac:dyDescent="0.25">
      <c r="A25" s="12"/>
      <c r="B25" s="55" t="s">
        <v>88</v>
      </c>
      <c r="C25" s="137"/>
      <c r="D25" s="137"/>
      <c r="Q25" s="136"/>
    </row>
    <row r="26" spans="1:19" ht="24" x14ac:dyDescent="0.25">
      <c r="B26" s="28" t="s">
        <v>106</v>
      </c>
      <c r="C26" s="46"/>
      <c r="D26" s="46"/>
      <c r="F26" s="49"/>
      <c r="G26" s="49"/>
      <c r="H26" s="49"/>
      <c r="I26" s="50"/>
      <c r="J26" s="49"/>
      <c r="K26" s="51"/>
      <c r="L26" s="51"/>
      <c r="M26" s="51"/>
      <c r="N26" s="51"/>
      <c r="O26" s="51"/>
      <c r="P26" s="51"/>
      <c r="Q26" s="51"/>
    </row>
    <row r="27" spans="1:19" ht="15" customHeight="1" x14ac:dyDescent="0.25">
      <c r="B27" s="148" t="s">
        <v>107</v>
      </c>
      <c r="C27" s="46"/>
      <c r="D27" s="46"/>
      <c r="F27" s="49"/>
      <c r="G27" s="49"/>
      <c r="H27" s="49"/>
      <c r="I27" s="50"/>
      <c r="J27" s="49"/>
      <c r="K27" s="51"/>
      <c r="L27" s="51"/>
      <c r="M27" s="51"/>
      <c r="N27" s="51"/>
      <c r="O27" s="51"/>
      <c r="P27" s="51"/>
      <c r="Q27" s="51"/>
      <c r="S27" s="1"/>
    </row>
    <row r="28" spans="1:19" ht="15" customHeight="1" x14ac:dyDescent="0.25">
      <c r="B28" s="46"/>
      <c r="C28" s="52"/>
      <c r="D28" s="52"/>
      <c r="F28" s="49"/>
      <c r="G28" s="49"/>
      <c r="H28" s="49"/>
      <c r="I28" s="50"/>
      <c r="J28" s="49"/>
      <c r="K28" s="51"/>
      <c r="L28" s="51"/>
      <c r="M28" s="51"/>
      <c r="N28" s="51"/>
      <c r="O28" s="51"/>
      <c r="P28" s="51"/>
      <c r="Q28" s="51"/>
    </row>
    <row r="29" spans="1:19" x14ac:dyDescent="0.25">
      <c r="B29" s="52"/>
      <c r="F29" s="49"/>
      <c r="G29" s="49"/>
      <c r="H29" s="49"/>
      <c r="I29" s="50"/>
      <c r="J29" s="49"/>
      <c r="K29" s="51"/>
      <c r="L29" s="51"/>
      <c r="M29" s="51"/>
      <c r="N29" s="51"/>
      <c r="O29" s="51"/>
      <c r="P29" s="51"/>
      <c r="Q29"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r:id="rId1"/>
  <ignoredErrors>
    <ignoredError sqref="Q21 Q9:Q1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3408-71F0-4CBC-A91D-082B3AE07330}">
  <sheetPr>
    <pageSetUpPr fitToPage="1"/>
  </sheetPr>
  <dimension ref="A1:S30"/>
  <sheetViews>
    <sheetView showGridLines="0" tabSelected="1" zoomScale="70" zoomScaleNormal="70" workbookViewId="0">
      <selection activeCell="Q16" activeCellId="1" sqref="E16:G16 Q16"/>
    </sheetView>
  </sheetViews>
  <sheetFormatPr defaultColWidth="11.42578125" defaultRowHeight="15" x14ac:dyDescent="0.25"/>
  <cols>
    <col min="1" max="1" width="9.5703125" customWidth="1"/>
    <col min="2" max="2" width="101.85546875" customWidth="1"/>
    <col min="3" max="3" width="24.28515625" bestFit="1" customWidth="1"/>
    <col min="4" max="4" width="19.7109375" hidden="1" customWidth="1"/>
    <col min="5" max="5" width="17.28515625" bestFit="1" customWidth="1"/>
    <col min="6" max="6" width="12.7109375" customWidth="1"/>
    <col min="7" max="7" width="12.85546875" customWidth="1"/>
    <col min="8" max="12" width="12.85546875" hidden="1" customWidth="1"/>
    <col min="13" max="13" width="18.140625" hidden="1" customWidth="1"/>
    <col min="14" max="14" width="16.28515625" hidden="1" customWidth="1"/>
    <col min="15" max="15" width="17.140625" hidden="1" customWidth="1"/>
    <col min="16" max="16" width="12.140625" hidden="1" customWidth="1"/>
    <col min="17" max="17" width="17.5703125" customWidth="1"/>
    <col min="18" max="18" width="18.85546875" bestFit="1" customWidth="1"/>
    <col min="19" max="19" width="18" bestFit="1" customWidth="1"/>
    <col min="20" max="20" width="15.28515625" bestFit="1" customWidth="1"/>
    <col min="21" max="21" width="16.85546875" bestFit="1" customWidth="1"/>
    <col min="22" max="25" width="15.28515625" bestFit="1" customWidth="1"/>
  </cols>
  <sheetData>
    <row r="1" spans="1:19" x14ac:dyDescent="0.25">
      <c r="A1" s="12"/>
      <c r="B1" s="18"/>
      <c r="C1" s="18"/>
      <c r="D1" s="18"/>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86" t="s">
        <v>110</v>
      </c>
      <c r="C6" s="15"/>
      <c r="D6" s="15"/>
      <c r="E6" s="23"/>
      <c r="F6" s="23"/>
      <c r="G6" s="23"/>
      <c r="H6" s="12"/>
      <c r="I6" s="12"/>
      <c r="J6" s="12"/>
      <c r="K6" s="22"/>
      <c r="L6" s="12"/>
      <c r="M6" s="12"/>
      <c r="N6" s="12"/>
      <c r="O6" s="12"/>
      <c r="P6" s="12"/>
      <c r="Q6" s="13" t="s">
        <v>5</v>
      </c>
    </row>
    <row r="7" spans="1:19" x14ac:dyDescent="0.25">
      <c r="A7" s="12"/>
      <c r="B7" s="153" t="s">
        <v>6</v>
      </c>
      <c r="C7" s="80" t="s">
        <v>83</v>
      </c>
      <c r="D7" s="143" t="s">
        <v>100</v>
      </c>
      <c r="E7" s="154" t="s">
        <v>9</v>
      </c>
      <c r="F7" s="154"/>
      <c r="G7" s="154"/>
      <c r="H7" s="154"/>
      <c r="I7" s="154"/>
      <c r="J7" s="154"/>
      <c r="K7" s="154"/>
      <c r="L7" s="154"/>
      <c r="M7" s="154"/>
      <c r="N7" s="154"/>
      <c r="O7" s="154"/>
      <c r="P7" s="154"/>
      <c r="Q7" s="154"/>
    </row>
    <row r="8" spans="1:19" x14ac:dyDescent="0.25">
      <c r="A8" s="12"/>
      <c r="B8" s="153"/>
      <c r="C8" s="81" t="s">
        <v>108</v>
      </c>
      <c r="D8" s="144" t="s">
        <v>102</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29</v>
      </c>
      <c r="C9" s="61">
        <v>104699580631</v>
      </c>
      <c r="D9" s="61"/>
      <c r="E9" s="139">
        <v>2173422178.46</v>
      </c>
      <c r="F9" s="139">
        <v>2262557130.5599999</v>
      </c>
      <c r="G9" s="139">
        <v>2302259681.0799994</v>
      </c>
      <c r="H9" s="61"/>
      <c r="I9" s="61"/>
      <c r="J9" s="61"/>
      <c r="K9" s="61"/>
      <c r="L9" s="61"/>
      <c r="M9" s="61"/>
      <c r="N9" s="61"/>
      <c r="O9" s="61"/>
      <c r="P9" s="61"/>
      <c r="Q9" s="61">
        <f t="shared" ref="Q9:Q15" si="0">SUM(E9:P9)</f>
        <v>6738238990.1000004</v>
      </c>
      <c r="S9" s="145"/>
    </row>
    <row r="10" spans="1:19" x14ac:dyDescent="0.25">
      <c r="A10" s="12"/>
      <c r="B10" s="2" t="s">
        <v>32</v>
      </c>
      <c r="C10" s="59">
        <v>9309744</v>
      </c>
      <c r="D10" s="59"/>
      <c r="E10" s="140">
        <v>601812</v>
      </c>
      <c r="F10" s="140">
        <v>601812</v>
      </c>
      <c r="G10" s="140">
        <v>601812</v>
      </c>
      <c r="H10" s="59"/>
      <c r="I10" s="59"/>
      <c r="J10" s="59"/>
      <c r="K10" s="59"/>
      <c r="L10" s="59"/>
      <c r="M10" s="59"/>
      <c r="N10" s="59"/>
      <c r="O10" s="59"/>
      <c r="P10" s="59"/>
      <c r="Q10" s="59">
        <f t="shared" si="0"/>
        <v>1805436</v>
      </c>
      <c r="S10" s="145"/>
    </row>
    <row r="11" spans="1:19" x14ac:dyDescent="0.25">
      <c r="A11" s="12"/>
      <c r="B11" s="3" t="s">
        <v>87</v>
      </c>
      <c r="C11" s="60">
        <v>9309744</v>
      </c>
      <c r="D11" s="60"/>
      <c r="E11" s="141">
        <v>601812</v>
      </c>
      <c r="F11" s="141">
        <v>601812</v>
      </c>
      <c r="G11" s="141">
        <v>601812</v>
      </c>
      <c r="H11" s="62"/>
      <c r="I11" s="62"/>
      <c r="J11" s="62"/>
      <c r="K11" s="62"/>
      <c r="L11" s="62"/>
      <c r="M11" s="62"/>
      <c r="N11" s="62"/>
      <c r="O11" s="62"/>
      <c r="P11" s="60"/>
      <c r="Q11" s="60">
        <f t="shared" si="0"/>
        <v>1805436</v>
      </c>
      <c r="S11" s="145"/>
    </row>
    <row r="12" spans="1:19" x14ac:dyDescent="0.25">
      <c r="A12" s="12"/>
      <c r="B12" s="2" t="s">
        <v>36</v>
      </c>
      <c r="C12" s="59">
        <v>104690270887</v>
      </c>
      <c r="D12" s="59"/>
      <c r="E12" s="140">
        <v>2172820366.46</v>
      </c>
      <c r="F12" s="140">
        <v>2261955318.5599999</v>
      </c>
      <c r="G12" s="140">
        <v>2301657869.0799994</v>
      </c>
      <c r="H12" s="59"/>
      <c r="I12" s="59"/>
      <c r="J12" s="59"/>
      <c r="K12" s="59"/>
      <c r="L12" s="59"/>
      <c r="M12" s="59"/>
      <c r="N12" s="59"/>
      <c r="O12" s="59"/>
      <c r="P12" s="59"/>
      <c r="Q12" s="59">
        <f t="shared" si="0"/>
        <v>6736433554.1000004</v>
      </c>
      <c r="S12" s="145"/>
    </row>
    <row r="13" spans="1:19" x14ac:dyDescent="0.25">
      <c r="A13" s="12"/>
      <c r="B13" s="3" t="s">
        <v>37</v>
      </c>
      <c r="C13" s="62">
        <v>136050456</v>
      </c>
      <c r="D13" s="62"/>
      <c r="E13" s="141">
        <v>8794738</v>
      </c>
      <c r="F13" s="141">
        <v>8794738</v>
      </c>
      <c r="G13" s="141">
        <v>8794738</v>
      </c>
      <c r="H13" s="62"/>
      <c r="I13" s="62"/>
      <c r="J13" s="62"/>
      <c r="K13" s="62"/>
      <c r="L13" s="62"/>
      <c r="M13" s="62"/>
      <c r="N13" s="62"/>
      <c r="O13" s="62"/>
      <c r="P13" s="62"/>
      <c r="Q13" s="62">
        <f t="shared" si="0"/>
        <v>26384214</v>
      </c>
      <c r="S13" s="145"/>
    </row>
    <row r="14" spans="1:19" x14ac:dyDescent="0.25">
      <c r="A14" s="12"/>
      <c r="B14" s="3" t="s">
        <v>39</v>
      </c>
      <c r="C14" s="62">
        <v>44000000</v>
      </c>
      <c r="D14" s="62"/>
      <c r="E14" s="141">
        <v>0</v>
      </c>
      <c r="F14" s="141">
        <v>0</v>
      </c>
      <c r="G14" s="141">
        <v>4999975.24</v>
      </c>
      <c r="H14" s="62"/>
      <c r="I14" s="62"/>
      <c r="J14" s="62"/>
      <c r="K14" s="62"/>
      <c r="L14" s="62"/>
      <c r="M14" s="62"/>
      <c r="N14" s="62"/>
      <c r="O14" s="62"/>
      <c r="P14" s="62"/>
      <c r="Q14" s="62">
        <f t="shared" si="0"/>
        <v>4999975.24</v>
      </c>
      <c r="S14" s="145"/>
    </row>
    <row r="15" spans="1:19" x14ac:dyDescent="0.25">
      <c r="A15" s="12"/>
      <c r="B15" s="3" t="s">
        <v>43</v>
      </c>
      <c r="C15" s="62">
        <v>104510220431</v>
      </c>
      <c r="D15" s="62"/>
      <c r="E15" s="141">
        <v>2164025628.46</v>
      </c>
      <c r="F15" s="141">
        <v>2253160580.5599999</v>
      </c>
      <c r="G15" s="141">
        <v>2287863155.8399997</v>
      </c>
      <c r="H15" s="62"/>
      <c r="I15" s="62"/>
      <c r="J15" s="62"/>
      <c r="K15" s="62"/>
      <c r="L15" s="62"/>
      <c r="M15" s="62"/>
      <c r="N15" s="62"/>
      <c r="O15" s="62"/>
      <c r="P15" s="62"/>
      <c r="Q15" s="62">
        <f t="shared" si="0"/>
        <v>6705049364.8600006</v>
      </c>
      <c r="S15" s="145"/>
    </row>
    <row r="16" spans="1:19" x14ac:dyDescent="0.25">
      <c r="B16" s="7" t="s">
        <v>78</v>
      </c>
      <c r="C16" s="77">
        <f t="shared" ref="C16:P16" si="1">C9</f>
        <v>104699580631</v>
      </c>
      <c r="D16" s="77">
        <f t="shared" si="1"/>
        <v>0</v>
      </c>
      <c r="E16" s="142">
        <f t="shared" si="1"/>
        <v>2173422178.46</v>
      </c>
      <c r="F16" s="142">
        <f t="shared" si="1"/>
        <v>2262557130.5599999</v>
      </c>
      <c r="G16" s="142">
        <f t="shared" si="1"/>
        <v>2302259681.0799994</v>
      </c>
      <c r="H16" s="72">
        <f t="shared" si="1"/>
        <v>0</v>
      </c>
      <c r="I16" s="72">
        <f t="shared" si="1"/>
        <v>0</v>
      </c>
      <c r="J16" s="72">
        <f t="shared" si="1"/>
        <v>0</v>
      </c>
      <c r="K16" s="72">
        <f t="shared" si="1"/>
        <v>0</v>
      </c>
      <c r="L16" s="72">
        <f t="shared" si="1"/>
        <v>0</v>
      </c>
      <c r="M16" s="72">
        <f t="shared" si="1"/>
        <v>0</v>
      </c>
      <c r="N16" s="72">
        <f t="shared" si="1"/>
        <v>0</v>
      </c>
      <c r="O16" s="72">
        <f t="shared" si="1"/>
        <v>0</v>
      </c>
      <c r="P16" s="72">
        <f t="shared" si="1"/>
        <v>0</v>
      </c>
      <c r="Q16" s="72">
        <f>SUM(E16:P16)</f>
        <v>6738238990.1000004</v>
      </c>
    </row>
    <row r="17" spans="1:19" x14ac:dyDescent="0.25">
      <c r="A17" s="12"/>
      <c r="B17" s="18"/>
      <c r="C17" s="31"/>
      <c r="D17" s="31"/>
      <c r="E17" s="65"/>
      <c r="F17" s="65"/>
      <c r="G17" s="65"/>
      <c r="H17" s="65"/>
      <c r="I17" s="65"/>
      <c r="J17" s="65"/>
      <c r="K17" s="65"/>
      <c r="L17" s="65"/>
      <c r="M17" s="65"/>
      <c r="N17" s="65"/>
      <c r="O17" s="66"/>
      <c r="P17" s="66"/>
      <c r="Q17" s="67"/>
    </row>
    <row r="18" spans="1:19" x14ac:dyDescent="0.25">
      <c r="B18" s="7" t="s">
        <v>42</v>
      </c>
      <c r="C18" s="9"/>
      <c r="D18" s="85"/>
      <c r="E18" s="63"/>
      <c r="F18" s="63"/>
      <c r="G18" s="63"/>
      <c r="H18" s="63"/>
      <c r="I18" s="63"/>
      <c r="J18" s="63"/>
      <c r="K18" s="63"/>
      <c r="L18" s="63"/>
      <c r="M18" s="64"/>
      <c r="N18" s="63"/>
      <c r="O18" s="68"/>
      <c r="P18" s="69"/>
      <c r="Q18" s="64"/>
    </row>
    <row r="19" spans="1:19" s="54" customFormat="1" x14ac:dyDescent="0.25">
      <c r="A19" s="76"/>
      <c r="B19" s="10" t="s">
        <v>23</v>
      </c>
      <c r="C19" s="61">
        <v>537200000</v>
      </c>
      <c r="D19" s="61"/>
      <c r="E19" s="61">
        <f>E20</f>
        <v>0</v>
      </c>
      <c r="F19" s="61">
        <v>0</v>
      </c>
      <c r="G19" s="61">
        <v>0</v>
      </c>
      <c r="H19" s="61">
        <v>0</v>
      </c>
      <c r="I19" s="61">
        <v>0</v>
      </c>
      <c r="J19" s="61">
        <v>0</v>
      </c>
      <c r="K19" s="61">
        <v>0</v>
      </c>
      <c r="L19" s="61">
        <v>0</v>
      </c>
      <c r="M19" s="61">
        <v>0</v>
      </c>
      <c r="N19" s="61">
        <v>0</v>
      </c>
      <c r="O19" s="61">
        <v>0</v>
      </c>
      <c r="P19" s="61">
        <v>0</v>
      </c>
      <c r="Q19" s="61">
        <f>SUM(E19:P19)</f>
        <v>0</v>
      </c>
    </row>
    <row r="20" spans="1:19" x14ac:dyDescent="0.25">
      <c r="A20" s="12"/>
      <c r="B20" s="3" t="s">
        <v>24</v>
      </c>
      <c r="C20" s="59">
        <v>537200000</v>
      </c>
      <c r="D20" s="59"/>
      <c r="E20" s="59">
        <f>E21</f>
        <v>0</v>
      </c>
      <c r="F20" s="59">
        <v>0</v>
      </c>
      <c r="G20" s="59">
        <v>0</v>
      </c>
      <c r="H20" s="59">
        <v>0</v>
      </c>
      <c r="I20" s="59">
        <v>0</v>
      </c>
      <c r="J20" s="59">
        <v>0</v>
      </c>
      <c r="K20" s="59">
        <v>0</v>
      </c>
      <c r="L20" s="59">
        <v>0</v>
      </c>
      <c r="M20" s="59">
        <v>0</v>
      </c>
      <c r="N20" s="59">
        <v>0</v>
      </c>
      <c r="O20" s="59">
        <v>0</v>
      </c>
      <c r="P20" s="59">
        <v>0</v>
      </c>
      <c r="Q20" s="59">
        <f>SUM(E20:P20)</f>
        <v>0</v>
      </c>
    </row>
    <row r="21" spans="1:19" x14ac:dyDescent="0.25">
      <c r="A21" s="12"/>
      <c r="B21" s="45" t="s">
        <v>25</v>
      </c>
      <c r="C21" s="62">
        <v>537200000</v>
      </c>
      <c r="D21" s="62"/>
      <c r="E21" s="60">
        <v>0</v>
      </c>
      <c r="F21" s="60">
        <v>0</v>
      </c>
      <c r="G21" s="60">
        <v>0</v>
      </c>
      <c r="H21" s="60">
        <v>0</v>
      </c>
      <c r="I21" s="60">
        <v>0</v>
      </c>
      <c r="J21" s="60">
        <v>0</v>
      </c>
      <c r="K21" s="60">
        <v>0</v>
      </c>
      <c r="L21" s="60">
        <v>0</v>
      </c>
      <c r="M21" s="60">
        <v>0</v>
      </c>
      <c r="N21" s="60">
        <v>0</v>
      </c>
      <c r="O21" s="60">
        <v>0</v>
      </c>
      <c r="P21" s="60">
        <v>0</v>
      </c>
      <c r="Q21" s="60">
        <f>SUM(E21:P21)</f>
        <v>0</v>
      </c>
    </row>
    <row r="22" spans="1:19" x14ac:dyDescent="0.25">
      <c r="A22" s="12"/>
      <c r="B22" s="7" t="s">
        <v>47</v>
      </c>
      <c r="C22" s="77">
        <f t="shared" ref="C22:P22" si="2">C19</f>
        <v>537200000</v>
      </c>
      <c r="D22" s="77">
        <f t="shared" si="2"/>
        <v>0</v>
      </c>
      <c r="E22" s="63">
        <f t="shared" si="2"/>
        <v>0</v>
      </c>
      <c r="F22" s="63">
        <f t="shared" si="2"/>
        <v>0</v>
      </c>
      <c r="G22" s="63">
        <f t="shared" si="2"/>
        <v>0</v>
      </c>
      <c r="H22" s="63">
        <f t="shared" si="2"/>
        <v>0</v>
      </c>
      <c r="I22" s="63">
        <f t="shared" si="2"/>
        <v>0</v>
      </c>
      <c r="J22" s="63">
        <f t="shared" si="2"/>
        <v>0</v>
      </c>
      <c r="K22" s="63">
        <f t="shared" si="2"/>
        <v>0</v>
      </c>
      <c r="L22" s="63">
        <f t="shared" si="2"/>
        <v>0</v>
      </c>
      <c r="M22" s="63">
        <f t="shared" si="2"/>
        <v>0</v>
      </c>
      <c r="N22" s="63">
        <f t="shared" si="2"/>
        <v>0</v>
      </c>
      <c r="O22" s="68">
        <f t="shared" si="2"/>
        <v>0</v>
      </c>
      <c r="P22" s="69">
        <f t="shared" si="2"/>
        <v>0</v>
      </c>
      <c r="Q22" s="64">
        <f>SUM(E22:P22)</f>
        <v>0</v>
      </c>
    </row>
    <row r="23" spans="1:19" x14ac:dyDescent="0.25">
      <c r="B23" s="18"/>
      <c r="C23" s="32"/>
      <c r="D23" s="32"/>
      <c r="E23" s="65"/>
      <c r="F23" s="65"/>
      <c r="G23" s="65"/>
      <c r="H23" s="65"/>
      <c r="I23" s="65"/>
      <c r="J23" s="65"/>
      <c r="K23" s="65"/>
      <c r="L23" s="65"/>
      <c r="M23" s="65"/>
      <c r="N23" s="65"/>
      <c r="O23" s="70"/>
      <c r="P23" s="70"/>
      <c r="Q23" s="71"/>
      <c r="S23" s="1"/>
    </row>
    <row r="24" spans="1:19" x14ac:dyDescent="0.25">
      <c r="A24" s="12"/>
      <c r="B24" s="7" t="s">
        <v>48</v>
      </c>
      <c r="C24" s="77">
        <f t="shared" ref="C24:Q24" si="3">C16+C22</f>
        <v>105236780631</v>
      </c>
      <c r="D24" s="77">
        <f t="shared" si="3"/>
        <v>0</v>
      </c>
      <c r="E24" s="72">
        <f t="shared" si="3"/>
        <v>2173422178.46</v>
      </c>
      <c r="F24" s="72">
        <f t="shared" si="3"/>
        <v>2262557130.5599999</v>
      </c>
      <c r="G24" s="72">
        <f t="shared" si="3"/>
        <v>2302259681.0799994</v>
      </c>
      <c r="H24" s="72">
        <f t="shared" si="3"/>
        <v>0</v>
      </c>
      <c r="I24" s="72">
        <f t="shared" si="3"/>
        <v>0</v>
      </c>
      <c r="J24" s="72">
        <f t="shared" si="3"/>
        <v>0</v>
      </c>
      <c r="K24" s="72">
        <f t="shared" si="3"/>
        <v>0</v>
      </c>
      <c r="L24" s="72">
        <f t="shared" si="3"/>
        <v>0</v>
      </c>
      <c r="M24" s="73">
        <f t="shared" si="3"/>
        <v>0</v>
      </c>
      <c r="N24" s="72">
        <f t="shared" si="3"/>
        <v>0</v>
      </c>
      <c r="O24" s="74">
        <f t="shared" si="3"/>
        <v>0</v>
      </c>
      <c r="P24" s="75">
        <f t="shared" si="3"/>
        <v>0</v>
      </c>
      <c r="Q24" s="73">
        <f t="shared" si="3"/>
        <v>6738238990.1000004</v>
      </c>
    </row>
    <row r="25" spans="1:19" ht="15" customHeight="1" x14ac:dyDescent="0.25">
      <c r="A25" s="12"/>
      <c r="B25" s="55" t="s">
        <v>88</v>
      </c>
      <c r="C25" s="137"/>
      <c r="D25" s="137"/>
      <c r="Q25" s="136"/>
    </row>
    <row r="26" spans="1:19" ht="12" customHeight="1" x14ac:dyDescent="0.25">
      <c r="B26" s="55" t="s">
        <v>109</v>
      </c>
      <c r="C26" s="146"/>
      <c r="D26" s="146"/>
      <c r="E26" s="146"/>
      <c r="F26" s="146"/>
      <c r="G26" s="146"/>
      <c r="H26" s="146"/>
      <c r="I26" s="146"/>
      <c r="J26" s="146"/>
      <c r="K26" s="146"/>
      <c r="L26" s="146"/>
      <c r="M26" s="146"/>
      <c r="N26" s="146"/>
      <c r="O26" s="146"/>
      <c r="P26" s="146"/>
      <c r="Q26" s="146"/>
    </row>
    <row r="27" spans="1:19" ht="24" x14ac:dyDescent="0.25">
      <c r="B27" s="28" t="s">
        <v>111</v>
      </c>
      <c r="C27" s="46"/>
      <c r="D27" s="46"/>
      <c r="F27" s="49"/>
      <c r="G27" s="49"/>
      <c r="H27" s="49"/>
      <c r="I27" s="50"/>
      <c r="J27" s="49"/>
      <c r="K27" s="51"/>
      <c r="L27" s="51"/>
      <c r="M27" s="51"/>
      <c r="N27" s="51"/>
      <c r="O27" s="51"/>
      <c r="P27" s="51"/>
      <c r="Q27" s="51"/>
    </row>
    <row r="28" spans="1:19" ht="15" hidden="1" customHeight="1" x14ac:dyDescent="0.25">
      <c r="B28" s="149" t="s">
        <v>107</v>
      </c>
      <c r="C28" s="46"/>
      <c r="D28" s="46"/>
      <c r="F28" s="49"/>
      <c r="G28" s="49"/>
      <c r="H28" s="49"/>
      <c r="I28" s="50"/>
      <c r="J28" s="49"/>
      <c r="K28" s="51"/>
      <c r="L28" s="51"/>
      <c r="M28" s="51"/>
      <c r="N28" s="51"/>
      <c r="O28" s="51"/>
      <c r="P28" s="51"/>
      <c r="Q28" s="51"/>
      <c r="S28" s="1"/>
    </row>
    <row r="29" spans="1:19" ht="15" customHeight="1" x14ac:dyDescent="0.25">
      <c r="B29" s="46"/>
      <c r="C29" s="52"/>
      <c r="D29" s="52"/>
      <c r="F29" s="49"/>
      <c r="G29" s="49"/>
      <c r="H29" s="49"/>
      <c r="I29" s="50"/>
      <c r="J29" s="49"/>
      <c r="K29" s="51"/>
      <c r="L29" s="51"/>
      <c r="M29" s="51"/>
      <c r="N29" s="51"/>
      <c r="O29" s="51"/>
      <c r="P29" s="51"/>
      <c r="Q29" s="51"/>
    </row>
    <row r="30" spans="1:19" x14ac:dyDescent="0.25">
      <c r="B30" s="52"/>
      <c r="F30" s="49"/>
      <c r="G30" s="49"/>
      <c r="H30" s="49"/>
      <c r="I30" s="50"/>
      <c r="J30" s="49"/>
      <c r="K30" s="51"/>
      <c r="L30" s="51"/>
      <c r="M30" s="51"/>
      <c r="N30" s="51"/>
      <c r="O30" s="51"/>
      <c r="P30" s="51"/>
      <c r="Q30" s="51"/>
    </row>
  </sheetData>
  <mergeCells count="6">
    <mergeCell ref="B2:Q2"/>
    <mergeCell ref="B3:Q3"/>
    <mergeCell ref="B4:Q4"/>
    <mergeCell ref="B5:Q5"/>
    <mergeCell ref="B7:B8"/>
    <mergeCell ref="E7:Q7"/>
  </mergeCells>
  <printOptions horizontalCentered="1" verticalCentered="1"/>
  <pageMargins left="0" right="0" top="0" bottom="0" header="0" footer="0"/>
  <pageSetup paperSize="5" scale="42"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R38"/>
  <sheetViews>
    <sheetView showGridLines="0" zoomScale="89" zoomScaleNormal="89" workbookViewId="0">
      <selection activeCell="C9" sqref="C9:Q32"/>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50" t="s">
        <v>0</v>
      </c>
      <c r="C2" s="150"/>
      <c r="D2" s="150"/>
      <c r="E2" s="150"/>
      <c r="F2" s="150"/>
      <c r="G2" s="150"/>
      <c r="H2" s="150"/>
      <c r="I2" s="150"/>
      <c r="J2" s="150"/>
      <c r="K2" s="150"/>
      <c r="L2" s="150"/>
      <c r="M2" s="150"/>
      <c r="N2" s="150"/>
      <c r="O2" s="150"/>
      <c r="P2" s="150"/>
      <c r="Q2" s="150"/>
    </row>
    <row r="3" spans="1:18" ht="21" x14ac:dyDescent="0.25">
      <c r="A3" s="12"/>
      <c r="B3" s="151" t="s">
        <v>1</v>
      </c>
      <c r="C3" s="151"/>
      <c r="D3" s="151"/>
      <c r="E3" s="151"/>
      <c r="F3" s="151"/>
      <c r="G3" s="151"/>
      <c r="H3" s="151"/>
      <c r="I3" s="151"/>
      <c r="J3" s="151"/>
      <c r="K3" s="151"/>
      <c r="L3" s="151"/>
      <c r="M3" s="151"/>
      <c r="N3" s="151"/>
      <c r="O3" s="151"/>
      <c r="P3" s="151"/>
      <c r="Q3" s="151"/>
    </row>
    <row r="4" spans="1:18" ht="15.75" x14ac:dyDescent="0.25">
      <c r="A4" s="12"/>
      <c r="B4" s="152" t="s">
        <v>2</v>
      </c>
      <c r="C4" s="152"/>
      <c r="D4" s="152"/>
      <c r="E4" s="152"/>
      <c r="F4" s="152"/>
      <c r="G4" s="152"/>
      <c r="H4" s="152"/>
      <c r="I4" s="152"/>
      <c r="J4" s="152"/>
      <c r="K4" s="152"/>
      <c r="L4" s="152"/>
      <c r="M4" s="152"/>
      <c r="N4" s="152"/>
      <c r="O4" s="152"/>
      <c r="P4" s="152"/>
      <c r="Q4" s="152"/>
    </row>
    <row r="5" spans="1:18" ht="15.75" x14ac:dyDescent="0.25">
      <c r="A5" s="12"/>
      <c r="B5" s="152" t="s">
        <v>3</v>
      </c>
      <c r="C5" s="152"/>
      <c r="D5" s="152"/>
      <c r="E5" s="152"/>
      <c r="F5" s="152"/>
      <c r="G5" s="152"/>
      <c r="H5" s="152"/>
      <c r="I5" s="152"/>
      <c r="J5" s="152"/>
      <c r="K5" s="152"/>
      <c r="L5" s="152"/>
      <c r="M5" s="152"/>
      <c r="N5" s="152"/>
      <c r="O5" s="152"/>
      <c r="P5" s="152"/>
      <c r="Q5" s="152"/>
    </row>
    <row r="6" spans="1:18" x14ac:dyDescent="0.25">
      <c r="A6" s="12"/>
      <c r="B6" s="16" t="s">
        <v>51</v>
      </c>
      <c r="C6" s="15"/>
      <c r="D6" s="14"/>
      <c r="E6" s="23"/>
      <c r="F6" s="23"/>
      <c r="G6" s="23"/>
      <c r="H6" s="12"/>
      <c r="I6" s="12"/>
      <c r="J6" s="12"/>
      <c r="K6" s="22"/>
      <c r="L6" s="12"/>
      <c r="M6" s="12"/>
      <c r="N6" s="12"/>
      <c r="O6" s="12"/>
      <c r="P6" s="12"/>
      <c r="Q6" s="13" t="s">
        <v>5</v>
      </c>
    </row>
    <row r="7" spans="1:18"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8"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23</v>
      </c>
      <c r="C9" s="102">
        <v>0</v>
      </c>
      <c r="D9" s="101">
        <v>1000000</v>
      </c>
      <c r="E9" s="102">
        <v>0</v>
      </c>
      <c r="F9" s="102">
        <v>0</v>
      </c>
      <c r="G9" s="102">
        <v>0</v>
      </c>
      <c r="H9" s="101">
        <v>173141.37</v>
      </c>
      <c r="I9" s="102">
        <v>0</v>
      </c>
      <c r="J9" s="101">
        <v>259712.07</v>
      </c>
      <c r="K9" s="102">
        <v>0</v>
      </c>
      <c r="L9" s="101">
        <v>432853.44</v>
      </c>
      <c r="M9" s="102">
        <v>0</v>
      </c>
      <c r="N9" s="102">
        <v>0</v>
      </c>
      <c r="O9" s="102">
        <v>0</v>
      </c>
      <c r="P9" s="102">
        <v>0</v>
      </c>
      <c r="Q9" s="101">
        <f>SUM(E9:P9)</f>
        <v>865706.88</v>
      </c>
    </row>
    <row r="10" spans="1:18" x14ac:dyDescent="0.25">
      <c r="A10" s="12"/>
      <c r="B10" s="2" t="s">
        <v>24</v>
      </c>
      <c r="C10" s="104">
        <v>0</v>
      </c>
      <c r="D10" s="103">
        <v>1000000</v>
      </c>
      <c r="E10" s="104">
        <v>0</v>
      </c>
      <c r="F10" s="104">
        <v>0</v>
      </c>
      <c r="G10" s="104">
        <v>0</v>
      </c>
      <c r="H10" s="103">
        <v>173141.37</v>
      </c>
      <c r="I10" s="104">
        <v>0</v>
      </c>
      <c r="J10" s="103">
        <v>259712.07</v>
      </c>
      <c r="K10" s="104">
        <v>0</v>
      </c>
      <c r="L10" s="103">
        <v>432853.44</v>
      </c>
      <c r="M10" s="104">
        <v>0</v>
      </c>
      <c r="N10" s="104">
        <v>0</v>
      </c>
      <c r="O10" s="104">
        <v>0</v>
      </c>
      <c r="P10" s="104">
        <v>0</v>
      </c>
      <c r="Q10" s="103">
        <f t="shared" ref="Q10:Q23" si="0">SUM(E10:P10)</f>
        <v>865706.88</v>
      </c>
    </row>
    <row r="11" spans="1:18" x14ac:dyDescent="0.25">
      <c r="A11" s="12"/>
      <c r="B11" s="3" t="s">
        <v>25</v>
      </c>
      <c r="C11" s="106">
        <v>0</v>
      </c>
      <c r="D11" s="105">
        <v>1000000</v>
      </c>
      <c r="E11" s="106">
        <v>0</v>
      </c>
      <c r="F11" s="106">
        <v>0</v>
      </c>
      <c r="G11" s="106">
        <v>0</v>
      </c>
      <c r="H11" s="105">
        <v>173141.37</v>
      </c>
      <c r="I11" s="106">
        <v>0</v>
      </c>
      <c r="J11" s="105">
        <v>259712.07</v>
      </c>
      <c r="K11" s="106">
        <v>0</v>
      </c>
      <c r="L11" s="105">
        <v>432853.44</v>
      </c>
      <c r="M11" s="106">
        <v>0</v>
      </c>
      <c r="N11" s="106">
        <v>0</v>
      </c>
      <c r="O11" s="106">
        <v>0</v>
      </c>
      <c r="P11" s="106">
        <v>0</v>
      </c>
      <c r="Q11" s="105">
        <f t="shared" si="0"/>
        <v>865706.88</v>
      </c>
    </row>
    <row r="12" spans="1:18" x14ac:dyDescent="0.25">
      <c r="A12" s="12"/>
      <c r="B12" s="10" t="s">
        <v>26</v>
      </c>
      <c r="C12" s="101">
        <v>1000000</v>
      </c>
      <c r="D12" s="101">
        <v>2150000</v>
      </c>
      <c r="E12" s="102">
        <v>0</v>
      </c>
      <c r="F12" s="102">
        <v>0</v>
      </c>
      <c r="G12" s="102">
        <v>0</v>
      </c>
      <c r="H12" s="102">
        <v>0</v>
      </c>
      <c r="I12" s="102">
        <v>0</v>
      </c>
      <c r="J12" s="101">
        <v>424458.09</v>
      </c>
      <c r="K12" s="102">
        <v>0</v>
      </c>
      <c r="L12" s="102">
        <v>0</v>
      </c>
      <c r="M12" s="102">
        <v>0</v>
      </c>
      <c r="N12" s="102">
        <v>0</v>
      </c>
      <c r="O12" s="102">
        <v>0</v>
      </c>
      <c r="P12" s="101">
        <v>1296506.3199999998</v>
      </c>
      <c r="Q12" s="101">
        <f>SUM(E12:P12)</f>
        <v>1720964.41</v>
      </c>
      <c r="R12" s="39"/>
    </row>
    <row r="13" spans="1:18" x14ac:dyDescent="0.25">
      <c r="A13" s="12"/>
      <c r="B13" s="2" t="s">
        <v>27</v>
      </c>
      <c r="C13" s="103">
        <v>1000000</v>
      </c>
      <c r="D13" s="103">
        <v>2150000</v>
      </c>
      <c r="E13" s="104">
        <v>0</v>
      </c>
      <c r="F13" s="104">
        <v>0</v>
      </c>
      <c r="G13" s="104">
        <v>0</v>
      </c>
      <c r="H13" s="104">
        <v>0</v>
      </c>
      <c r="I13" s="104">
        <v>0</v>
      </c>
      <c r="J13" s="103">
        <v>424458.09</v>
      </c>
      <c r="K13" s="104">
        <v>0</v>
      </c>
      <c r="L13" s="104">
        <v>0</v>
      </c>
      <c r="M13" s="104">
        <v>0</v>
      </c>
      <c r="N13" s="104">
        <v>0</v>
      </c>
      <c r="O13" s="104">
        <v>0</v>
      </c>
      <c r="P13" s="103">
        <v>1296506.3199999998</v>
      </c>
      <c r="Q13" s="103">
        <f t="shared" si="0"/>
        <v>1720964.41</v>
      </c>
      <c r="R13" s="39"/>
    </row>
    <row r="14" spans="1:18" x14ac:dyDescent="0.25">
      <c r="A14" s="12"/>
      <c r="B14" s="3" t="s">
        <v>28</v>
      </c>
      <c r="C14" s="105">
        <v>1000000</v>
      </c>
      <c r="D14" s="105">
        <v>2150000</v>
      </c>
      <c r="E14" s="106">
        <v>0</v>
      </c>
      <c r="F14" s="106">
        <v>0</v>
      </c>
      <c r="G14" s="106">
        <v>0</v>
      </c>
      <c r="H14" s="106">
        <v>0</v>
      </c>
      <c r="I14" s="106">
        <v>0</v>
      </c>
      <c r="J14" s="105">
        <v>424458.09</v>
      </c>
      <c r="K14" s="106">
        <v>0</v>
      </c>
      <c r="L14" s="106">
        <v>0</v>
      </c>
      <c r="M14" s="106">
        <v>0</v>
      </c>
      <c r="N14" s="106">
        <v>0</v>
      </c>
      <c r="O14" s="106">
        <v>0</v>
      </c>
      <c r="P14" s="105">
        <v>1296506.3199999998</v>
      </c>
      <c r="Q14" s="105">
        <f t="shared" si="0"/>
        <v>1720964.41</v>
      </c>
      <c r="R14" s="39"/>
    </row>
    <row r="15" spans="1:18" x14ac:dyDescent="0.25">
      <c r="A15" s="12"/>
      <c r="B15" s="10" t="s">
        <v>29</v>
      </c>
      <c r="C15" s="107">
        <v>21159855999</v>
      </c>
      <c r="D15" s="107">
        <v>21288704830</v>
      </c>
      <c r="E15" s="107">
        <v>290586774.91000003</v>
      </c>
      <c r="F15" s="107">
        <v>307565031.17000002</v>
      </c>
      <c r="G15" s="107">
        <v>2214697671.1700001</v>
      </c>
      <c r="H15" s="107">
        <v>301701406.81999999</v>
      </c>
      <c r="I15" s="107">
        <v>324519452.78000009</v>
      </c>
      <c r="J15" s="107">
        <v>2359594215.7100015</v>
      </c>
      <c r="K15" s="107">
        <v>315416764.73000002</v>
      </c>
      <c r="L15" s="107">
        <v>329936745.76999992</v>
      </c>
      <c r="M15" s="107">
        <v>2308916270.0999999</v>
      </c>
      <c r="N15" s="107">
        <v>351326977.75</v>
      </c>
      <c r="O15" s="107">
        <v>393441961.68000001</v>
      </c>
      <c r="P15" s="107">
        <v>2324000075.29</v>
      </c>
      <c r="Q15" s="107">
        <f t="shared" si="0"/>
        <v>11821703347.880001</v>
      </c>
      <c r="R15" s="39"/>
    </row>
    <row r="16" spans="1:18" x14ac:dyDescent="0.25">
      <c r="A16" s="12"/>
      <c r="B16" s="2" t="s">
        <v>32</v>
      </c>
      <c r="C16" s="103">
        <v>4590302875</v>
      </c>
      <c r="D16" s="103">
        <v>4618473063</v>
      </c>
      <c r="E16" s="103">
        <v>262372781.06999996</v>
      </c>
      <c r="F16" s="103">
        <v>261614493.50999999</v>
      </c>
      <c r="G16" s="103">
        <v>261078933.63</v>
      </c>
      <c r="H16" s="103">
        <v>261527235.40999994</v>
      </c>
      <c r="I16" s="103">
        <v>273391653.55000001</v>
      </c>
      <c r="J16" s="103">
        <v>266085167.59000003</v>
      </c>
      <c r="K16" s="103">
        <v>264119950.51000002</v>
      </c>
      <c r="L16" s="103">
        <v>268697299.13999999</v>
      </c>
      <c r="M16" s="103">
        <v>267014515.41</v>
      </c>
      <c r="N16" s="103">
        <v>291440376.42000002</v>
      </c>
      <c r="O16" s="103">
        <v>264183787.96000001</v>
      </c>
      <c r="P16" s="103">
        <v>353733960.11999995</v>
      </c>
      <c r="Q16" s="103">
        <f t="shared" si="0"/>
        <v>3295260154.3199997</v>
      </c>
      <c r="R16" s="39"/>
    </row>
    <row r="17" spans="1:18" x14ac:dyDescent="0.25">
      <c r="A17" s="12"/>
      <c r="B17" s="3" t="s">
        <v>33</v>
      </c>
      <c r="C17" s="105">
        <v>4590302875</v>
      </c>
      <c r="D17" s="105">
        <v>4618473063</v>
      </c>
      <c r="E17" s="105">
        <v>262372781.06999996</v>
      </c>
      <c r="F17" s="105">
        <v>261614493.50999999</v>
      </c>
      <c r="G17" s="105">
        <v>261078933.63</v>
      </c>
      <c r="H17" s="105">
        <v>261527235.40999994</v>
      </c>
      <c r="I17" s="105">
        <v>273391653.55000001</v>
      </c>
      <c r="J17" s="105">
        <v>266085167.59000003</v>
      </c>
      <c r="K17" s="105">
        <v>264119950.51000002</v>
      </c>
      <c r="L17" s="105">
        <v>268697299.13999999</v>
      </c>
      <c r="M17" s="105">
        <v>267014515.41</v>
      </c>
      <c r="N17" s="105">
        <v>291440376.42000002</v>
      </c>
      <c r="O17" s="105">
        <v>264183787.96000001</v>
      </c>
      <c r="P17" s="105">
        <v>353733960.11999995</v>
      </c>
      <c r="Q17" s="105">
        <f t="shared" si="0"/>
        <v>3295260154.3199997</v>
      </c>
      <c r="R17" s="39"/>
    </row>
    <row r="18" spans="1:18" x14ac:dyDescent="0.25">
      <c r="A18" s="12"/>
      <c r="B18" s="2" t="s">
        <v>34</v>
      </c>
      <c r="C18" s="103">
        <v>400000</v>
      </c>
      <c r="D18" s="103">
        <v>250000</v>
      </c>
      <c r="E18" s="104">
        <v>0</v>
      </c>
      <c r="F18" s="104">
        <v>0</v>
      </c>
      <c r="G18" s="104">
        <v>0</v>
      </c>
      <c r="H18" s="104">
        <v>0</v>
      </c>
      <c r="I18" s="104">
        <v>0</v>
      </c>
      <c r="J18" s="104">
        <v>0</v>
      </c>
      <c r="K18" s="104">
        <v>0</v>
      </c>
      <c r="L18" s="104">
        <v>0</v>
      </c>
      <c r="M18" s="104">
        <v>0</v>
      </c>
      <c r="N18" s="104">
        <v>0</v>
      </c>
      <c r="O18" s="104">
        <v>0</v>
      </c>
      <c r="P18" s="104">
        <v>0</v>
      </c>
      <c r="Q18" s="104">
        <f t="shared" si="0"/>
        <v>0</v>
      </c>
      <c r="R18" s="39"/>
    </row>
    <row r="19" spans="1:18" x14ac:dyDescent="0.25">
      <c r="A19" s="12"/>
      <c r="B19" s="3" t="s">
        <v>53</v>
      </c>
      <c r="C19" s="105">
        <v>400000</v>
      </c>
      <c r="D19" s="105">
        <v>250000</v>
      </c>
      <c r="E19" s="106">
        <v>0</v>
      </c>
      <c r="F19" s="106">
        <v>0</v>
      </c>
      <c r="G19" s="106">
        <v>0</v>
      </c>
      <c r="H19" s="106">
        <v>0</v>
      </c>
      <c r="I19" s="106">
        <v>0</v>
      </c>
      <c r="J19" s="106">
        <v>0</v>
      </c>
      <c r="K19" s="106">
        <v>0</v>
      </c>
      <c r="L19" s="106">
        <v>0</v>
      </c>
      <c r="M19" s="106">
        <v>0</v>
      </c>
      <c r="N19" s="106">
        <v>0</v>
      </c>
      <c r="O19" s="106">
        <v>0</v>
      </c>
      <c r="P19" s="106">
        <v>0</v>
      </c>
      <c r="Q19" s="106">
        <f t="shared" si="0"/>
        <v>0</v>
      </c>
      <c r="R19" s="39"/>
    </row>
    <row r="20" spans="1:18" x14ac:dyDescent="0.25">
      <c r="A20" s="12"/>
      <c r="B20" s="2" t="s">
        <v>36</v>
      </c>
      <c r="C20" s="103">
        <v>16569153124</v>
      </c>
      <c r="D20" s="103">
        <v>16669981767.000002</v>
      </c>
      <c r="E20" s="103">
        <v>28213993.84</v>
      </c>
      <c r="F20" s="103">
        <v>45950537.660000011</v>
      </c>
      <c r="G20" s="103">
        <v>1953618737.54</v>
      </c>
      <c r="H20" s="103">
        <v>40174171.410000019</v>
      </c>
      <c r="I20" s="103">
        <v>51127799.230000049</v>
      </c>
      <c r="J20" s="103">
        <v>2093509048.1200013</v>
      </c>
      <c r="K20" s="103">
        <v>51296814.220000021</v>
      </c>
      <c r="L20" s="103">
        <v>61239446.629999973</v>
      </c>
      <c r="M20" s="103">
        <v>2041901754.6900001</v>
      </c>
      <c r="N20" s="103">
        <v>59886601.329999983</v>
      </c>
      <c r="O20" s="103">
        <v>129258173.71999997</v>
      </c>
      <c r="P20" s="103">
        <v>1970266115.1700001</v>
      </c>
      <c r="Q20" s="103">
        <f t="shared" si="0"/>
        <v>8526443193.5600004</v>
      </c>
      <c r="R20" s="39"/>
    </row>
    <row r="21" spans="1:18" x14ac:dyDescent="0.25">
      <c r="A21" s="12"/>
      <c r="B21" s="3" t="s">
        <v>37</v>
      </c>
      <c r="C21" s="105">
        <v>83514543</v>
      </c>
      <c r="D21" s="105">
        <v>83514543</v>
      </c>
      <c r="E21" s="106">
        <v>0</v>
      </c>
      <c r="F21" s="106">
        <v>0</v>
      </c>
      <c r="G21" s="106">
        <v>0</v>
      </c>
      <c r="H21" s="106">
        <v>0</v>
      </c>
      <c r="I21" s="106">
        <v>0</v>
      </c>
      <c r="J21" s="106">
        <v>0</v>
      </c>
      <c r="K21" s="106">
        <v>0</v>
      </c>
      <c r="L21" s="106">
        <v>0</v>
      </c>
      <c r="M21" s="106">
        <v>0</v>
      </c>
      <c r="N21" s="106">
        <v>0</v>
      </c>
      <c r="O21" s="106">
        <v>0</v>
      </c>
      <c r="P21" s="106">
        <v>0</v>
      </c>
      <c r="Q21" s="106">
        <f t="shared" si="0"/>
        <v>0</v>
      </c>
      <c r="R21" s="39"/>
    </row>
    <row r="22" spans="1:18" x14ac:dyDescent="0.25">
      <c r="A22" s="12"/>
      <c r="B22" s="3" t="s">
        <v>39</v>
      </c>
      <c r="C22" s="105">
        <v>361903555</v>
      </c>
      <c r="D22" s="105">
        <v>325591026.10000002</v>
      </c>
      <c r="E22" s="105">
        <v>4051868.0999999973</v>
      </c>
      <c r="F22" s="105">
        <v>426059.88000000082</v>
      </c>
      <c r="G22" s="105">
        <v>839999.99999999814</v>
      </c>
      <c r="H22" s="105">
        <v>462000</v>
      </c>
      <c r="I22" s="105">
        <v>13493641.75</v>
      </c>
      <c r="J22" s="105">
        <v>13732439.52</v>
      </c>
      <c r="K22" s="105">
        <v>13095531.130000001</v>
      </c>
      <c r="L22" s="105">
        <v>13161386.57</v>
      </c>
      <c r="M22" s="105">
        <v>13383989.630000001</v>
      </c>
      <c r="N22" s="105">
        <v>13513766.880000001</v>
      </c>
      <c r="O22" s="105">
        <v>24433475.909999996</v>
      </c>
      <c r="P22" s="105">
        <v>15882172.640000001</v>
      </c>
      <c r="Q22" s="105">
        <f t="shared" si="0"/>
        <v>126476332.00999999</v>
      </c>
      <c r="R22" s="39"/>
    </row>
    <row r="23" spans="1:18" x14ac:dyDescent="0.25">
      <c r="A23" s="12"/>
      <c r="B23" s="3" t="s">
        <v>40</v>
      </c>
      <c r="C23" s="105">
        <v>16123735026</v>
      </c>
      <c r="D23" s="105">
        <v>16260876197.900002</v>
      </c>
      <c r="E23" s="105">
        <v>24162125.740000002</v>
      </c>
      <c r="F23" s="105">
        <v>45524477.780000009</v>
      </c>
      <c r="G23" s="105">
        <v>1952778737.54</v>
      </c>
      <c r="H23" s="105">
        <v>39712171.410000019</v>
      </c>
      <c r="I23" s="105">
        <v>37634157.480000049</v>
      </c>
      <c r="J23" s="105">
        <v>2079776608.6000016</v>
      </c>
      <c r="K23" s="105">
        <v>38201283.090000018</v>
      </c>
      <c r="L23" s="105">
        <v>48078060.059999973</v>
      </c>
      <c r="M23" s="105">
        <v>2028517765.0599999</v>
      </c>
      <c r="N23" s="105">
        <v>46372834.449999981</v>
      </c>
      <c r="O23" s="105">
        <v>104824697.80999999</v>
      </c>
      <c r="P23" s="105">
        <v>1954383942.53</v>
      </c>
      <c r="Q23" s="105">
        <f t="shared" si="0"/>
        <v>8399966861.5500021</v>
      </c>
      <c r="R23" s="39"/>
    </row>
    <row r="24" spans="1:18" x14ac:dyDescent="0.25">
      <c r="B24" s="7" t="s">
        <v>41</v>
      </c>
      <c r="C24" s="108">
        <f t="shared" ref="C24:Q24" si="1">C9+C12+C15</f>
        <v>21160855999</v>
      </c>
      <c r="D24" s="108">
        <f t="shared" si="1"/>
        <v>21291854830</v>
      </c>
      <c r="E24" s="109">
        <f t="shared" si="1"/>
        <v>290586774.91000003</v>
      </c>
      <c r="F24" s="109">
        <f t="shared" si="1"/>
        <v>307565031.17000002</v>
      </c>
      <c r="G24" s="109">
        <f t="shared" si="1"/>
        <v>2214697671.1700001</v>
      </c>
      <c r="H24" s="109">
        <f t="shared" si="1"/>
        <v>301874548.19</v>
      </c>
      <c r="I24" s="109">
        <f t="shared" si="1"/>
        <v>324519452.78000009</v>
      </c>
      <c r="J24" s="109">
        <f t="shared" si="1"/>
        <v>2360278385.8700013</v>
      </c>
      <c r="K24" s="109">
        <f t="shared" si="1"/>
        <v>315416764.73000002</v>
      </c>
      <c r="L24" s="109">
        <f t="shared" si="1"/>
        <v>330369599.20999992</v>
      </c>
      <c r="M24" s="109">
        <f t="shared" si="1"/>
        <v>2308916270.0999999</v>
      </c>
      <c r="N24" s="109">
        <f t="shared" si="1"/>
        <v>351326977.75</v>
      </c>
      <c r="O24" s="109">
        <f t="shared" si="1"/>
        <v>393441961.68000001</v>
      </c>
      <c r="P24" s="109">
        <f t="shared" si="1"/>
        <v>2325296581.6100001</v>
      </c>
      <c r="Q24" s="110">
        <f t="shared" si="1"/>
        <v>11824290019.170002</v>
      </c>
    </row>
    <row r="25" spans="1:18" x14ac:dyDescent="0.25">
      <c r="A25" s="12"/>
      <c r="B25" s="18"/>
      <c r="C25" s="94"/>
      <c r="D25" s="94"/>
      <c r="E25" s="95"/>
      <c r="F25" s="95"/>
      <c r="G25" s="95"/>
      <c r="H25" s="95"/>
      <c r="I25" s="95"/>
      <c r="J25" s="95"/>
      <c r="K25" s="95"/>
      <c r="L25" s="95"/>
      <c r="M25" s="95"/>
      <c r="N25" s="95"/>
      <c r="O25" s="96"/>
      <c r="P25" s="96"/>
      <c r="Q25" s="97"/>
    </row>
    <row r="26" spans="1:18" x14ac:dyDescent="0.25">
      <c r="B26" s="7" t="s">
        <v>42</v>
      </c>
      <c r="C26" s="111"/>
      <c r="D26" s="111"/>
      <c r="E26" s="112"/>
      <c r="F26" s="113"/>
      <c r="G26" s="114"/>
      <c r="H26" s="112"/>
      <c r="I26" s="113"/>
      <c r="J26" s="114"/>
      <c r="K26" s="112"/>
      <c r="L26" s="113"/>
      <c r="M26" s="114"/>
      <c r="N26" s="112"/>
      <c r="O26" s="113"/>
      <c r="P26" s="114"/>
      <c r="Q26" s="115"/>
    </row>
    <row r="27" spans="1:18" x14ac:dyDescent="0.25">
      <c r="A27" s="12"/>
      <c r="B27" s="10" t="s">
        <v>23</v>
      </c>
      <c r="C27" s="116">
        <v>15244228</v>
      </c>
      <c r="D27" s="107">
        <v>15244228</v>
      </c>
      <c r="E27" s="117">
        <v>0</v>
      </c>
      <c r="F27" s="117">
        <v>0</v>
      </c>
      <c r="G27" s="117">
        <v>0</v>
      </c>
      <c r="H27" s="117">
        <v>0</v>
      </c>
      <c r="I27" s="117">
        <v>0</v>
      </c>
      <c r="J27" s="117">
        <v>0</v>
      </c>
      <c r="K27" s="117">
        <v>0</v>
      </c>
      <c r="L27" s="117">
        <v>0</v>
      </c>
      <c r="M27" s="117">
        <v>0</v>
      </c>
      <c r="N27" s="117">
        <v>0</v>
      </c>
      <c r="O27" s="117">
        <v>0</v>
      </c>
      <c r="P27" s="117">
        <v>0</v>
      </c>
      <c r="Q27" s="117">
        <f>(SUM(E27:P27))/1000000</f>
        <v>0</v>
      </c>
    </row>
    <row r="28" spans="1:18" x14ac:dyDescent="0.25">
      <c r="A28" s="12"/>
      <c r="B28" s="3" t="s">
        <v>24</v>
      </c>
      <c r="C28" s="103">
        <v>15244228</v>
      </c>
      <c r="D28" s="103">
        <v>15244228</v>
      </c>
      <c r="E28" s="104">
        <v>0</v>
      </c>
      <c r="F28" s="104">
        <v>0</v>
      </c>
      <c r="G28" s="104">
        <v>0</v>
      </c>
      <c r="H28" s="104">
        <v>0</v>
      </c>
      <c r="I28" s="104">
        <v>0</v>
      </c>
      <c r="J28" s="104">
        <v>0</v>
      </c>
      <c r="K28" s="104">
        <v>0</v>
      </c>
      <c r="L28" s="104">
        <v>0</v>
      </c>
      <c r="M28" s="104">
        <v>0</v>
      </c>
      <c r="N28" s="104">
        <v>0</v>
      </c>
      <c r="O28" s="104">
        <v>0</v>
      </c>
      <c r="P28" s="104">
        <v>0</v>
      </c>
      <c r="Q28" s="104">
        <f t="shared" ref="Q28:Q30" si="2">(SUM(E28:P28))/1000000</f>
        <v>0</v>
      </c>
    </row>
    <row r="29" spans="1:18" x14ac:dyDescent="0.25">
      <c r="A29" s="12"/>
      <c r="B29" s="45" t="s">
        <v>25</v>
      </c>
      <c r="C29" s="105">
        <v>15244228</v>
      </c>
      <c r="D29" s="105">
        <v>15244228</v>
      </c>
      <c r="E29" s="106">
        <v>0</v>
      </c>
      <c r="F29" s="106">
        <v>0</v>
      </c>
      <c r="G29" s="106">
        <v>0</v>
      </c>
      <c r="H29" s="106">
        <v>0</v>
      </c>
      <c r="I29" s="106">
        <v>0</v>
      </c>
      <c r="J29" s="106">
        <v>0</v>
      </c>
      <c r="K29" s="106">
        <v>0</v>
      </c>
      <c r="L29" s="106">
        <v>0</v>
      </c>
      <c r="M29" s="106">
        <v>0</v>
      </c>
      <c r="N29" s="106">
        <v>0</v>
      </c>
      <c r="O29" s="106">
        <v>0</v>
      </c>
      <c r="P29" s="106">
        <v>0</v>
      </c>
      <c r="Q29" s="106">
        <f t="shared" si="2"/>
        <v>0</v>
      </c>
    </row>
    <row r="30" spans="1:18" x14ac:dyDescent="0.25">
      <c r="A30" s="12"/>
      <c r="B30" s="7" t="s">
        <v>47</v>
      </c>
      <c r="C30" s="108">
        <f>C27</f>
        <v>15244228</v>
      </c>
      <c r="D30" s="108">
        <f t="shared" ref="D30:P30" si="3">D27</f>
        <v>15244228</v>
      </c>
      <c r="E30" s="112">
        <f t="shared" si="3"/>
        <v>0</v>
      </c>
      <c r="F30" s="113">
        <f t="shared" si="3"/>
        <v>0</v>
      </c>
      <c r="G30" s="114">
        <f t="shared" si="3"/>
        <v>0</v>
      </c>
      <c r="H30" s="112">
        <f t="shared" si="3"/>
        <v>0</v>
      </c>
      <c r="I30" s="113">
        <f t="shared" si="3"/>
        <v>0</v>
      </c>
      <c r="J30" s="114">
        <f t="shared" si="3"/>
        <v>0</v>
      </c>
      <c r="K30" s="112">
        <f t="shared" si="3"/>
        <v>0</v>
      </c>
      <c r="L30" s="113">
        <f t="shared" si="3"/>
        <v>0</v>
      </c>
      <c r="M30" s="114">
        <f t="shared" si="3"/>
        <v>0</v>
      </c>
      <c r="N30" s="112">
        <f t="shared" si="3"/>
        <v>0</v>
      </c>
      <c r="O30" s="113">
        <f t="shared" si="3"/>
        <v>0</v>
      </c>
      <c r="P30" s="114">
        <f t="shared" si="3"/>
        <v>0</v>
      </c>
      <c r="Q30" s="115">
        <f t="shared" si="2"/>
        <v>0</v>
      </c>
    </row>
    <row r="31" spans="1:18" x14ac:dyDescent="0.25">
      <c r="B31" s="18"/>
      <c r="C31" s="32"/>
      <c r="D31" s="94"/>
      <c r="E31" s="95"/>
      <c r="F31" s="95"/>
      <c r="G31" s="95"/>
      <c r="H31" s="95"/>
      <c r="I31" s="95"/>
      <c r="J31" s="95"/>
      <c r="K31" s="95"/>
      <c r="L31" s="95"/>
      <c r="M31" s="95"/>
      <c r="N31" s="95"/>
      <c r="O31" s="106"/>
      <c r="P31" s="106"/>
      <c r="Q31" s="94"/>
    </row>
    <row r="32" spans="1:18" x14ac:dyDescent="0.25">
      <c r="A32" s="12"/>
      <c r="B32" s="7" t="s">
        <v>48</v>
      </c>
      <c r="C32" s="108">
        <f t="shared" ref="C32:Q32" si="4">C24+C30</f>
        <v>21176100227</v>
      </c>
      <c r="D32" s="108">
        <f t="shared" si="4"/>
        <v>21307099058</v>
      </c>
      <c r="E32" s="109">
        <f t="shared" si="4"/>
        <v>290586774.91000003</v>
      </c>
      <c r="F32" s="118">
        <f t="shared" si="4"/>
        <v>307565031.17000002</v>
      </c>
      <c r="G32" s="119">
        <f t="shared" si="4"/>
        <v>2214697671.1700001</v>
      </c>
      <c r="H32" s="109">
        <f t="shared" si="4"/>
        <v>301874548.19</v>
      </c>
      <c r="I32" s="118">
        <f t="shared" si="4"/>
        <v>324519452.78000009</v>
      </c>
      <c r="J32" s="119">
        <f t="shared" si="4"/>
        <v>2360278385.8700013</v>
      </c>
      <c r="K32" s="109">
        <f t="shared" si="4"/>
        <v>315416764.73000002</v>
      </c>
      <c r="L32" s="118">
        <f t="shared" si="4"/>
        <v>330369599.20999992</v>
      </c>
      <c r="M32" s="119">
        <f t="shared" si="4"/>
        <v>2308916270.0999999</v>
      </c>
      <c r="N32" s="109">
        <f t="shared" si="4"/>
        <v>351326977.75</v>
      </c>
      <c r="O32" s="118">
        <f t="shared" si="4"/>
        <v>393441961.68000001</v>
      </c>
      <c r="P32" s="119">
        <f t="shared" si="4"/>
        <v>2325296581.6100001</v>
      </c>
      <c r="Q32" s="110">
        <f t="shared" si="4"/>
        <v>11824290019.170002</v>
      </c>
    </row>
    <row r="33" spans="1:17" ht="36" customHeight="1" x14ac:dyDescent="0.25">
      <c r="A33" s="12"/>
      <c r="B33" s="157" t="s">
        <v>54</v>
      </c>
      <c r="C33" s="157"/>
      <c r="D33" s="157"/>
      <c r="E33" s="157"/>
      <c r="F33" s="157"/>
      <c r="G33" s="157"/>
      <c r="H33" s="157"/>
      <c r="I33" s="157"/>
      <c r="J33" s="157"/>
      <c r="K33" s="157"/>
      <c r="L33" s="157"/>
      <c r="M33" s="157"/>
      <c r="N33" s="157"/>
      <c r="O33" s="157"/>
      <c r="P33" s="157"/>
      <c r="Q33" s="157"/>
    </row>
    <row r="34" spans="1:17" x14ac:dyDescent="0.25">
      <c r="B34" s="158"/>
      <c r="C34" s="158"/>
      <c r="D34" s="158"/>
      <c r="E34" s="158"/>
      <c r="F34" s="158"/>
      <c r="G34" s="158"/>
      <c r="H34" s="158"/>
      <c r="I34" s="158"/>
      <c r="J34" s="158"/>
      <c r="K34" s="158"/>
      <c r="L34" s="158"/>
      <c r="M34" s="158"/>
      <c r="N34" s="158"/>
      <c r="O34" s="158"/>
      <c r="P34" s="158"/>
      <c r="Q34" s="158"/>
    </row>
    <row r="35" spans="1:17" x14ac:dyDescent="0.25">
      <c r="B35" s="28"/>
      <c r="C35" s="27"/>
    </row>
    <row r="38" spans="1:17" x14ac:dyDescent="0.25">
      <c r="E38" s="1"/>
    </row>
  </sheetData>
  <mergeCells count="10">
    <mergeCell ref="B33:Q33"/>
    <mergeCell ref="B34:Q34"/>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R35"/>
  <sheetViews>
    <sheetView showGridLines="0" zoomScale="89" zoomScaleNormal="89" workbookViewId="0">
      <selection activeCell="C9" sqref="C9"/>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12"/>
      <c r="B1" s="18"/>
      <c r="C1" s="18"/>
      <c r="D1" s="17"/>
      <c r="E1" s="25"/>
      <c r="F1" s="25"/>
      <c r="G1" s="25"/>
      <c r="H1" s="12"/>
      <c r="I1" s="12"/>
      <c r="J1" s="12"/>
      <c r="K1" s="24"/>
      <c r="L1" s="12"/>
      <c r="M1" s="12"/>
      <c r="N1" s="12"/>
      <c r="O1" s="12"/>
      <c r="P1" s="12"/>
      <c r="Q1" s="12"/>
    </row>
    <row r="2" spans="1:18" ht="28.5" x14ac:dyDescent="0.25">
      <c r="A2" s="12"/>
      <c r="B2" s="150" t="s">
        <v>0</v>
      </c>
      <c r="C2" s="150"/>
      <c r="D2" s="150"/>
      <c r="E2" s="150"/>
      <c r="F2" s="150"/>
      <c r="G2" s="150"/>
      <c r="H2" s="150"/>
      <c r="I2" s="150"/>
      <c r="J2" s="150"/>
      <c r="K2" s="150"/>
      <c r="L2" s="150"/>
      <c r="M2" s="150"/>
      <c r="N2" s="150"/>
      <c r="O2" s="150"/>
      <c r="P2" s="150"/>
      <c r="Q2" s="150"/>
    </row>
    <row r="3" spans="1:18" ht="21" x14ac:dyDescent="0.25">
      <c r="A3" s="12"/>
      <c r="B3" s="151" t="s">
        <v>1</v>
      </c>
      <c r="C3" s="151"/>
      <c r="D3" s="151"/>
      <c r="E3" s="151"/>
      <c r="F3" s="151"/>
      <c r="G3" s="151"/>
      <c r="H3" s="151"/>
      <c r="I3" s="151"/>
      <c r="J3" s="151"/>
      <c r="K3" s="151"/>
      <c r="L3" s="151"/>
      <c r="M3" s="151"/>
      <c r="N3" s="151"/>
      <c r="O3" s="151"/>
      <c r="P3" s="151"/>
      <c r="Q3" s="151"/>
    </row>
    <row r="4" spans="1:18" ht="15.75" x14ac:dyDescent="0.25">
      <c r="A4" s="12"/>
      <c r="B4" s="152" t="s">
        <v>2</v>
      </c>
      <c r="C4" s="152"/>
      <c r="D4" s="152"/>
      <c r="E4" s="152"/>
      <c r="F4" s="152"/>
      <c r="G4" s="152"/>
      <c r="H4" s="152"/>
      <c r="I4" s="152"/>
      <c r="J4" s="152"/>
      <c r="K4" s="152"/>
      <c r="L4" s="152"/>
      <c r="M4" s="152"/>
      <c r="N4" s="152"/>
      <c r="O4" s="152"/>
      <c r="P4" s="152"/>
      <c r="Q4" s="152"/>
    </row>
    <row r="5" spans="1:18" ht="15.75" x14ac:dyDescent="0.25">
      <c r="A5" s="12"/>
      <c r="B5" s="152" t="s">
        <v>3</v>
      </c>
      <c r="C5" s="152"/>
      <c r="D5" s="152"/>
      <c r="E5" s="152"/>
      <c r="F5" s="152"/>
      <c r="G5" s="152"/>
      <c r="H5" s="152"/>
      <c r="I5" s="152"/>
      <c r="J5" s="152"/>
      <c r="K5" s="152"/>
      <c r="L5" s="152"/>
      <c r="M5" s="152"/>
      <c r="N5" s="152"/>
      <c r="O5" s="152"/>
      <c r="P5" s="152"/>
      <c r="Q5" s="152"/>
    </row>
    <row r="6" spans="1:18" x14ac:dyDescent="0.25">
      <c r="A6" s="12"/>
      <c r="B6" s="16" t="s">
        <v>55</v>
      </c>
      <c r="C6" s="15"/>
      <c r="D6" s="14"/>
      <c r="E6" s="23"/>
      <c r="F6" s="23"/>
      <c r="G6" s="23"/>
      <c r="H6" s="12"/>
      <c r="I6" s="12"/>
      <c r="J6" s="12"/>
      <c r="K6" s="22"/>
      <c r="L6" s="12"/>
      <c r="M6" s="12"/>
      <c r="N6" s="12"/>
      <c r="O6" s="12"/>
      <c r="P6" s="12"/>
      <c r="Q6" s="13" t="s">
        <v>5</v>
      </c>
    </row>
    <row r="7" spans="1:18"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8"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8" x14ac:dyDescent="0.25">
      <c r="A9" s="12"/>
      <c r="B9" s="10" t="s">
        <v>26</v>
      </c>
      <c r="C9" s="87">
        <v>1710000</v>
      </c>
      <c r="D9" s="87">
        <v>2210000</v>
      </c>
      <c r="E9" s="88">
        <v>0</v>
      </c>
      <c r="F9" s="88">
        <v>0</v>
      </c>
      <c r="G9" s="88">
        <v>0</v>
      </c>
      <c r="H9" s="88">
        <v>0</v>
      </c>
      <c r="I9" s="88">
        <v>0</v>
      </c>
      <c r="J9" s="87">
        <v>434001.65</v>
      </c>
      <c r="K9" s="88">
        <v>0</v>
      </c>
      <c r="L9" s="87">
        <v>459954</v>
      </c>
      <c r="M9" s="88">
        <v>0</v>
      </c>
      <c r="N9" s="88">
        <v>0</v>
      </c>
      <c r="O9" s="87">
        <v>141326.6</v>
      </c>
      <c r="P9" s="88">
        <v>0</v>
      </c>
      <c r="Q9" s="87">
        <f>SUM(E9:P9)</f>
        <v>1035282.25</v>
      </c>
      <c r="R9" s="39"/>
    </row>
    <row r="10" spans="1:18" x14ac:dyDescent="0.25">
      <c r="A10" s="12"/>
      <c r="B10" s="2" t="s">
        <v>27</v>
      </c>
      <c r="C10" s="89">
        <v>1710000</v>
      </c>
      <c r="D10" s="89">
        <v>2210000</v>
      </c>
      <c r="E10" s="90">
        <v>0</v>
      </c>
      <c r="F10" s="90">
        <v>0</v>
      </c>
      <c r="G10" s="90">
        <v>0</v>
      </c>
      <c r="H10" s="90">
        <v>0</v>
      </c>
      <c r="I10" s="90">
        <v>0</v>
      </c>
      <c r="J10" s="89">
        <v>434001.65</v>
      </c>
      <c r="K10" s="90">
        <v>0</v>
      </c>
      <c r="L10" s="89">
        <v>459954</v>
      </c>
      <c r="M10" s="90">
        <v>0</v>
      </c>
      <c r="N10" s="90">
        <v>0</v>
      </c>
      <c r="O10" s="89">
        <v>141326.6</v>
      </c>
      <c r="P10" s="90">
        <v>0</v>
      </c>
      <c r="Q10" s="89">
        <f t="shared" ref="Q10:Q21" si="0">SUM(E10:P10)</f>
        <v>1035282.25</v>
      </c>
      <c r="R10" s="39"/>
    </row>
    <row r="11" spans="1:18" x14ac:dyDescent="0.25">
      <c r="A11" s="12"/>
      <c r="B11" s="3" t="s">
        <v>28</v>
      </c>
      <c r="C11" s="91">
        <v>1710000</v>
      </c>
      <c r="D11" s="91">
        <v>2210000</v>
      </c>
      <c r="E11" s="92">
        <v>0</v>
      </c>
      <c r="F11" s="92">
        <v>0</v>
      </c>
      <c r="G11" s="92">
        <v>0</v>
      </c>
      <c r="H11" s="92">
        <v>0</v>
      </c>
      <c r="I11" s="92">
        <v>0</v>
      </c>
      <c r="J11" s="91">
        <v>434001.65</v>
      </c>
      <c r="K11" s="92">
        <v>0</v>
      </c>
      <c r="L11" s="91">
        <v>459954</v>
      </c>
      <c r="M11" s="92">
        <v>0</v>
      </c>
      <c r="N11" s="92">
        <v>0</v>
      </c>
      <c r="O11" s="91">
        <v>141326.6</v>
      </c>
      <c r="P11" s="92">
        <v>0</v>
      </c>
      <c r="Q11" s="91">
        <f t="shared" si="0"/>
        <v>1035282.25</v>
      </c>
      <c r="R11" s="39"/>
    </row>
    <row r="12" spans="1:18" x14ac:dyDescent="0.25">
      <c r="A12" s="12"/>
      <c r="B12" s="10" t="s">
        <v>29</v>
      </c>
      <c r="C12" s="93">
        <v>21193479726</v>
      </c>
      <c r="D12" s="93">
        <v>21255113794.169998</v>
      </c>
      <c r="E12" s="93">
        <v>290306160.50999999</v>
      </c>
      <c r="F12" s="93">
        <v>336428968.81999999</v>
      </c>
      <c r="G12" s="93">
        <v>2562230927.3999996</v>
      </c>
      <c r="H12" s="93">
        <v>315568147.14999998</v>
      </c>
      <c r="I12" s="93">
        <v>316926151.16000003</v>
      </c>
      <c r="J12" s="93">
        <v>2523949079.7600002</v>
      </c>
      <c r="K12" s="93">
        <v>323785864.75</v>
      </c>
      <c r="L12" s="93">
        <v>332828867.12</v>
      </c>
      <c r="M12" s="93">
        <v>353032309.07000005</v>
      </c>
      <c r="N12" s="93">
        <v>319687272.19999999</v>
      </c>
      <c r="O12" s="93">
        <v>3289964157.29</v>
      </c>
      <c r="P12" s="93">
        <v>1904568335.1399999</v>
      </c>
      <c r="Q12" s="93">
        <f t="shared" si="0"/>
        <v>12869276240.369999</v>
      </c>
      <c r="R12" s="39"/>
    </row>
    <row r="13" spans="1:18" x14ac:dyDescent="0.25">
      <c r="A13" s="12"/>
      <c r="B13" s="2" t="s">
        <v>32</v>
      </c>
      <c r="C13" s="89">
        <v>8336955459.000001</v>
      </c>
      <c r="D13" s="89">
        <v>8317502615.3000002</v>
      </c>
      <c r="E13" s="89">
        <v>246707153.43000001</v>
      </c>
      <c r="F13" s="89">
        <v>279117293.95999998</v>
      </c>
      <c r="G13" s="89">
        <v>275866078.85000002</v>
      </c>
      <c r="H13" s="89">
        <v>262564564.56</v>
      </c>
      <c r="I13" s="89">
        <v>263330745.31</v>
      </c>
      <c r="J13" s="89">
        <v>282805680.64000005</v>
      </c>
      <c r="K13" s="89">
        <v>268479670.44</v>
      </c>
      <c r="L13" s="89">
        <v>274145684.53999996</v>
      </c>
      <c r="M13" s="89">
        <v>269409328.11000001</v>
      </c>
      <c r="N13" s="89">
        <v>254673995.04999998</v>
      </c>
      <c r="O13" s="89">
        <v>232708377.25</v>
      </c>
      <c r="P13" s="89">
        <v>334111728.88</v>
      </c>
      <c r="Q13" s="89">
        <f t="shared" si="0"/>
        <v>3243920301.0200005</v>
      </c>
      <c r="R13" s="39"/>
    </row>
    <row r="14" spans="1:18" x14ac:dyDescent="0.25">
      <c r="A14" s="12"/>
      <c r="B14" s="3" t="s">
        <v>33</v>
      </c>
      <c r="C14" s="91">
        <v>8336955459.000001</v>
      </c>
      <c r="D14" s="91">
        <v>8317502615.3000002</v>
      </c>
      <c r="E14" s="91">
        <v>246707153.43000001</v>
      </c>
      <c r="F14" s="91">
        <v>279117293.95999998</v>
      </c>
      <c r="G14" s="91">
        <v>275866078.85000002</v>
      </c>
      <c r="H14" s="91">
        <v>262564564.56</v>
      </c>
      <c r="I14" s="91">
        <v>263330745.31</v>
      </c>
      <c r="J14" s="91">
        <v>282805680.64000005</v>
      </c>
      <c r="K14" s="91">
        <v>268479670.44</v>
      </c>
      <c r="L14" s="91">
        <v>274145684.53999996</v>
      </c>
      <c r="M14" s="91">
        <v>269409328.11000001</v>
      </c>
      <c r="N14" s="91">
        <v>254673995.04999998</v>
      </c>
      <c r="O14" s="91">
        <v>232708377.25</v>
      </c>
      <c r="P14" s="91">
        <v>334111728.88</v>
      </c>
      <c r="Q14" s="91">
        <f t="shared" si="0"/>
        <v>3243920301.0200005</v>
      </c>
      <c r="R14" s="39"/>
    </row>
    <row r="15" spans="1:18" x14ac:dyDescent="0.25">
      <c r="A15" s="12"/>
      <c r="B15" s="2" t="s">
        <v>34</v>
      </c>
      <c r="C15" s="89">
        <v>23658829</v>
      </c>
      <c r="D15" s="89">
        <v>23658829</v>
      </c>
      <c r="E15" s="90">
        <v>0</v>
      </c>
      <c r="F15" s="90">
        <v>0</v>
      </c>
      <c r="G15" s="90">
        <v>0</v>
      </c>
      <c r="H15" s="90">
        <v>0</v>
      </c>
      <c r="I15" s="90">
        <v>0</v>
      </c>
      <c r="J15" s="90">
        <v>0</v>
      </c>
      <c r="K15" s="90">
        <v>0</v>
      </c>
      <c r="L15" s="90">
        <v>0</v>
      </c>
      <c r="M15" s="90">
        <v>0</v>
      </c>
      <c r="N15" s="90">
        <v>0</v>
      </c>
      <c r="O15" s="90">
        <v>0</v>
      </c>
      <c r="P15" s="90">
        <v>0</v>
      </c>
      <c r="Q15" s="90">
        <f t="shared" si="0"/>
        <v>0</v>
      </c>
      <c r="R15" s="39"/>
    </row>
    <row r="16" spans="1:18" x14ac:dyDescent="0.25">
      <c r="A16" s="12"/>
      <c r="B16" s="3" t="s">
        <v>53</v>
      </c>
      <c r="C16" s="91">
        <v>23658829</v>
      </c>
      <c r="D16" s="91">
        <v>23658829</v>
      </c>
      <c r="E16" s="92">
        <v>0</v>
      </c>
      <c r="F16" s="92">
        <v>0</v>
      </c>
      <c r="G16" s="92">
        <v>0</v>
      </c>
      <c r="H16" s="92">
        <v>0</v>
      </c>
      <c r="I16" s="92">
        <v>0</v>
      </c>
      <c r="J16" s="92">
        <v>0</v>
      </c>
      <c r="K16" s="92">
        <v>0</v>
      </c>
      <c r="L16" s="92">
        <v>0</v>
      </c>
      <c r="M16" s="92">
        <v>0</v>
      </c>
      <c r="N16" s="92">
        <v>0</v>
      </c>
      <c r="O16" s="92">
        <v>0</v>
      </c>
      <c r="P16" s="92">
        <v>0</v>
      </c>
      <c r="Q16" s="92">
        <f t="shared" si="0"/>
        <v>0</v>
      </c>
      <c r="R16" s="39"/>
    </row>
    <row r="17" spans="1:18" x14ac:dyDescent="0.25">
      <c r="A17" s="12"/>
      <c r="B17" s="2" t="s">
        <v>36</v>
      </c>
      <c r="C17" s="89">
        <v>12832865438</v>
      </c>
      <c r="D17" s="89">
        <v>12913952349.869999</v>
      </c>
      <c r="E17" s="89">
        <v>43599007.080000006</v>
      </c>
      <c r="F17" s="89">
        <v>57311674.859999999</v>
      </c>
      <c r="G17" s="89">
        <v>2286364848.5499997</v>
      </c>
      <c r="H17" s="89">
        <v>53003582.590000004</v>
      </c>
      <c r="I17" s="89">
        <v>53595405.850000009</v>
      </c>
      <c r="J17" s="89">
        <v>2241143399.1199999</v>
      </c>
      <c r="K17" s="89">
        <v>55306194.310000002</v>
      </c>
      <c r="L17" s="89">
        <v>58683182.580000013</v>
      </c>
      <c r="M17" s="89">
        <v>83622980.960000008</v>
      </c>
      <c r="N17" s="89">
        <v>65013277.149999991</v>
      </c>
      <c r="O17" s="89">
        <v>3057255780.04</v>
      </c>
      <c r="P17" s="89">
        <v>1570456606.26</v>
      </c>
      <c r="Q17" s="89">
        <f t="shared" si="0"/>
        <v>9625355939.3499985</v>
      </c>
      <c r="R17" s="39"/>
    </row>
    <row r="18" spans="1:18" x14ac:dyDescent="0.25">
      <c r="A18" s="12"/>
      <c r="B18" s="3" t="s">
        <v>37</v>
      </c>
      <c r="C18" s="91">
        <v>42222397</v>
      </c>
      <c r="D18" s="91">
        <v>42222397</v>
      </c>
      <c r="E18" s="92">
        <v>0</v>
      </c>
      <c r="F18" s="92">
        <v>0</v>
      </c>
      <c r="G18" s="92">
        <v>0</v>
      </c>
      <c r="H18" s="92">
        <v>0</v>
      </c>
      <c r="I18" s="92">
        <v>0</v>
      </c>
      <c r="J18" s="92">
        <v>0</v>
      </c>
      <c r="K18" s="92">
        <v>0</v>
      </c>
      <c r="L18" s="92">
        <v>0</v>
      </c>
      <c r="M18" s="92">
        <v>0</v>
      </c>
      <c r="N18" s="92">
        <v>0</v>
      </c>
      <c r="O18" s="92">
        <v>0</v>
      </c>
      <c r="P18" s="92">
        <v>0</v>
      </c>
      <c r="Q18" s="92">
        <f t="shared" si="0"/>
        <v>0</v>
      </c>
      <c r="R18" s="39"/>
    </row>
    <row r="19" spans="1:18" x14ac:dyDescent="0.25">
      <c r="A19" s="12"/>
      <c r="B19" s="3" t="s">
        <v>56</v>
      </c>
      <c r="C19" s="91">
        <v>2000000</v>
      </c>
      <c r="D19" s="91">
        <v>2000000</v>
      </c>
      <c r="E19" s="92">
        <v>0</v>
      </c>
      <c r="F19" s="92">
        <v>0</v>
      </c>
      <c r="G19" s="92">
        <v>0</v>
      </c>
      <c r="H19" s="92">
        <v>0</v>
      </c>
      <c r="I19" s="92">
        <v>0</v>
      </c>
      <c r="J19" s="92">
        <v>0</v>
      </c>
      <c r="K19" s="92">
        <v>0</v>
      </c>
      <c r="L19" s="92">
        <v>0</v>
      </c>
      <c r="M19" s="92">
        <v>0</v>
      </c>
      <c r="N19" s="92">
        <v>0</v>
      </c>
      <c r="O19" s="92">
        <v>0</v>
      </c>
      <c r="P19" s="92">
        <v>0</v>
      </c>
      <c r="Q19" s="92">
        <f t="shared" si="0"/>
        <v>0</v>
      </c>
      <c r="R19" s="39"/>
    </row>
    <row r="20" spans="1:18" x14ac:dyDescent="0.25">
      <c r="A20" s="12"/>
      <c r="B20" s="3" t="s">
        <v>39</v>
      </c>
      <c r="C20" s="91">
        <v>364987039</v>
      </c>
      <c r="D20" s="91">
        <v>364987039</v>
      </c>
      <c r="E20" s="91">
        <v>13209488.609999999</v>
      </c>
      <c r="F20" s="91">
        <v>13269231.199999999</v>
      </c>
      <c r="G20" s="91">
        <v>13289866.58</v>
      </c>
      <c r="H20" s="91">
        <v>13363484.130000003</v>
      </c>
      <c r="I20" s="91">
        <v>13172864.129999999</v>
      </c>
      <c r="J20" s="91">
        <v>12763143.640000001</v>
      </c>
      <c r="K20" s="91">
        <v>12250913.52</v>
      </c>
      <c r="L20" s="91">
        <v>11897103.49</v>
      </c>
      <c r="M20" s="91">
        <v>11866312.449999999</v>
      </c>
      <c r="N20" s="91">
        <v>12099182.439999999</v>
      </c>
      <c r="O20" s="91">
        <v>22447122.710000001</v>
      </c>
      <c r="P20" s="91">
        <v>23789209.849999998</v>
      </c>
      <c r="Q20" s="91">
        <f t="shared" si="0"/>
        <v>173417922.75</v>
      </c>
      <c r="R20" s="39"/>
    </row>
    <row r="21" spans="1:18" x14ac:dyDescent="0.25">
      <c r="A21" s="12"/>
      <c r="B21" s="3" t="s">
        <v>40</v>
      </c>
      <c r="C21" s="91">
        <v>12423656002</v>
      </c>
      <c r="D21" s="91">
        <v>12504742913.869999</v>
      </c>
      <c r="E21" s="91">
        <v>30389518.470000006</v>
      </c>
      <c r="F21" s="91">
        <v>44042443.659999996</v>
      </c>
      <c r="G21" s="91">
        <v>2273074981.9699998</v>
      </c>
      <c r="H21" s="91">
        <v>39640098.460000001</v>
      </c>
      <c r="I21" s="91">
        <v>40422541.720000006</v>
      </c>
      <c r="J21" s="91">
        <v>2228380255.48</v>
      </c>
      <c r="K21" s="91">
        <v>43055280.789999999</v>
      </c>
      <c r="L21" s="91">
        <v>46786079.090000011</v>
      </c>
      <c r="M21" s="91">
        <v>71756668.510000005</v>
      </c>
      <c r="N21" s="91">
        <v>52914094.709999993</v>
      </c>
      <c r="O21" s="91">
        <v>3034808657.3299999</v>
      </c>
      <c r="P21" s="91">
        <v>1546667396.4100001</v>
      </c>
      <c r="Q21" s="91">
        <f t="shared" si="0"/>
        <v>9451938016.6000004</v>
      </c>
      <c r="R21" s="39"/>
    </row>
    <row r="22" spans="1:18" x14ac:dyDescent="0.25">
      <c r="B22" s="7" t="s">
        <v>41</v>
      </c>
      <c r="C22" s="120">
        <f>C9+C12</f>
        <v>21195189726</v>
      </c>
      <c r="D22" s="120">
        <f t="shared" ref="D22:Q22" si="1">D9+D12</f>
        <v>21257323794.169998</v>
      </c>
      <c r="E22" s="121">
        <f t="shared" si="1"/>
        <v>290306160.50999999</v>
      </c>
      <c r="F22" s="121">
        <f t="shared" si="1"/>
        <v>336428968.81999999</v>
      </c>
      <c r="G22" s="121">
        <f t="shared" si="1"/>
        <v>2562230927.3999996</v>
      </c>
      <c r="H22" s="121">
        <f t="shared" si="1"/>
        <v>315568147.14999998</v>
      </c>
      <c r="I22" s="121">
        <f t="shared" si="1"/>
        <v>316926151.16000003</v>
      </c>
      <c r="J22" s="121">
        <f t="shared" si="1"/>
        <v>2524383081.4100003</v>
      </c>
      <c r="K22" s="121">
        <f t="shared" si="1"/>
        <v>323785864.75</v>
      </c>
      <c r="L22" s="121">
        <f t="shared" si="1"/>
        <v>333288821.12</v>
      </c>
      <c r="M22" s="121">
        <f t="shared" si="1"/>
        <v>353032309.07000005</v>
      </c>
      <c r="N22" s="121">
        <f t="shared" si="1"/>
        <v>319687272.19999999</v>
      </c>
      <c r="O22" s="121">
        <f t="shared" si="1"/>
        <v>3290105483.8899999</v>
      </c>
      <c r="P22" s="121">
        <f t="shared" si="1"/>
        <v>1904568335.1399999</v>
      </c>
      <c r="Q22" s="122">
        <f t="shared" si="1"/>
        <v>12870311522.619999</v>
      </c>
    </row>
    <row r="23" spans="1:18" x14ac:dyDescent="0.25">
      <c r="A23" s="12"/>
      <c r="B23" s="18"/>
      <c r="C23" s="123"/>
      <c r="D23" s="123"/>
      <c r="E23" s="124"/>
      <c r="F23" s="124"/>
      <c r="G23" s="124"/>
      <c r="H23" s="124"/>
      <c r="I23" s="124"/>
      <c r="J23" s="124"/>
      <c r="K23" s="124"/>
      <c r="L23" s="124"/>
      <c r="M23" s="124"/>
      <c r="N23" s="124"/>
      <c r="O23" s="125"/>
      <c r="P23" s="125"/>
      <c r="Q23" s="126"/>
    </row>
    <row r="24" spans="1:18" x14ac:dyDescent="0.25">
      <c r="B24" s="7" t="s">
        <v>42</v>
      </c>
      <c r="C24" s="127"/>
      <c r="D24" s="127"/>
      <c r="E24" s="128"/>
      <c r="F24" s="129"/>
      <c r="G24" s="130"/>
      <c r="H24" s="128"/>
      <c r="I24" s="129"/>
      <c r="J24" s="130"/>
      <c r="K24" s="128"/>
      <c r="L24" s="129"/>
      <c r="M24" s="130"/>
      <c r="N24" s="128"/>
      <c r="O24" s="129"/>
      <c r="P24" s="130"/>
      <c r="Q24" s="131"/>
    </row>
    <row r="25" spans="1:18" x14ac:dyDescent="0.25">
      <c r="A25" s="12"/>
      <c r="B25" s="10" t="s">
        <v>23</v>
      </c>
      <c r="C25" s="100">
        <v>0</v>
      </c>
      <c r="D25" s="93">
        <v>44551800.829999998</v>
      </c>
      <c r="E25" s="99">
        <v>0</v>
      </c>
      <c r="F25" s="99">
        <v>0</v>
      </c>
      <c r="G25" s="99">
        <v>0</v>
      </c>
      <c r="H25" s="99">
        <v>0</v>
      </c>
      <c r="I25" s="99">
        <v>0</v>
      </c>
      <c r="J25" s="135">
        <v>6022925.1099999994</v>
      </c>
      <c r="K25" s="99">
        <v>0</v>
      </c>
      <c r="L25" s="135">
        <v>17349458.829999998</v>
      </c>
      <c r="M25" s="99">
        <v>0</v>
      </c>
      <c r="N25" s="135">
        <v>17349458.829999998</v>
      </c>
      <c r="O25" s="99">
        <v>0</v>
      </c>
      <c r="P25" s="99">
        <v>0</v>
      </c>
      <c r="Q25" s="135">
        <f>SUM(E25:P25)</f>
        <v>40721842.769999996</v>
      </c>
    </row>
    <row r="26" spans="1:18" x14ac:dyDescent="0.25">
      <c r="A26" s="12"/>
      <c r="B26" s="3" t="s">
        <v>24</v>
      </c>
      <c r="C26" s="90">
        <v>0</v>
      </c>
      <c r="D26" s="89">
        <v>44551800.829999998</v>
      </c>
      <c r="E26" s="90">
        <v>0</v>
      </c>
      <c r="F26" s="90">
        <v>0</v>
      </c>
      <c r="G26" s="90">
        <v>0</v>
      </c>
      <c r="H26" s="90">
        <v>0</v>
      </c>
      <c r="I26" s="90">
        <v>0</v>
      </c>
      <c r="J26" s="89">
        <v>6022925.1099999994</v>
      </c>
      <c r="K26" s="90">
        <v>0</v>
      </c>
      <c r="L26" s="89">
        <v>17349458.829999998</v>
      </c>
      <c r="M26" s="90">
        <v>0</v>
      </c>
      <c r="N26" s="89">
        <v>17349458.829999998</v>
      </c>
      <c r="O26" s="90">
        <v>0</v>
      </c>
      <c r="P26" s="90">
        <v>0</v>
      </c>
      <c r="Q26" s="89">
        <f t="shared" ref="Q26:Q28" si="2">SUM(E26:P26)</f>
        <v>40721842.769999996</v>
      </c>
    </row>
    <row r="27" spans="1:18" x14ac:dyDescent="0.25">
      <c r="A27" s="12"/>
      <c r="B27" s="45" t="s">
        <v>25</v>
      </c>
      <c r="C27" s="92">
        <v>0</v>
      </c>
      <c r="D27" s="91">
        <v>44551800.829999998</v>
      </c>
      <c r="E27" s="92">
        <v>0</v>
      </c>
      <c r="F27" s="92">
        <v>0</v>
      </c>
      <c r="G27" s="92">
        <v>0</v>
      </c>
      <c r="H27" s="92">
        <v>0</v>
      </c>
      <c r="I27" s="92">
        <v>0</v>
      </c>
      <c r="J27" s="91">
        <v>6022925.1099999994</v>
      </c>
      <c r="K27" s="92">
        <v>0</v>
      </c>
      <c r="L27" s="91">
        <v>17349458.829999998</v>
      </c>
      <c r="M27" s="92">
        <v>0</v>
      </c>
      <c r="N27" s="91">
        <v>17349458.829999998</v>
      </c>
      <c r="O27" s="92">
        <v>0</v>
      </c>
      <c r="P27" s="92">
        <v>0</v>
      </c>
      <c r="Q27" s="91">
        <f t="shared" si="2"/>
        <v>40721842.769999996</v>
      </c>
    </row>
    <row r="28" spans="1:18" x14ac:dyDescent="0.25">
      <c r="A28" s="12"/>
      <c r="B28" s="7" t="s">
        <v>47</v>
      </c>
      <c r="C28" s="127">
        <f>C25</f>
        <v>0</v>
      </c>
      <c r="D28" s="120">
        <f t="shared" ref="D28:P28" si="3">D25</f>
        <v>44551800.829999998</v>
      </c>
      <c r="E28" s="128">
        <f t="shared" si="3"/>
        <v>0</v>
      </c>
      <c r="F28" s="129">
        <f t="shared" si="3"/>
        <v>0</v>
      </c>
      <c r="G28" s="130">
        <f t="shared" si="3"/>
        <v>0</v>
      </c>
      <c r="H28" s="128">
        <f t="shared" si="3"/>
        <v>0</v>
      </c>
      <c r="I28" s="129">
        <f t="shared" si="3"/>
        <v>0</v>
      </c>
      <c r="J28" s="134">
        <f t="shared" si="3"/>
        <v>6022925.1099999994</v>
      </c>
      <c r="K28" s="128">
        <f t="shared" si="3"/>
        <v>0</v>
      </c>
      <c r="L28" s="133">
        <f t="shared" si="3"/>
        <v>17349458.829999998</v>
      </c>
      <c r="M28" s="130">
        <f t="shared" si="3"/>
        <v>0</v>
      </c>
      <c r="N28" s="121">
        <f t="shared" si="3"/>
        <v>17349458.829999998</v>
      </c>
      <c r="O28" s="129">
        <f t="shared" si="3"/>
        <v>0</v>
      </c>
      <c r="P28" s="130">
        <f t="shared" si="3"/>
        <v>0</v>
      </c>
      <c r="Q28" s="122">
        <f t="shared" si="2"/>
        <v>40721842.769999996</v>
      </c>
    </row>
    <row r="29" spans="1:18" x14ac:dyDescent="0.25">
      <c r="B29" s="18"/>
      <c r="C29" s="132"/>
      <c r="D29" s="123"/>
      <c r="E29" s="124"/>
      <c r="F29" s="124"/>
      <c r="G29" s="124"/>
      <c r="H29" s="124"/>
      <c r="I29" s="124"/>
      <c r="J29" s="124"/>
      <c r="K29" s="124"/>
      <c r="L29" s="124"/>
      <c r="M29" s="124"/>
      <c r="N29" s="124"/>
      <c r="O29" s="92"/>
      <c r="P29" s="92"/>
      <c r="Q29" s="123"/>
    </row>
    <row r="30" spans="1:18" x14ac:dyDescent="0.25">
      <c r="A30" s="12"/>
      <c r="B30" s="7" t="s">
        <v>48</v>
      </c>
      <c r="C30" s="120">
        <f t="shared" ref="C30:Q30" si="4">C22+C28</f>
        <v>21195189726</v>
      </c>
      <c r="D30" s="120">
        <f t="shared" si="4"/>
        <v>21301875595</v>
      </c>
      <c r="E30" s="121">
        <f t="shared" si="4"/>
        <v>290306160.50999999</v>
      </c>
      <c r="F30" s="133">
        <f t="shared" si="4"/>
        <v>336428968.81999999</v>
      </c>
      <c r="G30" s="134">
        <f t="shared" si="4"/>
        <v>2562230927.3999996</v>
      </c>
      <c r="H30" s="121">
        <f t="shared" si="4"/>
        <v>315568147.14999998</v>
      </c>
      <c r="I30" s="133">
        <f t="shared" si="4"/>
        <v>316926151.16000003</v>
      </c>
      <c r="J30" s="134">
        <f t="shared" si="4"/>
        <v>2530406006.5200005</v>
      </c>
      <c r="K30" s="121">
        <f t="shared" si="4"/>
        <v>323785864.75</v>
      </c>
      <c r="L30" s="133">
        <f t="shared" si="4"/>
        <v>350638279.94999999</v>
      </c>
      <c r="M30" s="134">
        <f t="shared" si="4"/>
        <v>353032309.07000005</v>
      </c>
      <c r="N30" s="121">
        <f t="shared" si="4"/>
        <v>337036731.02999997</v>
      </c>
      <c r="O30" s="133">
        <f t="shared" si="4"/>
        <v>3290105483.8899999</v>
      </c>
      <c r="P30" s="134">
        <f t="shared" si="4"/>
        <v>1904568335.1399999</v>
      </c>
      <c r="Q30" s="122">
        <f t="shared" si="4"/>
        <v>12911033365.389999</v>
      </c>
    </row>
    <row r="31" spans="1:18" ht="36.75" x14ac:dyDescent="0.25">
      <c r="B31" s="4" t="s">
        <v>57</v>
      </c>
      <c r="C31" s="41"/>
      <c r="D31" s="41"/>
      <c r="E31" s="40"/>
      <c r="F31" s="40"/>
      <c r="G31" s="40"/>
      <c r="H31" s="40"/>
      <c r="I31" s="40"/>
      <c r="J31" s="40"/>
      <c r="K31" s="40"/>
      <c r="L31" s="40"/>
      <c r="M31" s="40"/>
      <c r="Q31" s="40"/>
    </row>
    <row r="32" spans="1:18" x14ac:dyDescent="0.25">
      <c r="B32" s="28"/>
      <c r="C32" s="27"/>
    </row>
    <row r="35" spans="5:5" x14ac:dyDescent="0.25">
      <c r="E35" s="1"/>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S42"/>
  <sheetViews>
    <sheetView showGridLines="0" zoomScale="89" zoomScaleNormal="89" workbookViewId="0">
      <selection activeCell="B7" sqref="B7:B8"/>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3.140625" customWidth="1"/>
    <col min="14" max="14" width="12.7109375" customWidth="1"/>
    <col min="15" max="15" width="11.140625" customWidth="1"/>
    <col min="16" max="16" width="11.7109375" customWidth="1"/>
    <col min="17" max="17" width="14.7109375" customWidth="1"/>
    <col min="18" max="18" width="18.85546875" bestFit="1"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16" t="s">
        <v>58</v>
      </c>
      <c r="C6" s="15"/>
      <c r="D6" s="14"/>
      <c r="E6" s="23"/>
      <c r="F6" s="23"/>
      <c r="G6" s="23"/>
      <c r="H6" s="12"/>
      <c r="I6" s="12"/>
      <c r="J6" s="12"/>
      <c r="K6" s="22"/>
      <c r="L6" s="12"/>
      <c r="M6" s="12"/>
      <c r="N6" s="12"/>
      <c r="O6" s="12"/>
      <c r="P6" s="12"/>
      <c r="Q6" s="13" t="s">
        <v>5</v>
      </c>
    </row>
    <row r="7" spans="1:19"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9"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9" x14ac:dyDescent="0.25">
      <c r="A9" s="12"/>
      <c r="B9" s="10" t="s">
        <v>26</v>
      </c>
      <c r="C9" s="87">
        <v>1592500</v>
      </c>
      <c r="D9" s="87">
        <v>1562500</v>
      </c>
      <c r="E9" s="88">
        <v>0</v>
      </c>
      <c r="F9" s="88">
        <v>0</v>
      </c>
      <c r="G9" s="88">
        <v>0</v>
      </c>
      <c r="H9" s="88">
        <v>0</v>
      </c>
      <c r="I9" s="88">
        <v>0</v>
      </c>
      <c r="J9" s="88">
        <v>0</v>
      </c>
      <c r="K9" s="88">
        <v>0</v>
      </c>
      <c r="L9" s="87">
        <v>476329</v>
      </c>
      <c r="M9" s="88">
        <v>0</v>
      </c>
      <c r="N9" s="87">
        <v>465192.73</v>
      </c>
      <c r="O9" s="88">
        <v>0</v>
      </c>
      <c r="P9" s="88">
        <v>0</v>
      </c>
      <c r="Q9" s="87">
        <f>SUM(E9:P9)</f>
        <v>941521.73</v>
      </c>
      <c r="R9" s="39"/>
      <c r="S9" s="1"/>
    </row>
    <row r="10" spans="1:19" x14ac:dyDescent="0.25">
      <c r="A10" s="12"/>
      <c r="B10" s="2" t="s">
        <v>27</v>
      </c>
      <c r="C10" s="89">
        <v>1592500</v>
      </c>
      <c r="D10" s="89">
        <v>1562500</v>
      </c>
      <c r="E10" s="90">
        <v>0</v>
      </c>
      <c r="F10" s="90">
        <v>0</v>
      </c>
      <c r="G10" s="90">
        <v>0</v>
      </c>
      <c r="H10" s="90">
        <v>0</v>
      </c>
      <c r="I10" s="90">
        <v>0</v>
      </c>
      <c r="J10" s="90">
        <v>0</v>
      </c>
      <c r="K10" s="90">
        <v>0</v>
      </c>
      <c r="L10" s="89">
        <v>476329</v>
      </c>
      <c r="M10" s="90">
        <v>0</v>
      </c>
      <c r="N10" s="89">
        <v>465192.73</v>
      </c>
      <c r="O10" s="90">
        <v>0</v>
      </c>
      <c r="P10" s="90">
        <v>0</v>
      </c>
      <c r="Q10" s="89">
        <f t="shared" ref="Q10:Q21" si="0">SUM(E10:P10)</f>
        <v>941521.73</v>
      </c>
      <c r="R10" s="39"/>
      <c r="S10" s="1"/>
    </row>
    <row r="11" spans="1:19" x14ac:dyDescent="0.25">
      <c r="A11" s="12"/>
      <c r="B11" s="3" t="s">
        <v>28</v>
      </c>
      <c r="C11" s="91">
        <v>1592500</v>
      </c>
      <c r="D11" s="91">
        <v>1562500</v>
      </c>
      <c r="E11" s="92">
        <v>0</v>
      </c>
      <c r="F11" s="92">
        <v>0</v>
      </c>
      <c r="G11" s="92">
        <v>0</v>
      </c>
      <c r="H11" s="92">
        <v>0</v>
      </c>
      <c r="I11" s="92">
        <v>0</v>
      </c>
      <c r="J11" s="92">
        <v>0</v>
      </c>
      <c r="K11" s="92">
        <v>0</v>
      </c>
      <c r="L11" s="91">
        <v>476329</v>
      </c>
      <c r="M11" s="92">
        <v>0</v>
      </c>
      <c r="N11" s="91">
        <v>465192.73</v>
      </c>
      <c r="O11" s="92">
        <v>0</v>
      </c>
      <c r="P11" s="92">
        <v>0</v>
      </c>
      <c r="Q11" s="91">
        <f t="shared" si="0"/>
        <v>941521.73</v>
      </c>
      <c r="R11" s="39"/>
      <c r="S11" s="1"/>
    </row>
    <row r="12" spans="1:19" x14ac:dyDescent="0.25">
      <c r="A12" s="12"/>
      <c r="B12" s="10" t="s">
        <v>29</v>
      </c>
      <c r="C12" s="93">
        <v>22755467276</v>
      </c>
      <c r="D12" s="93">
        <v>20211281616.940002</v>
      </c>
      <c r="E12" s="93">
        <v>296165876.31</v>
      </c>
      <c r="F12" s="93">
        <v>78819683.150000006</v>
      </c>
      <c r="G12" s="93">
        <v>2385592880.5600009</v>
      </c>
      <c r="H12" s="93">
        <v>89102258.930000007</v>
      </c>
      <c r="I12" s="93">
        <v>82658338.209999979</v>
      </c>
      <c r="J12" s="93">
        <v>100722832.86999999</v>
      </c>
      <c r="K12" s="93">
        <v>96775404.699999988</v>
      </c>
      <c r="L12" s="93">
        <v>88982653.829999998</v>
      </c>
      <c r="M12" s="93">
        <v>4613492442.1199989</v>
      </c>
      <c r="N12" s="93">
        <v>105174121.91000001</v>
      </c>
      <c r="O12" s="93">
        <v>107771695.38999999</v>
      </c>
      <c r="P12" s="93">
        <v>2623469446.5999999</v>
      </c>
      <c r="Q12" s="93">
        <f t="shared" si="0"/>
        <v>10668727634.58</v>
      </c>
      <c r="R12" s="39"/>
      <c r="S12" s="1"/>
    </row>
    <row r="13" spans="1:19" x14ac:dyDescent="0.25">
      <c r="A13" s="12"/>
      <c r="B13" s="2" t="s">
        <v>32</v>
      </c>
      <c r="C13" s="89">
        <v>8455939012.000001</v>
      </c>
      <c r="D13" s="89">
        <v>5781488299.7600002</v>
      </c>
      <c r="E13" s="89">
        <v>247464130.55000001</v>
      </c>
      <c r="F13" s="89">
        <v>20703614.399999999</v>
      </c>
      <c r="G13" s="89">
        <v>29577005.43999999</v>
      </c>
      <c r="H13" s="89">
        <v>30240736.030000001</v>
      </c>
      <c r="I13" s="89">
        <v>28004533.549999997</v>
      </c>
      <c r="J13" s="89">
        <v>24759740.069999997</v>
      </c>
      <c r="K13" s="89">
        <v>36887601.899999999</v>
      </c>
      <c r="L13" s="89">
        <v>28267288.469999999</v>
      </c>
      <c r="M13" s="89">
        <v>24280376.82</v>
      </c>
      <c r="N13" s="89">
        <v>42292305.820000008</v>
      </c>
      <c r="O13" s="89">
        <v>29494637</v>
      </c>
      <c r="P13" s="89">
        <v>79016375.330000013</v>
      </c>
      <c r="Q13" s="89">
        <f t="shared" si="0"/>
        <v>620988345.38</v>
      </c>
      <c r="R13" s="39"/>
      <c r="S13" s="1"/>
    </row>
    <row r="14" spans="1:19" x14ac:dyDescent="0.25">
      <c r="A14" s="12"/>
      <c r="B14" s="3" t="s">
        <v>33</v>
      </c>
      <c r="C14" s="91">
        <v>8455939012.000001</v>
      </c>
      <c r="D14" s="91">
        <v>5781488299.7600002</v>
      </c>
      <c r="E14" s="91">
        <v>247464130.55000001</v>
      </c>
      <c r="F14" s="91">
        <v>20703614.399999999</v>
      </c>
      <c r="G14" s="91">
        <v>29577005.43999999</v>
      </c>
      <c r="H14" s="91">
        <v>30240736.030000001</v>
      </c>
      <c r="I14" s="91">
        <v>28004533.549999997</v>
      </c>
      <c r="J14" s="91">
        <v>24759740.069999997</v>
      </c>
      <c r="K14" s="91">
        <v>36887601.899999999</v>
      </c>
      <c r="L14" s="91">
        <v>28267288.469999999</v>
      </c>
      <c r="M14" s="91">
        <v>24280376.82</v>
      </c>
      <c r="N14" s="91">
        <v>42292305.820000008</v>
      </c>
      <c r="O14" s="91">
        <v>29494637</v>
      </c>
      <c r="P14" s="91">
        <v>79016375.330000013</v>
      </c>
      <c r="Q14" s="91">
        <f t="shared" si="0"/>
        <v>620988345.38</v>
      </c>
      <c r="R14" s="39"/>
      <c r="S14" s="1"/>
    </row>
    <row r="15" spans="1:19" x14ac:dyDescent="0.25">
      <c r="A15" s="12"/>
      <c r="B15" s="2" t="s">
        <v>34</v>
      </c>
      <c r="C15" s="89">
        <v>4070000.0000000005</v>
      </c>
      <c r="D15" s="89">
        <v>4070000.0000000005</v>
      </c>
      <c r="E15" s="90">
        <v>0</v>
      </c>
      <c r="F15" s="90">
        <v>0</v>
      </c>
      <c r="G15" s="90">
        <v>0</v>
      </c>
      <c r="H15" s="90">
        <v>0</v>
      </c>
      <c r="I15" s="90">
        <v>0</v>
      </c>
      <c r="J15" s="90">
        <v>0</v>
      </c>
      <c r="K15" s="90">
        <v>0</v>
      </c>
      <c r="L15" s="90">
        <v>0</v>
      </c>
      <c r="M15" s="90">
        <v>0</v>
      </c>
      <c r="N15" s="90">
        <v>0</v>
      </c>
      <c r="O15" s="90">
        <v>0</v>
      </c>
      <c r="P15" s="90">
        <v>0</v>
      </c>
      <c r="Q15" s="90">
        <f t="shared" si="0"/>
        <v>0</v>
      </c>
      <c r="R15" s="39"/>
      <c r="S15" s="1"/>
    </row>
    <row r="16" spans="1:19" x14ac:dyDescent="0.25">
      <c r="A16" s="12"/>
      <c r="B16" s="3" t="s">
        <v>53</v>
      </c>
      <c r="C16" s="91">
        <v>4070000.0000000005</v>
      </c>
      <c r="D16" s="91">
        <v>4070000.0000000005</v>
      </c>
      <c r="E16" s="92">
        <v>0</v>
      </c>
      <c r="F16" s="92">
        <v>0</v>
      </c>
      <c r="G16" s="92">
        <v>0</v>
      </c>
      <c r="H16" s="92">
        <v>0</v>
      </c>
      <c r="I16" s="92">
        <v>0</v>
      </c>
      <c r="J16" s="92">
        <v>0</v>
      </c>
      <c r="K16" s="92">
        <v>0</v>
      </c>
      <c r="L16" s="92">
        <v>0</v>
      </c>
      <c r="M16" s="92">
        <v>0</v>
      </c>
      <c r="N16" s="92">
        <v>0</v>
      </c>
      <c r="O16" s="92">
        <v>0</v>
      </c>
      <c r="P16" s="92">
        <v>0</v>
      </c>
      <c r="Q16" s="92">
        <f t="shared" si="0"/>
        <v>0</v>
      </c>
      <c r="R16" s="39"/>
      <c r="S16" s="1"/>
    </row>
    <row r="17" spans="1:19" x14ac:dyDescent="0.25">
      <c r="A17" s="12"/>
      <c r="B17" s="2" t="s">
        <v>36</v>
      </c>
      <c r="C17" s="89">
        <v>14295458264</v>
      </c>
      <c r="D17" s="89">
        <v>14425723317.18</v>
      </c>
      <c r="E17" s="89">
        <v>48701745.759999998</v>
      </c>
      <c r="F17" s="89">
        <v>58116068.75</v>
      </c>
      <c r="G17" s="89">
        <v>2356015875.1200008</v>
      </c>
      <c r="H17" s="89">
        <v>58861522.899999999</v>
      </c>
      <c r="I17" s="89">
        <v>54653804.659999989</v>
      </c>
      <c r="J17" s="89">
        <v>75963092.799999997</v>
      </c>
      <c r="K17" s="89">
        <v>59887802.79999999</v>
      </c>
      <c r="L17" s="89">
        <v>60715365.359999999</v>
      </c>
      <c r="M17" s="89">
        <v>4589212065.2999992</v>
      </c>
      <c r="N17" s="89">
        <v>62881816.090000004</v>
      </c>
      <c r="O17" s="89">
        <v>78277058.390000001</v>
      </c>
      <c r="P17" s="89">
        <v>2544453071.27</v>
      </c>
      <c r="Q17" s="89">
        <f t="shared" si="0"/>
        <v>10047739289.200001</v>
      </c>
      <c r="R17" s="39"/>
      <c r="S17" s="1"/>
    </row>
    <row r="18" spans="1:19" x14ac:dyDescent="0.25">
      <c r="A18" s="12"/>
      <c r="B18" s="3" t="s">
        <v>59</v>
      </c>
      <c r="C18" s="91">
        <v>15300000</v>
      </c>
      <c r="D18" s="91">
        <v>14974987</v>
      </c>
      <c r="E18" s="91">
        <v>1257376</v>
      </c>
      <c r="F18" s="91">
        <v>1257376</v>
      </c>
      <c r="G18" s="91">
        <v>1257376</v>
      </c>
      <c r="H18" s="91">
        <v>1277846</v>
      </c>
      <c r="I18" s="91">
        <v>1277846</v>
      </c>
      <c r="J18" s="91">
        <v>1285493.5</v>
      </c>
      <c r="K18" s="91">
        <v>1280376</v>
      </c>
      <c r="L18" s="91">
        <v>1275258.5</v>
      </c>
      <c r="M18" s="91">
        <v>1259906</v>
      </c>
      <c r="N18" s="91">
        <v>1259906</v>
      </c>
      <c r="O18" s="91">
        <v>1075970</v>
      </c>
      <c r="P18" s="91">
        <v>1210257</v>
      </c>
      <c r="Q18" s="91">
        <f t="shared" si="0"/>
        <v>14974987</v>
      </c>
      <c r="R18" s="39"/>
      <c r="S18" s="1"/>
    </row>
    <row r="19" spans="1:19" x14ac:dyDescent="0.25">
      <c r="A19" s="12"/>
      <c r="B19" s="3" t="s">
        <v>38</v>
      </c>
      <c r="C19" s="92">
        <v>0</v>
      </c>
      <c r="D19" s="91">
        <v>36500</v>
      </c>
      <c r="E19" s="92">
        <v>0</v>
      </c>
      <c r="F19" s="92">
        <v>0</v>
      </c>
      <c r="G19" s="92">
        <v>0</v>
      </c>
      <c r="H19" s="92">
        <v>0</v>
      </c>
      <c r="I19" s="92">
        <v>0</v>
      </c>
      <c r="J19" s="92">
        <v>0</v>
      </c>
      <c r="K19" s="92">
        <v>0</v>
      </c>
      <c r="L19" s="92">
        <v>0</v>
      </c>
      <c r="M19" s="92">
        <v>0</v>
      </c>
      <c r="N19" s="91">
        <v>36305.25</v>
      </c>
      <c r="O19" s="92">
        <v>0</v>
      </c>
      <c r="P19" s="92">
        <v>0</v>
      </c>
      <c r="Q19" s="91">
        <f t="shared" si="0"/>
        <v>36305.25</v>
      </c>
      <c r="R19" s="39"/>
      <c r="S19" s="1"/>
    </row>
    <row r="20" spans="1:19" x14ac:dyDescent="0.25">
      <c r="A20" s="12"/>
      <c r="B20" s="3" t="s">
        <v>39</v>
      </c>
      <c r="C20" s="91">
        <v>474359715</v>
      </c>
      <c r="D20" s="91">
        <v>468922144.80000001</v>
      </c>
      <c r="E20" s="91">
        <v>11613339.93</v>
      </c>
      <c r="F20" s="91">
        <v>11625117.41</v>
      </c>
      <c r="G20" s="91">
        <v>11718433.919999998</v>
      </c>
      <c r="H20" s="91">
        <v>11965724.290000001</v>
      </c>
      <c r="I20" s="91">
        <v>11820030.689999999</v>
      </c>
      <c r="J20" s="91">
        <v>11797648.98</v>
      </c>
      <c r="K20" s="91">
        <v>11849799.93</v>
      </c>
      <c r="L20" s="91">
        <v>11710964.530000001</v>
      </c>
      <c r="M20" s="91">
        <v>11672162.689999999</v>
      </c>
      <c r="N20" s="91">
        <v>11597214.739999998</v>
      </c>
      <c r="O20" s="91">
        <v>22577173.569999997</v>
      </c>
      <c r="P20" s="91">
        <v>15053235.149999999</v>
      </c>
      <c r="Q20" s="91">
        <f t="shared" si="0"/>
        <v>155000845.83000001</v>
      </c>
      <c r="R20" s="39"/>
      <c r="S20" s="1"/>
    </row>
    <row r="21" spans="1:19" x14ac:dyDescent="0.25">
      <c r="A21" s="12"/>
      <c r="B21" s="3" t="s">
        <v>40</v>
      </c>
      <c r="C21" s="91">
        <v>13805798549</v>
      </c>
      <c r="D21" s="91">
        <v>13941789685.380001</v>
      </c>
      <c r="E21" s="91">
        <v>35831029.829999998</v>
      </c>
      <c r="F21" s="91">
        <v>45233575.340000004</v>
      </c>
      <c r="G21" s="91">
        <v>2343040065.2000008</v>
      </c>
      <c r="H21" s="91">
        <v>45617952.609999999</v>
      </c>
      <c r="I21" s="91">
        <v>41555927.969999991</v>
      </c>
      <c r="J21" s="91">
        <v>62879950.319999993</v>
      </c>
      <c r="K21" s="91">
        <v>46757626.86999999</v>
      </c>
      <c r="L21" s="91">
        <v>47729142.329999998</v>
      </c>
      <c r="M21" s="91">
        <v>4576279996.6099997</v>
      </c>
      <c r="N21" s="91">
        <v>49988390.100000001</v>
      </c>
      <c r="O21" s="91">
        <v>54623914.82</v>
      </c>
      <c r="P21" s="91">
        <v>2528189579.1199999</v>
      </c>
      <c r="Q21" s="91">
        <f t="shared" si="0"/>
        <v>9877727151.1199989</v>
      </c>
      <c r="R21" s="39"/>
      <c r="S21" s="1"/>
    </row>
    <row r="22" spans="1:19" x14ac:dyDescent="0.25">
      <c r="B22" s="7" t="s">
        <v>41</v>
      </c>
      <c r="C22" s="120">
        <f>C9+C12</f>
        <v>22757059776</v>
      </c>
      <c r="D22" s="120">
        <f t="shared" ref="D22:Q22" si="1">D9+D12</f>
        <v>20212844116.940002</v>
      </c>
      <c r="E22" s="121">
        <f t="shared" si="1"/>
        <v>296165876.31</v>
      </c>
      <c r="F22" s="121">
        <f t="shared" si="1"/>
        <v>78819683.150000006</v>
      </c>
      <c r="G22" s="121">
        <f t="shared" si="1"/>
        <v>2385592880.5600009</v>
      </c>
      <c r="H22" s="121">
        <f t="shared" si="1"/>
        <v>89102258.930000007</v>
      </c>
      <c r="I22" s="121">
        <f t="shared" si="1"/>
        <v>82658338.209999979</v>
      </c>
      <c r="J22" s="121">
        <f t="shared" si="1"/>
        <v>100722832.86999999</v>
      </c>
      <c r="K22" s="121">
        <f t="shared" si="1"/>
        <v>96775404.699999988</v>
      </c>
      <c r="L22" s="121">
        <f t="shared" si="1"/>
        <v>89458982.829999998</v>
      </c>
      <c r="M22" s="121">
        <f t="shared" si="1"/>
        <v>4613492442.1199989</v>
      </c>
      <c r="N22" s="121">
        <f t="shared" si="1"/>
        <v>105639314.64000002</v>
      </c>
      <c r="O22" s="121">
        <f t="shared" si="1"/>
        <v>107771695.38999999</v>
      </c>
      <c r="P22" s="121">
        <f t="shared" si="1"/>
        <v>2623469446.5999999</v>
      </c>
      <c r="Q22" s="122">
        <f t="shared" si="1"/>
        <v>10669669156.309999</v>
      </c>
      <c r="S22" s="1"/>
    </row>
    <row r="23" spans="1:19" x14ac:dyDescent="0.25">
      <c r="A23" s="12"/>
      <c r="B23" s="18"/>
      <c r="C23" s="123"/>
      <c r="D23" s="123"/>
      <c r="E23" s="124"/>
      <c r="F23" s="124"/>
      <c r="G23" s="124"/>
      <c r="H23" s="124"/>
      <c r="I23" s="124"/>
      <c r="J23" s="124"/>
      <c r="K23" s="124"/>
      <c r="L23" s="124"/>
      <c r="M23" s="124"/>
      <c r="N23" s="124"/>
      <c r="O23" s="125"/>
      <c r="P23" s="125"/>
      <c r="Q23" s="126"/>
    </row>
    <row r="24" spans="1:19" x14ac:dyDescent="0.25">
      <c r="B24" s="7" t="s">
        <v>42</v>
      </c>
      <c r="C24" s="127"/>
      <c r="D24" s="127"/>
      <c r="E24" s="128"/>
      <c r="F24" s="129"/>
      <c r="G24" s="130"/>
      <c r="H24" s="128"/>
      <c r="I24" s="129"/>
      <c r="J24" s="130"/>
      <c r="K24" s="128"/>
      <c r="L24" s="129"/>
      <c r="M24" s="130"/>
      <c r="N24" s="128"/>
      <c r="O24" s="129"/>
      <c r="P24" s="130"/>
      <c r="Q24" s="131"/>
    </row>
    <row r="25" spans="1:19" x14ac:dyDescent="0.25">
      <c r="A25" s="12"/>
      <c r="B25" s="10" t="s">
        <v>23</v>
      </c>
      <c r="C25" s="100">
        <v>0</v>
      </c>
      <c r="D25" s="87">
        <v>29612646.82</v>
      </c>
      <c r="E25" s="99">
        <v>0</v>
      </c>
      <c r="F25" s="99">
        <v>0</v>
      </c>
      <c r="G25" s="99">
        <v>0</v>
      </c>
      <c r="H25" s="99">
        <v>0</v>
      </c>
      <c r="I25" s="99">
        <v>0</v>
      </c>
      <c r="J25" s="99">
        <v>0</v>
      </c>
      <c r="K25" s="99">
        <v>0</v>
      </c>
      <c r="L25" s="99">
        <v>0</v>
      </c>
      <c r="M25" s="135">
        <v>2734474.6</v>
      </c>
      <c r="N25" s="135">
        <v>174000</v>
      </c>
      <c r="O25" s="99">
        <v>0</v>
      </c>
      <c r="P25" s="135">
        <v>6962668.9600000009</v>
      </c>
      <c r="Q25" s="135">
        <f>SUM(E25:P25)</f>
        <v>9871143.5600000005</v>
      </c>
      <c r="S25" s="1"/>
    </row>
    <row r="26" spans="1:19" x14ac:dyDescent="0.25">
      <c r="A26" s="12"/>
      <c r="B26" s="3" t="s">
        <v>24</v>
      </c>
      <c r="C26" s="90">
        <v>0</v>
      </c>
      <c r="D26" s="89">
        <v>29612646.82</v>
      </c>
      <c r="E26" s="90">
        <v>0</v>
      </c>
      <c r="F26" s="90">
        <v>0</v>
      </c>
      <c r="G26" s="90">
        <v>0</v>
      </c>
      <c r="H26" s="90">
        <v>0</v>
      </c>
      <c r="I26" s="90">
        <v>0</v>
      </c>
      <c r="J26" s="90">
        <v>0</v>
      </c>
      <c r="K26" s="90">
        <v>0</v>
      </c>
      <c r="L26" s="90">
        <v>0</v>
      </c>
      <c r="M26" s="89">
        <v>2734474.6</v>
      </c>
      <c r="N26" s="89">
        <v>174000</v>
      </c>
      <c r="O26" s="90">
        <v>0</v>
      </c>
      <c r="P26" s="89">
        <v>6962668.9600000009</v>
      </c>
      <c r="Q26" s="89">
        <f t="shared" ref="Q26:Q31" si="2">SUM(E26:P26)</f>
        <v>9871143.5600000005</v>
      </c>
      <c r="S26" s="1"/>
    </row>
    <row r="27" spans="1:19" x14ac:dyDescent="0.25">
      <c r="A27" s="12"/>
      <c r="B27" s="45" t="s">
        <v>25</v>
      </c>
      <c r="C27" s="92">
        <v>0</v>
      </c>
      <c r="D27" s="91">
        <v>29612646.82</v>
      </c>
      <c r="E27" s="92">
        <v>0</v>
      </c>
      <c r="F27" s="92">
        <v>0</v>
      </c>
      <c r="G27" s="92">
        <v>0</v>
      </c>
      <c r="H27" s="92">
        <v>0</v>
      </c>
      <c r="I27" s="92">
        <v>0</v>
      </c>
      <c r="J27" s="92">
        <v>0</v>
      </c>
      <c r="K27" s="92">
        <v>0</v>
      </c>
      <c r="L27" s="92">
        <v>0</v>
      </c>
      <c r="M27" s="91">
        <v>2734474.6</v>
      </c>
      <c r="N27" s="91">
        <v>174000</v>
      </c>
      <c r="O27" s="92">
        <v>0</v>
      </c>
      <c r="P27" s="91">
        <v>6962668.9600000009</v>
      </c>
      <c r="Q27" s="91">
        <f t="shared" si="2"/>
        <v>9871143.5600000005</v>
      </c>
      <c r="S27" s="1"/>
    </row>
    <row r="28" spans="1:19" x14ac:dyDescent="0.25">
      <c r="A28" s="12"/>
      <c r="B28" s="10" t="s">
        <v>44</v>
      </c>
      <c r="C28" s="87">
        <v>10000000</v>
      </c>
      <c r="D28" s="87">
        <v>10000000</v>
      </c>
      <c r="E28" s="88">
        <v>0</v>
      </c>
      <c r="F28" s="88">
        <v>0</v>
      </c>
      <c r="G28" s="88">
        <v>0</v>
      </c>
      <c r="H28" s="88">
        <v>0</v>
      </c>
      <c r="I28" s="88">
        <v>0</v>
      </c>
      <c r="J28" s="88">
        <v>0</v>
      </c>
      <c r="K28" s="88">
        <v>0</v>
      </c>
      <c r="L28" s="88">
        <v>0</v>
      </c>
      <c r="M28" s="88">
        <v>0</v>
      </c>
      <c r="N28" s="88">
        <v>0</v>
      </c>
      <c r="O28" s="88">
        <v>0</v>
      </c>
      <c r="P28" s="88">
        <v>0</v>
      </c>
      <c r="Q28" s="88">
        <f t="shared" si="2"/>
        <v>0</v>
      </c>
    </row>
    <row r="29" spans="1:19" x14ac:dyDescent="0.25">
      <c r="A29" s="12"/>
      <c r="B29" s="3" t="s">
        <v>45</v>
      </c>
      <c r="C29" s="91">
        <v>10000000</v>
      </c>
      <c r="D29" s="91">
        <v>10000000</v>
      </c>
      <c r="E29" s="92">
        <v>0</v>
      </c>
      <c r="F29" s="92">
        <v>0</v>
      </c>
      <c r="G29" s="92">
        <v>0</v>
      </c>
      <c r="H29" s="92">
        <v>0</v>
      </c>
      <c r="I29" s="92">
        <v>0</v>
      </c>
      <c r="J29" s="92">
        <v>0</v>
      </c>
      <c r="K29" s="92">
        <v>0</v>
      </c>
      <c r="L29" s="92">
        <v>0</v>
      </c>
      <c r="M29" s="92">
        <v>0</v>
      </c>
      <c r="N29" s="92">
        <v>0</v>
      </c>
      <c r="O29" s="92">
        <v>0</v>
      </c>
      <c r="P29" s="92">
        <v>0</v>
      </c>
      <c r="Q29" s="92">
        <f t="shared" si="2"/>
        <v>0</v>
      </c>
    </row>
    <row r="30" spans="1:19" x14ac:dyDescent="0.25">
      <c r="A30" s="12"/>
      <c r="B30" s="45" t="s">
        <v>46</v>
      </c>
      <c r="C30" s="91">
        <v>10000000</v>
      </c>
      <c r="D30" s="91">
        <v>10000000</v>
      </c>
      <c r="E30" s="92">
        <v>0</v>
      </c>
      <c r="F30" s="92">
        <v>0</v>
      </c>
      <c r="G30" s="92">
        <v>0</v>
      </c>
      <c r="H30" s="92">
        <v>0</v>
      </c>
      <c r="I30" s="92">
        <v>0</v>
      </c>
      <c r="J30" s="92">
        <v>0</v>
      </c>
      <c r="K30" s="92">
        <v>0</v>
      </c>
      <c r="L30" s="92">
        <v>0</v>
      </c>
      <c r="M30" s="92">
        <v>0</v>
      </c>
      <c r="N30" s="92">
        <v>0</v>
      </c>
      <c r="O30" s="92">
        <v>0</v>
      </c>
      <c r="P30" s="92">
        <v>0</v>
      </c>
      <c r="Q30" s="92">
        <f t="shared" si="2"/>
        <v>0</v>
      </c>
    </row>
    <row r="31" spans="1:19" x14ac:dyDescent="0.25">
      <c r="A31" s="12"/>
      <c r="B31" s="7" t="s">
        <v>47</v>
      </c>
      <c r="C31" s="120">
        <f>C25+C28</f>
        <v>10000000</v>
      </c>
      <c r="D31" s="120">
        <f>D25+D28</f>
        <v>39612646.82</v>
      </c>
      <c r="E31" s="128">
        <f t="shared" ref="E31:P31" si="3">E25+E28</f>
        <v>0</v>
      </c>
      <c r="F31" s="129">
        <f t="shared" si="3"/>
        <v>0</v>
      </c>
      <c r="G31" s="130">
        <f t="shared" si="3"/>
        <v>0</v>
      </c>
      <c r="H31" s="128">
        <f t="shared" si="3"/>
        <v>0</v>
      </c>
      <c r="I31" s="129">
        <f t="shared" si="3"/>
        <v>0</v>
      </c>
      <c r="J31" s="130">
        <f t="shared" si="3"/>
        <v>0</v>
      </c>
      <c r="K31" s="128">
        <f t="shared" si="3"/>
        <v>0</v>
      </c>
      <c r="L31" s="129">
        <f t="shared" si="3"/>
        <v>0</v>
      </c>
      <c r="M31" s="134">
        <f t="shared" si="3"/>
        <v>2734474.6</v>
      </c>
      <c r="N31" s="121">
        <f t="shared" si="3"/>
        <v>174000</v>
      </c>
      <c r="O31" s="129">
        <f t="shared" si="3"/>
        <v>0</v>
      </c>
      <c r="P31" s="134">
        <f t="shared" si="3"/>
        <v>6962668.9600000009</v>
      </c>
      <c r="Q31" s="122">
        <f t="shared" si="2"/>
        <v>9871143.5600000005</v>
      </c>
      <c r="S31" s="1"/>
    </row>
    <row r="32" spans="1:19" x14ac:dyDescent="0.25">
      <c r="B32" s="18"/>
      <c r="C32" s="132"/>
      <c r="D32" s="123"/>
      <c r="E32" s="124"/>
      <c r="F32" s="124"/>
      <c r="G32" s="124"/>
      <c r="H32" s="124"/>
      <c r="I32" s="124"/>
      <c r="J32" s="124"/>
      <c r="K32" s="124"/>
      <c r="L32" s="124"/>
      <c r="M32" s="124"/>
      <c r="N32" s="124"/>
      <c r="O32" s="92"/>
      <c r="P32" s="92"/>
      <c r="Q32" s="123"/>
    </row>
    <row r="33" spans="1:17" x14ac:dyDescent="0.25">
      <c r="A33" s="12"/>
      <c r="B33" s="7" t="s">
        <v>48</v>
      </c>
      <c r="C33" s="120">
        <f t="shared" ref="C33:Q33" si="4">C22+C31</f>
        <v>22767059776</v>
      </c>
      <c r="D33" s="120">
        <f>D22+D31</f>
        <v>20252456763.760002</v>
      </c>
      <c r="E33" s="121">
        <f t="shared" si="4"/>
        <v>296165876.31</v>
      </c>
      <c r="F33" s="133">
        <f t="shared" si="4"/>
        <v>78819683.150000006</v>
      </c>
      <c r="G33" s="134">
        <f t="shared" si="4"/>
        <v>2385592880.5600009</v>
      </c>
      <c r="H33" s="121">
        <f t="shared" si="4"/>
        <v>89102258.930000007</v>
      </c>
      <c r="I33" s="133">
        <f t="shared" si="4"/>
        <v>82658338.209999979</v>
      </c>
      <c r="J33" s="134">
        <f t="shared" si="4"/>
        <v>100722832.86999999</v>
      </c>
      <c r="K33" s="121">
        <f t="shared" si="4"/>
        <v>96775404.699999988</v>
      </c>
      <c r="L33" s="133">
        <f t="shared" si="4"/>
        <v>89458982.829999998</v>
      </c>
      <c r="M33" s="134">
        <f t="shared" si="4"/>
        <v>4616226916.7199993</v>
      </c>
      <c r="N33" s="121">
        <f t="shared" si="4"/>
        <v>105813314.64000002</v>
      </c>
      <c r="O33" s="133">
        <f t="shared" si="4"/>
        <v>107771695.38999999</v>
      </c>
      <c r="P33" s="134">
        <f t="shared" si="4"/>
        <v>2630432115.5599999</v>
      </c>
      <c r="Q33" s="122">
        <f t="shared" si="4"/>
        <v>10679540299.869999</v>
      </c>
    </row>
    <row r="34" spans="1:17" x14ac:dyDescent="0.25">
      <c r="B34" s="4" t="s">
        <v>60</v>
      </c>
      <c r="C34" s="1"/>
      <c r="D34" s="1"/>
      <c r="E34" s="5"/>
      <c r="F34" s="5"/>
      <c r="G34" s="5"/>
      <c r="H34" s="5"/>
      <c r="I34" s="5"/>
      <c r="J34" s="5"/>
      <c r="K34" s="5"/>
      <c r="L34" s="5"/>
      <c r="M34" s="5"/>
      <c r="N34" s="5"/>
      <c r="O34" s="5"/>
      <c r="P34" s="5"/>
      <c r="Q34" s="5"/>
    </row>
    <row r="35" spans="1:17" x14ac:dyDescent="0.25">
      <c r="B35" s="4" t="s">
        <v>61</v>
      </c>
      <c r="C35" s="1"/>
      <c r="D35" s="1"/>
      <c r="E35" s="5"/>
      <c r="F35" s="5"/>
      <c r="G35" s="5"/>
      <c r="H35" s="5"/>
      <c r="I35" s="5"/>
      <c r="J35" s="5"/>
      <c r="K35" s="5"/>
      <c r="L35" s="5"/>
      <c r="M35" s="5"/>
      <c r="N35" s="5"/>
      <c r="O35" s="5"/>
      <c r="P35" s="5"/>
      <c r="Q35" s="5"/>
    </row>
    <row r="36" spans="1:17" x14ac:dyDescent="0.25">
      <c r="B36" s="159" t="s">
        <v>62</v>
      </c>
      <c r="C36" s="159"/>
      <c r="D36" s="159"/>
      <c r="E36" s="159"/>
      <c r="F36" s="43"/>
      <c r="G36" s="43"/>
      <c r="H36" s="43"/>
      <c r="I36" s="44"/>
      <c r="J36" s="43"/>
      <c r="K36" s="6"/>
      <c r="L36" s="6"/>
      <c r="M36" s="6"/>
      <c r="N36" s="6"/>
      <c r="O36" s="6"/>
      <c r="P36" s="6"/>
      <c r="Q36" s="6"/>
    </row>
    <row r="37" spans="1:17" x14ac:dyDescent="0.25">
      <c r="B37" s="159" t="s">
        <v>63</v>
      </c>
      <c r="C37" s="159"/>
      <c r="D37" s="159"/>
      <c r="E37" s="159"/>
      <c r="F37" s="159"/>
      <c r="G37" s="159"/>
      <c r="H37" s="159"/>
      <c r="I37" s="159"/>
      <c r="J37" s="159"/>
      <c r="K37" s="6"/>
      <c r="L37" s="6"/>
      <c r="M37" s="6"/>
      <c r="N37" s="6"/>
      <c r="O37" s="6"/>
      <c r="P37" s="6"/>
      <c r="Q37" s="6"/>
    </row>
    <row r="38" spans="1:17" x14ac:dyDescent="0.25">
      <c r="B38" s="160"/>
      <c r="C38" s="160"/>
      <c r="D38" s="160"/>
      <c r="E38" s="160"/>
      <c r="F38" s="160"/>
      <c r="G38" s="160"/>
      <c r="H38" s="160"/>
      <c r="I38" s="160"/>
      <c r="J38" s="5"/>
      <c r="K38" s="5"/>
      <c r="L38" s="5"/>
      <c r="M38" s="5"/>
      <c r="N38" s="5"/>
      <c r="O38" s="5"/>
      <c r="P38" s="5"/>
      <c r="Q38" s="5"/>
    </row>
    <row r="39" spans="1:17" x14ac:dyDescent="0.25">
      <c r="M39" s="1"/>
    </row>
    <row r="42" spans="1:17" x14ac:dyDescent="0.25">
      <c r="G42" s="1"/>
    </row>
  </sheetData>
  <mergeCells count="11">
    <mergeCell ref="B36:E36"/>
    <mergeCell ref="B37:J37"/>
    <mergeCell ref="B38:I3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8 Q25:Q31 Q20:Q2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S40"/>
  <sheetViews>
    <sheetView showGridLines="0" zoomScale="89" zoomScaleNormal="89" workbookViewId="0">
      <selection activeCell="B7" sqref="B7:B8"/>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9.140625" bestFit="1" customWidth="1"/>
  </cols>
  <sheetData>
    <row r="1" spans="1:17" x14ac:dyDescent="0.25">
      <c r="A1" s="12"/>
      <c r="B1" s="18"/>
      <c r="C1" s="18"/>
      <c r="D1" s="17"/>
      <c r="E1" s="25"/>
      <c r="F1" s="25"/>
      <c r="G1" s="25"/>
      <c r="H1" s="12"/>
      <c r="I1" s="12"/>
      <c r="J1" s="12"/>
      <c r="K1" s="24"/>
      <c r="L1" s="12"/>
      <c r="M1" s="12"/>
      <c r="N1" s="12"/>
      <c r="O1" s="12"/>
      <c r="P1" s="12"/>
      <c r="Q1" s="12"/>
    </row>
    <row r="2" spans="1:17" ht="28.5" x14ac:dyDescent="0.25">
      <c r="A2" s="12"/>
      <c r="B2" s="150" t="s">
        <v>0</v>
      </c>
      <c r="C2" s="150"/>
      <c r="D2" s="150"/>
      <c r="E2" s="150"/>
      <c r="F2" s="150"/>
      <c r="G2" s="150"/>
      <c r="H2" s="150"/>
      <c r="I2" s="150"/>
      <c r="J2" s="150"/>
      <c r="K2" s="150"/>
      <c r="L2" s="150"/>
      <c r="M2" s="150"/>
      <c r="N2" s="150"/>
      <c r="O2" s="150"/>
      <c r="P2" s="150"/>
      <c r="Q2" s="150"/>
    </row>
    <row r="3" spans="1:17" ht="21" x14ac:dyDescent="0.25">
      <c r="A3" s="12"/>
      <c r="B3" s="151" t="s">
        <v>1</v>
      </c>
      <c r="C3" s="151"/>
      <c r="D3" s="151"/>
      <c r="E3" s="151"/>
      <c r="F3" s="151"/>
      <c r="G3" s="151"/>
      <c r="H3" s="151"/>
      <c r="I3" s="151"/>
      <c r="J3" s="151"/>
      <c r="K3" s="151"/>
      <c r="L3" s="151"/>
      <c r="M3" s="151"/>
      <c r="N3" s="151"/>
      <c r="O3" s="151"/>
      <c r="P3" s="151"/>
      <c r="Q3" s="151"/>
    </row>
    <row r="4" spans="1:17" ht="15.75" x14ac:dyDescent="0.25">
      <c r="A4" s="12"/>
      <c r="B4" s="152" t="s">
        <v>2</v>
      </c>
      <c r="C4" s="152"/>
      <c r="D4" s="152"/>
      <c r="E4" s="152"/>
      <c r="F4" s="152"/>
      <c r="G4" s="152"/>
      <c r="H4" s="152"/>
      <c r="I4" s="152"/>
      <c r="J4" s="152"/>
      <c r="K4" s="152"/>
      <c r="L4" s="152"/>
      <c r="M4" s="152"/>
      <c r="N4" s="152"/>
      <c r="O4" s="152"/>
      <c r="P4" s="152"/>
      <c r="Q4" s="152"/>
    </row>
    <row r="5" spans="1:17" ht="15.75" x14ac:dyDescent="0.25">
      <c r="A5" s="12"/>
      <c r="B5" s="152" t="s">
        <v>3</v>
      </c>
      <c r="C5" s="152"/>
      <c r="D5" s="152"/>
      <c r="E5" s="152"/>
      <c r="F5" s="152"/>
      <c r="G5" s="152"/>
      <c r="H5" s="152"/>
      <c r="I5" s="152"/>
      <c r="J5" s="152"/>
      <c r="K5" s="152"/>
      <c r="L5" s="152"/>
      <c r="M5" s="152"/>
      <c r="N5" s="152"/>
      <c r="O5" s="152"/>
      <c r="P5" s="152"/>
      <c r="Q5" s="152"/>
    </row>
    <row r="6" spans="1:17" x14ac:dyDescent="0.25">
      <c r="A6" s="12"/>
      <c r="B6" s="16" t="s">
        <v>64</v>
      </c>
      <c r="C6" s="15"/>
      <c r="D6" s="14"/>
      <c r="E6" s="23"/>
      <c r="F6" s="23"/>
      <c r="G6" s="23"/>
      <c r="H6" s="12"/>
      <c r="I6" s="12"/>
      <c r="J6" s="12"/>
      <c r="K6" s="22"/>
      <c r="L6" s="12"/>
      <c r="M6" s="12"/>
      <c r="N6" s="12"/>
      <c r="O6" s="12"/>
      <c r="P6" s="12"/>
      <c r="Q6" s="13" t="s">
        <v>5</v>
      </c>
    </row>
    <row r="7" spans="1:17"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7"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7" x14ac:dyDescent="0.25">
      <c r="A9" s="12"/>
      <c r="B9" s="10" t="s">
        <v>26</v>
      </c>
      <c r="C9" s="87">
        <v>2400000</v>
      </c>
      <c r="D9" s="87">
        <v>2544699</v>
      </c>
      <c r="E9" s="88">
        <v>0</v>
      </c>
      <c r="F9" s="88">
        <v>0</v>
      </c>
      <c r="G9" s="88">
        <v>0</v>
      </c>
      <c r="H9" s="88">
        <v>0</v>
      </c>
      <c r="I9" s="88">
        <v>0</v>
      </c>
      <c r="J9" s="87">
        <v>494225</v>
      </c>
      <c r="K9" s="88">
        <v>0</v>
      </c>
      <c r="L9" s="87">
        <v>151205.96</v>
      </c>
      <c r="M9" s="87">
        <v>499259.71</v>
      </c>
      <c r="N9" s="88">
        <v>0</v>
      </c>
      <c r="O9" s="88">
        <v>0</v>
      </c>
      <c r="P9" s="88">
        <v>0</v>
      </c>
      <c r="Q9" s="87">
        <f>SUM(E9:P9)</f>
        <v>1144690.67</v>
      </c>
    </row>
    <row r="10" spans="1:17" x14ac:dyDescent="0.25">
      <c r="A10" s="12"/>
      <c r="B10" s="2" t="s">
        <v>27</v>
      </c>
      <c r="C10" s="89">
        <v>2400000</v>
      </c>
      <c r="D10" s="89">
        <v>2544699</v>
      </c>
      <c r="E10" s="90">
        <v>0</v>
      </c>
      <c r="F10" s="90">
        <v>0</v>
      </c>
      <c r="G10" s="90">
        <v>0</v>
      </c>
      <c r="H10" s="90">
        <v>0</v>
      </c>
      <c r="I10" s="90">
        <v>0</v>
      </c>
      <c r="J10" s="89">
        <v>494225</v>
      </c>
      <c r="K10" s="90">
        <v>0</v>
      </c>
      <c r="L10" s="89">
        <v>151205.96</v>
      </c>
      <c r="M10" s="89">
        <v>499259.71</v>
      </c>
      <c r="N10" s="90">
        <v>0</v>
      </c>
      <c r="O10" s="90">
        <v>0</v>
      </c>
      <c r="P10" s="90">
        <v>0</v>
      </c>
      <c r="Q10" s="89">
        <f t="shared" ref="Q10:Q24" si="0">SUM(E10:P10)</f>
        <v>1144690.67</v>
      </c>
    </row>
    <row r="11" spans="1:17" x14ac:dyDescent="0.25">
      <c r="A11" s="12"/>
      <c r="B11" s="3" t="s">
        <v>28</v>
      </c>
      <c r="C11" s="91">
        <v>2400000</v>
      </c>
      <c r="D11" s="91">
        <v>2544699</v>
      </c>
      <c r="E11" s="92">
        <v>0</v>
      </c>
      <c r="F11" s="92">
        <v>0</v>
      </c>
      <c r="G11" s="92">
        <v>0</v>
      </c>
      <c r="H11" s="92">
        <v>0</v>
      </c>
      <c r="I11" s="92">
        <v>0</v>
      </c>
      <c r="J11" s="91">
        <v>494225</v>
      </c>
      <c r="K11" s="92">
        <v>0</v>
      </c>
      <c r="L11" s="91">
        <v>151205.96</v>
      </c>
      <c r="M11" s="91">
        <v>499259.71</v>
      </c>
      <c r="N11" s="92">
        <v>0</v>
      </c>
      <c r="O11" s="92">
        <v>0</v>
      </c>
      <c r="P11" s="92">
        <v>0</v>
      </c>
      <c r="Q11" s="91">
        <f t="shared" si="0"/>
        <v>1144690.67</v>
      </c>
    </row>
    <row r="12" spans="1:17" x14ac:dyDescent="0.25">
      <c r="A12" s="12"/>
      <c r="B12" s="10" t="s">
        <v>29</v>
      </c>
      <c r="C12" s="93">
        <v>36565572708</v>
      </c>
      <c r="D12" s="93">
        <v>36828732305.940002</v>
      </c>
      <c r="E12" s="93">
        <v>64413396.550000004</v>
      </c>
      <c r="F12" s="93">
        <v>80665605.99000001</v>
      </c>
      <c r="G12" s="93">
        <v>118924090.11999999</v>
      </c>
      <c r="H12" s="93">
        <v>83989876.879999995</v>
      </c>
      <c r="I12" s="93">
        <v>93442029.11999999</v>
      </c>
      <c r="J12" s="93">
        <v>99973148.230000004</v>
      </c>
      <c r="K12" s="93">
        <v>4907908322.8599997</v>
      </c>
      <c r="L12" s="93">
        <v>100646140.66</v>
      </c>
      <c r="M12" s="93">
        <v>2517487390.3299994</v>
      </c>
      <c r="N12" s="93">
        <v>109620753.02</v>
      </c>
      <c r="O12" s="93">
        <v>140733767.76999998</v>
      </c>
      <c r="P12" s="93">
        <v>2727170403.4499998</v>
      </c>
      <c r="Q12" s="93">
        <f t="shared" si="0"/>
        <v>11044974924.98</v>
      </c>
    </row>
    <row r="13" spans="1:17" x14ac:dyDescent="0.25">
      <c r="A13" s="12"/>
      <c r="B13" s="2" t="s">
        <v>32</v>
      </c>
      <c r="C13" s="89">
        <v>1269708828</v>
      </c>
      <c r="D13" s="89">
        <v>1337334510.7799997</v>
      </c>
      <c r="E13" s="89">
        <v>20651203.309999999</v>
      </c>
      <c r="F13" s="89">
        <v>20222623.469999999</v>
      </c>
      <c r="G13" s="89">
        <v>23570068.009999998</v>
      </c>
      <c r="H13" s="89">
        <v>23873924.25</v>
      </c>
      <c r="I13" s="89">
        <v>29538181.149999999</v>
      </c>
      <c r="J13" s="89">
        <v>26769977.769999996</v>
      </c>
      <c r="K13" s="89">
        <v>26134700.879999999</v>
      </c>
      <c r="L13" s="89">
        <v>29144876.079999998</v>
      </c>
      <c r="M13" s="89">
        <v>24340718.109999999</v>
      </c>
      <c r="N13" s="89">
        <v>33007924.099999998</v>
      </c>
      <c r="O13" s="89">
        <v>29520010.23</v>
      </c>
      <c r="P13" s="89">
        <v>76861360.050000012</v>
      </c>
      <c r="Q13" s="89">
        <f t="shared" si="0"/>
        <v>363635567.40999997</v>
      </c>
    </row>
    <row r="14" spans="1:17" x14ac:dyDescent="0.25">
      <c r="A14" s="12"/>
      <c r="B14" s="3" t="s">
        <v>33</v>
      </c>
      <c r="C14" s="91">
        <v>1269708828</v>
      </c>
      <c r="D14" s="91">
        <v>1337334510.7799997</v>
      </c>
      <c r="E14" s="91">
        <v>20651203.309999999</v>
      </c>
      <c r="F14" s="91">
        <v>20222623.469999999</v>
      </c>
      <c r="G14" s="91">
        <v>23570068.009999998</v>
      </c>
      <c r="H14" s="91">
        <v>23873924.25</v>
      </c>
      <c r="I14" s="91">
        <v>29538181.149999999</v>
      </c>
      <c r="J14" s="91">
        <v>26769977.769999996</v>
      </c>
      <c r="K14" s="91">
        <v>26134700.879999999</v>
      </c>
      <c r="L14" s="91">
        <v>29144876.079999998</v>
      </c>
      <c r="M14" s="91">
        <v>24340718.109999999</v>
      </c>
      <c r="N14" s="91">
        <v>33007924.099999998</v>
      </c>
      <c r="O14" s="91">
        <v>29520010.23</v>
      </c>
      <c r="P14" s="91">
        <v>76861360.050000012</v>
      </c>
      <c r="Q14" s="91">
        <f t="shared" si="0"/>
        <v>363635567.40999997</v>
      </c>
    </row>
    <row r="15" spans="1:17" x14ac:dyDescent="0.25">
      <c r="A15" s="12"/>
      <c r="B15" s="2" t="s">
        <v>34</v>
      </c>
      <c r="C15" s="89">
        <v>6479363</v>
      </c>
      <c r="D15" s="89">
        <v>6479363</v>
      </c>
      <c r="E15" s="90">
        <v>0</v>
      </c>
      <c r="F15" s="90">
        <v>0</v>
      </c>
      <c r="G15" s="90">
        <v>0</v>
      </c>
      <c r="H15" s="90">
        <v>0</v>
      </c>
      <c r="I15" s="90">
        <v>0</v>
      </c>
      <c r="J15" s="90">
        <v>0</v>
      </c>
      <c r="K15" s="90">
        <v>0</v>
      </c>
      <c r="L15" s="90">
        <v>0</v>
      </c>
      <c r="M15" s="90">
        <v>0</v>
      </c>
      <c r="N15" s="90">
        <v>0</v>
      </c>
      <c r="O15" s="90">
        <v>0</v>
      </c>
      <c r="P15" s="90">
        <v>0</v>
      </c>
      <c r="Q15" s="90">
        <f t="shared" si="0"/>
        <v>0</v>
      </c>
    </row>
    <row r="16" spans="1:17" x14ac:dyDescent="0.25">
      <c r="A16" s="12"/>
      <c r="B16" s="3" t="s">
        <v>53</v>
      </c>
      <c r="C16" s="91">
        <v>6479363</v>
      </c>
      <c r="D16" s="91">
        <v>6479363</v>
      </c>
      <c r="E16" s="92">
        <v>0</v>
      </c>
      <c r="F16" s="92">
        <v>0</v>
      </c>
      <c r="G16" s="92">
        <v>0</v>
      </c>
      <c r="H16" s="92">
        <v>0</v>
      </c>
      <c r="I16" s="92">
        <v>0</v>
      </c>
      <c r="J16" s="92">
        <v>0</v>
      </c>
      <c r="K16" s="92">
        <v>0</v>
      </c>
      <c r="L16" s="92">
        <v>0</v>
      </c>
      <c r="M16" s="92">
        <v>0</v>
      </c>
      <c r="N16" s="92">
        <v>0</v>
      </c>
      <c r="O16" s="92">
        <v>0</v>
      </c>
      <c r="P16" s="92">
        <v>0</v>
      </c>
      <c r="Q16" s="92">
        <f t="shared" si="0"/>
        <v>0</v>
      </c>
    </row>
    <row r="17" spans="1:19" x14ac:dyDescent="0.25">
      <c r="A17" s="12"/>
      <c r="B17" s="2" t="s">
        <v>36</v>
      </c>
      <c r="C17" s="89">
        <v>35289384517</v>
      </c>
      <c r="D17" s="89">
        <v>35484918432.160004</v>
      </c>
      <c r="E17" s="89">
        <v>43762193.240000002</v>
      </c>
      <c r="F17" s="89">
        <v>60442982.520000003</v>
      </c>
      <c r="G17" s="89">
        <v>95354022.109999985</v>
      </c>
      <c r="H17" s="89">
        <v>60115952.629999995</v>
      </c>
      <c r="I17" s="89">
        <v>63903847.969999999</v>
      </c>
      <c r="J17" s="89">
        <v>73203170.460000008</v>
      </c>
      <c r="K17" s="89">
        <v>4881773621.9799995</v>
      </c>
      <c r="L17" s="89">
        <v>71501264.579999998</v>
      </c>
      <c r="M17" s="89">
        <v>2493146672.2199993</v>
      </c>
      <c r="N17" s="89">
        <v>76612828.920000002</v>
      </c>
      <c r="O17" s="89">
        <v>111213757.53999999</v>
      </c>
      <c r="P17" s="89">
        <v>2650309043.3999996</v>
      </c>
      <c r="Q17" s="89">
        <f t="shared" si="0"/>
        <v>10681339357.57</v>
      </c>
    </row>
    <row r="18" spans="1:19" x14ac:dyDescent="0.25">
      <c r="A18" s="12"/>
      <c r="B18" s="3" t="s">
        <v>59</v>
      </c>
      <c r="C18" s="91">
        <v>609710070</v>
      </c>
      <c r="D18" s="91">
        <v>569536180</v>
      </c>
      <c r="E18" s="91">
        <v>1239263.5</v>
      </c>
      <c r="F18" s="91">
        <v>1259848.5</v>
      </c>
      <c r="G18" s="91">
        <v>1264966</v>
      </c>
      <c r="H18" s="91">
        <v>1245201</v>
      </c>
      <c r="I18" s="91">
        <v>1245201</v>
      </c>
      <c r="J18" s="91">
        <v>1245201</v>
      </c>
      <c r="K18" s="91">
        <v>1274636</v>
      </c>
      <c r="L18" s="91">
        <v>1283261</v>
      </c>
      <c r="M18" s="91">
        <v>1283261</v>
      </c>
      <c r="N18" s="91">
        <v>1283261</v>
      </c>
      <c r="O18" s="91">
        <v>1283261</v>
      </c>
      <c r="P18" s="91">
        <v>1283261</v>
      </c>
      <c r="Q18" s="91">
        <f t="shared" si="0"/>
        <v>15190622</v>
      </c>
    </row>
    <row r="19" spans="1:19" x14ac:dyDescent="0.25">
      <c r="A19" s="12"/>
      <c r="B19" s="3" t="s">
        <v>39</v>
      </c>
      <c r="C19" s="91">
        <v>259118384</v>
      </c>
      <c r="D19" s="91">
        <v>279342999.27999997</v>
      </c>
      <c r="E19" s="91">
        <v>11331946.75</v>
      </c>
      <c r="F19" s="91">
        <v>11473853.760000002</v>
      </c>
      <c r="G19" s="91">
        <v>14514507.030000001</v>
      </c>
      <c r="H19" s="91">
        <v>13432875.01</v>
      </c>
      <c r="I19" s="91">
        <v>12203511.33</v>
      </c>
      <c r="J19" s="91">
        <v>24127228.639999997</v>
      </c>
      <c r="K19" s="91">
        <v>11725956.9</v>
      </c>
      <c r="L19" s="91">
        <v>16316964.320000004</v>
      </c>
      <c r="M19" s="91">
        <v>13827493.040000001</v>
      </c>
      <c r="N19" s="91">
        <v>13190781.610000001</v>
      </c>
      <c r="O19" s="91">
        <v>23468736.540000003</v>
      </c>
      <c r="P19" s="91">
        <v>34211358.590000004</v>
      </c>
      <c r="Q19" s="91">
        <f t="shared" si="0"/>
        <v>199825213.52000001</v>
      </c>
    </row>
    <row r="20" spans="1:19" x14ac:dyDescent="0.25">
      <c r="A20" s="12"/>
      <c r="B20" s="3" t="s">
        <v>40</v>
      </c>
      <c r="C20" s="91">
        <v>34420556063</v>
      </c>
      <c r="D20" s="91">
        <v>34636039252.880005</v>
      </c>
      <c r="E20" s="91">
        <v>31190982.989999998</v>
      </c>
      <c r="F20" s="91">
        <v>47709280.260000005</v>
      </c>
      <c r="G20" s="91">
        <v>79574549.079999983</v>
      </c>
      <c r="H20" s="91">
        <v>45437876.619999997</v>
      </c>
      <c r="I20" s="91">
        <v>50455135.640000001</v>
      </c>
      <c r="J20" s="91">
        <v>47830740.82</v>
      </c>
      <c r="K20" s="91">
        <v>4868773029.0799999</v>
      </c>
      <c r="L20" s="91">
        <v>53901039.259999998</v>
      </c>
      <c r="M20" s="91">
        <v>2478035918.1799994</v>
      </c>
      <c r="N20" s="91">
        <v>62138786.309999995</v>
      </c>
      <c r="O20" s="91">
        <v>86461759.999999985</v>
      </c>
      <c r="P20" s="91">
        <v>2614814423.8099995</v>
      </c>
      <c r="Q20" s="91">
        <f t="shared" si="0"/>
        <v>10466323522.049999</v>
      </c>
    </row>
    <row r="21" spans="1:19" x14ac:dyDescent="0.25">
      <c r="A21" s="12"/>
      <c r="B21" s="10" t="s">
        <v>44</v>
      </c>
      <c r="C21" s="87">
        <v>4221975488</v>
      </c>
      <c r="D21" s="87">
        <v>4221975488</v>
      </c>
      <c r="E21" s="88">
        <v>0</v>
      </c>
      <c r="F21" s="88">
        <v>0</v>
      </c>
      <c r="G21" s="88">
        <v>0</v>
      </c>
      <c r="H21" s="88">
        <v>0</v>
      </c>
      <c r="I21" s="88">
        <v>0</v>
      </c>
      <c r="J21" s="88">
        <v>0</v>
      </c>
      <c r="K21" s="88">
        <v>0</v>
      </c>
      <c r="L21" s="88">
        <v>0</v>
      </c>
      <c r="M21" s="88">
        <v>0</v>
      </c>
      <c r="N21" s="88">
        <v>0</v>
      </c>
      <c r="O21" s="88">
        <v>0</v>
      </c>
      <c r="P21" s="88">
        <v>0</v>
      </c>
      <c r="Q21" s="88">
        <f t="shared" si="0"/>
        <v>0</v>
      </c>
    </row>
    <row r="22" spans="1:19" x14ac:dyDescent="0.25">
      <c r="A22" s="12"/>
      <c r="B22" s="3" t="s">
        <v>45</v>
      </c>
      <c r="C22" s="91">
        <v>4221975488</v>
      </c>
      <c r="D22" s="91">
        <v>4221975488</v>
      </c>
      <c r="E22" s="92">
        <v>0</v>
      </c>
      <c r="F22" s="92">
        <v>0</v>
      </c>
      <c r="G22" s="92">
        <v>0</v>
      </c>
      <c r="H22" s="92">
        <v>0</v>
      </c>
      <c r="I22" s="92">
        <v>0</v>
      </c>
      <c r="J22" s="92">
        <v>0</v>
      </c>
      <c r="K22" s="92">
        <v>0</v>
      </c>
      <c r="L22" s="92">
        <v>0</v>
      </c>
      <c r="M22" s="92">
        <v>0</v>
      </c>
      <c r="N22" s="92">
        <v>0</v>
      </c>
      <c r="O22" s="92">
        <v>0</v>
      </c>
      <c r="P22" s="92">
        <v>0</v>
      </c>
      <c r="Q22" s="92">
        <f t="shared" si="0"/>
        <v>0</v>
      </c>
    </row>
    <row r="23" spans="1:19" x14ac:dyDescent="0.25">
      <c r="A23" s="12"/>
      <c r="B23" s="45" t="s">
        <v>46</v>
      </c>
      <c r="C23" s="91">
        <v>4221975488</v>
      </c>
      <c r="D23" s="91">
        <v>4221975488</v>
      </c>
      <c r="E23" s="92">
        <v>0</v>
      </c>
      <c r="F23" s="92">
        <v>0</v>
      </c>
      <c r="G23" s="92">
        <v>0</v>
      </c>
      <c r="H23" s="92">
        <v>0</v>
      </c>
      <c r="I23" s="92">
        <v>0</v>
      </c>
      <c r="J23" s="92">
        <v>0</v>
      </c>
      <c r="K23" s="92">
        <v>0</v>
      </c>
      <c r="L23" s="92">
        <v>0</v>
      </c>
      <c r="M23" s="92">
        <v>0</v>
      </c>
      <c r="N23" s="92">
        <v>0</v>
      </c>
      <c r="O23" s="92">
        <v>0</v>
      </c>
      <c r="P23" s="92">
        <v>0</v>
      </c>
      <c r="Q23" s="92">
        <f t="shared" si="0"/>
        <v>0</v>
      </c>
    </row>
    <row r="24" spans="1:19" x14ac:dyDescent="0.25">
      <c r="B24" s="7" t="s">
        <v>41</v>
      </c>
      <c r="C24" s="120">
        <f>C9+C12+C21</f>
        <v>40789948196</v>
      </c>
      <c r="D24" s="120">
        <f t="shared" ref="D24:P24" si="1">D9+D12+D21</f>
        <v>41053252492.940002</v>
      </c>
      <c r="E24" s="121">
        <f t="shared" si="1"/>
        <v>64413396.550000004</v>
      </c>
      <c r="F24" s="121">
        <f t="shared" si="1"/>
        <v>80665605.99000001</v>
      </c>
      <c r="G24" s="121">
        <f t="shared" si="1"/>
        <v>118924090.11999999</v>
      </c>
      <c r="H24" s="121">
        <f t="shared" si="1"/>
        <v>83989876.879999995</v>
      </c>
      <c r="I24" s="121">
        <f t="shared" si="1"/>
        <v>93442029.11999999</v>
      </c>
      <c r="J24" s="121">
        <f t="shared" si="1"/>
        <v>100467373.23</v>
      </c>
      <c r="K24" s="121">
        <f t="shared" si="1"/>
        <v>4907908322.8599997</v>
      </c>
      <c r="L24" s="121">
        <f t="shared" si="1"/>
        <v>100797346.61999999</v>
      </c>
      <c r="M24" s="121">
        <f t="shared" si="1"/>
        <v>2517986650.0399995</v>
      </c>
      <c r="N24" s="121">
        <f t="shared" si="1"/>
        <v>109620753.02</v>
      </c>
      <c r="O24" s="121">
        <f t="shared" si="1"/>
        <v>140733767.76999998</v>
      </c>
      <c r="P24" s="121">
        <f t="shared" si="1"/>
        <v>2727170403.4499998</v>
      </c>
      <c r="Q24" s="122">
        <f t="shared" si="0"/>
        <v>11046119615.650002</v>
      </c>
    </row>
    <row r="25" spans="1:19" x14ac:dyDescent="0.25">
      <c r="A25" s="12"/>
      <c r="B25" s="18"/>
      <c r="C25" s="123"/>
      <c r="D25" s="123"/>
      <c r="E25" s="124"/>
      <c r="F25" s="124"/>
      <c r="G25" s="124"/>
      <c r="H25" s="124"/>
      <c r="I25" s="124"/>
      <c r="J25" s="124"/>
      <c r="K25" s="124"/>
      <c r="L25" s="124"/>
      <c r="M25" s="124"/>
      <c r="N25" s="124"/>
      <c r="O25" s="125"/>
      <c r="P25" s="125"/>
      <c r="Q25" s="126"/>
    </row>
    <row r="26" spans="1:19" x14ac:dyDescent="0.25">
      <c r="B26" s="7" t="s">
        <v>42</v>
      </c>
      <c r="C26" s="127"/>
      <c r="D26" s="127"/>
      <c r="E26" s="128"/>
      <c r="F26" s="129"/>
      <c r="G26" s="130"/>
      <c r="H26" s="128"/>
      <c r="I26" s="129"/>
      <c r="J26" s="130"/>
      <c r="K26" s="128"/>
      <c r="L26" s="129"/>
      <c r="M26" s="130"/>
      <c r="N26" s="128"/>
      <c r="O26" s="129"/>
      <c r="P26" s="130"/>
      <c r="Q26" s="131"/>
    </row>
    <row r="27" spans="1:19" x14ac:dyDescent="0.25">
      <c r="A27" s="12"/>
      <c r="B27" s="10" t="s">
        <v>23</v>
      </c>
      <c r="C27" s="98">
        <v>386166388</v>
      </c>
      <c r="D27" s="93">
        <v>397832482</v>
      </c>
      <c r="E27" s="99">
        <v>0</v>
      </c>
      <c r="F27" s="99">
        <v>0</v>
      </c>
      <c r="G27" s="135">
        <v>2950000</v>
      </c>
      <c r="H27" s="99">
        <v>0</v>
      </c>
      <c r="I27" s="99">
        <v>0</v>
      </c>
      <c r="J27" s="99">
        <v>0</v>
      </c>
      <c r="K27" s="99">
        <v>0</v>
      </c>
      <c r="L27" s="99">
        <v>0</v>
      </c>
      <c r="M27" s="99">
        <v>0</v>
      </c>
      <c r="N27" s="135">
        <v>6893371.0499999998</v>
      </c>
      <c r="O27" s="99">
        <v>0</v>
      </c>
      <c r="P27" s="99">
        <v>0</v>
      </c>
      <c r="Q27" s="135">
        <f>(SUM(E27:P27))</f>
        <v>9843371.0500000007</v>
      </c>
      <c r="S27" s="147"/>
    </row>
    <row r="28" spans="1:19" x14ac:dyDescent="0.25">
      <c r="A28" s="12"/>
      <c r="B28" s="3" t="s">
        <v>24</v>
      </c>
      <c r="C28" s="89">
        <v>386166388</v>
      </c>
      <c r="D28" s="89">
        <v>397832482</v>
      </c>
      <c r="E28" s="90">
        <v>0</v>
      </c>
      <c r="F28" s="90">
        <v>0</v>
      </c>
      <c r="G28" s="89">
        <v>2950000</v>
      </c>
      <c r="H28" s="90">
        <v>0</v>
      </c>
      <c r="I28" s="90">
        <v>0</v>
      </c>
      <c r="J28" s="90">
        <v>0</v>
      </c>
      <c r="K28" s="90">
        <v>0</v>
      </c>
      <c r="L28" s="90">
        <v>0</v>
      </c>
      <c r="M28" s="90">
        <v>0</v>
      </c>
      <c r="N28" s="89">
        <v>6893371.0499999998</v>
      </c>
      <c r="O28" s="90">
        <v>0</v>
      </c>
      <c r="P28" s="90">
        <v>0</v>
      </c>
      <c r="Q28" s="89">
        <f t="shared" ref="Q28:Q33" si="2">(SUM(E28:P28))</f>
        <v>9843371.0500000007</v>
      </c>
      <c r="S28" s="147"/>
    </row>
    <row r="29" spans="1:19" x14ac:dyDescent="0.25">
      <c r="A29" s="12"/>
      <c r="B29" s="45" t="s">
        <v>25</v>
      </c>
      <c r="C29" s="91">
        <v>386166388</v>
      </c>
      <c r="D29" s="91">
        <v>397832482</v>
      </c>
      <c r="E29" s="92">
        <v>0</v>
      </c>
      <c r="F29" s="92">
        <v>0</v>
      </c>
      <c r="G29" s="91">
        <v>2950000</v>
      </c>
      <c r="H29" s="92">
        <v>0</v>
      </c>
      <c r="I29" s="92">
        <v>0</v>
      </c>
      <c r="J29" s="92">
        <v>0</v>
      </c>
      <c r="K29" s="92">
        <v>0</v>
      </c>
      <c r="L29" s="92">
        <v>0</v>
      </c>
      <c r="M29" s="92">
        <v>0</v>
      </c>
      <c r="N29" s="91">
        <v>6893371.0499999998</v>
      </c>
      <c r="O29" s="92">
        <v>0</v>
      </c>
      <c r="P29" s="92">
        <v>0</v>
      </c>
      <c r="Q29" s="91">
        <f t="shared" si="2"/>
        <v>9843371.0500000007</v>
      </c>
      <c r="S29" s="147"/>
    </row>
    <row r="30" spans="1:19" x14ac:dyDescent="0.25">
      <c r="A30" s="12"/>
      <c r="B30" s="10" t="s">
        <v>44</v>
      </c>
      <c r="C30" s="87">
        <v>1618643403</v>
      </c>
      <c r="D30" s="87">
        <v>1618643403</v>
      </c>
      <c r="E30" s="88">
        <v>0</v>
      </c>
      <c r="F30" s="88">
        <v>0</v>
      </c>
      <c r="G30" s="88">
        <v>0</v>
      </c>
      <c r="H30" s="88">
        <v>0</v>
      </c>
      <c r="I30" s="88">
        <v>0</v>
      </c>
      <c r="J30" s="88">
        <v>0</v>
      </c>
      <c r="K30" s="88">
        <v>0</v>
      </c>
      <c r="L30" s="88">
        <v>0</v>
      </c>
      <c r="M30" s="88">
        <v>0</v>
      </c>
      <c r="N30" s="88">
        <v>0</v>
      </c>
      <c r="O30" s="88">
        <v>0</v>
      </c>
      <c r="P30" s="88">
        <v>0</v>
      </c>
      <c r="Q30" s="88">
        <f t="shared" si="2"/>
        <v>0</v>
      </c>
    </row>
    <row r="31" spans="1:19" x14ac:dyDescent="0.25">
      <c r="A31" s="12"/>
      <c r="B31" s="3" t="s">
        <v>45</v>
      </c>
      <c r="C31" s="91">
        <v>1618643403</v>
      </c>
      <c r="D31" s="91">
        <v>1618643403</v>
      </c>
      <c r="E31" s="92">
        <v>0</v>
      </c>
      <c r="F31" s="92">
        <v>0</v>
      </c>
      <c r="G31" s="92">
        <v>0</v>
      </c>
      <c r="H31" s="92">
        <v>0</v>
      </c>
      <c r="I31" s="92">
        <v>0</v>
      </c>
      <c r="J31" s="92">
        <v>0</v>
      </c>
      <c r="K31" s="92">
        <v>0</v>
      </c>
      <c r="L31" s="92">
        <v>0</v>
      </c>
      <c r="M31" s="92">
        <v>0</v>
      </c>
      <c r="N31" s="92">
        <v>0</v>
      </c>
      <c r="O31" s="92">
        <v>0</v>
      </c>
      <c r="P31" s="92">
        <v>0</v>
      </c>
      <c r="Q31" s="92">
        <f t="shared" si="2"/>
        <v>0</v>
      </c>
    </row>
    <row r="32" spans="1:19" x14ac:dyDescent="0.25">
      <c r="A32" s="12"/>
      <c r="B32" s="45" t="s">
        <v>46</v>
      </c>
      <c r="C32" s="91">
        <v>1618643403</v>
      </c>
      <c r="D32" s="91">
        <v>1618643403</v>
      </c>
      <c r="E32" s="92">
        <v>0</v>
      </c>
      <c r="F32" s="92">
        <v>0</v>
      </c>
      <c r="G32" s="92">
        <v>0</v>
      </c>
      <c r="H32" s="92">
        <v>0</v>
      </c>
      <c r="I32" s="92">
        <v>0</v>
      </c>
      <c r="J32" s="92">
        <v>0</v>
      </c>
      <c r="K32" s="92">
        <v>0</v>
      </c>
      <c r="L32" s="92">
        <v>0</v>
      </c>
      <c r="M32" s="92">
        <v>0</v>
      </c>
      <c r="N32" s="92">
        <v>0</v>
      </c>
      <c r="O32" s="92">
        <v>0</v>
      </c>
      <c r="P32" s="92">
        <v>0</v>
      </c>
      <c r="Q32" s="92">
        <f t="shared" si="2"/>
        <v>0</v>
      </c>
    </row>
    <row r="33" spans="1:19" x14ac:dyDescent="0.25">
      <c r="A33" s="12"/>
      <c r="B33" s="7" t="s">
        <v>47</v>
      </c>
      <c r="C33" s="120">
        <f>C27+C30</f>
        <v>2004809791</v>
      </c>
      <c r="D33" s="120">
        <f t="shared" ref="D33:P33" si="3">D27+D30</f>
        <v>2016475885</v>
      </c>
      <c r="E33" s="128">
        <f t="shared" si="3"/>
        <v>0</v>
      </c>
      <c r="F33" s="129">
        <f t="shared" si="3"/>
        <v>0</v>
      </c>
      <c r="G33" s="134">
        <f t="shared" si="3"/>
        <v>2950000</v>
      </c>
      <c r="H33" s="128">
        <f t="shared" si="3"/>
        <v>0</v>
      </c>
      <c r="I33" s="129">
        <f t="shared" si="3"/>
        <v>0</v>
      </c>
      <c r="J33" s="130">
        <f t="shared" si="3"/>
        <v>0</v>
      </c>
      <c r="K33" s="128">
        <f t="shared" si="3"/>
        <v>0</v>
      </c>
      <c r="L33" s="129">
        <f t="shared" si="3"/>
        <v>0</v>
      </c>
      <c r="M33" s="130">
        <f t="shared" si="3"/>
        <v>0</v>
      </c>
      <c r="N33" s="121">
        <f t="shared" si="3"/>
        <v>6893371.0499999998</v>
      </c>
      <c r="O33" s="129">
        <f t="shared" si="3"/>
        <v>0</v>
      </c>
      <c r="P33" s="130">
        <f t="shared" si="3"/>
        <v>0</v>
      </c>
      <c r="Q33" s="122">
        <f t="shared" si="2"/>
        <v>9843371.0500000007</v>
      </c>
      <c r="S33" s="147"/>
    </row>
    <row r="34" spans="1:19" x14ac:dyDescent="0.25">
      <c r="B34" s="18"/>
      <c r="C34" s="132"/>
      <c r="D34" s="123"/>
      <c r="E34" s="124"/>
      <c r="F34" s="124"/>
      <c r="G34" s="124"/>
      <c r="H34" s="124"/>
      <c r="I34" s="124"/>
      <c r="J34" s="124"/>
      <c r="K34" s="124"/>
      <c r="L34" s="124"/>
      <c r="M34" s="124"/>
      <c r="N34" s="124"/>
      <c r="O34" s="92"/>
      <c r="P34" s="92"/>
      <c r="Q34" s="123"/>
    </row>
    <row r="35" spans="1:19" x14ac:dyDescent="0.25">
      <c r="A35" s="12"/>
      <c r="B35" s="7" t="s">
        <v>48</v>
      </c>
      <c r="C35" s="120">
        <f t="shared" ref="C35:Q35" si="4">C24+C33</f>
        <v>42794757987</v>
      </c>
      <c r="D35" s="120">
        <f t="shared" si="4"/>
        <v>43069728377.940002</v>
      </c>
      <c r="E35" s="121">
        <f t="shared" si="4"/>
        <v>64413396.550000004</v>
      </c>
      <c r="F35" s="133">
        <f t="shared" si="4"/>
        <v>80665605.99000001</v>
      </c>
      <c r="G35" s="134">
        <f t="shared" si="4"/>
        <v>121874090.11999999</v>
      </c>
      <c r="H35" s="121">
        <f t="shared" si="4"/>
        <v>83989876.879999995</v>
      </c>
      <c r="I35" s="133">
        <f t="shared" si="4"/>
        <v>93442029.11999999</v>
      </c>
      <c r="J35" s="134">
        <f t="shared" si="4"/>
        <v>100467373.23</v>
      </c>
      <c r="K35" s="121">
        <f t="shared" si="4"/>
        <v>4907908322.8599997</v>
      </c>
      <c r="L35" s="133">
        <f t="shared" si="4"/>
        <v>100797346.61999999</v>
      </c>
      <c r="M35" s="134">
        <f t="shared" si="4"/>
        <v>2517986650.0399995</v>
      </c>
      <c r="N35" s="121">
        <f t="shared" si="4"/>
        <v>116514124.06999999</v>
      </c>
      <c r="O35" s="133">
        <f t="shared" si="4"/>
        <v>140733767.76999998</v>
      </c>
      <c r="P35" s="134">
        <f t="shared" si="4"/>
        <v>2727170403.4499998</v>
      </c>
      <c r="Q35" s="122">
        <f t="shared" si="4"/>
        <v>11055962986.700001</v>
      </c>
    </row>
    <row r="36" spans="1:19" x14ac:dyDescent="0.25">
      <c r="B36" s="54" t="s">
        <v>65</v>
      </c>
      <c r="C36" s="47"/>
      <c r="D36" s="47"/>
      <c r="E36" s="48"/>
      <c r="F36" s="48"/>
      <c r="G36" s="48"/>
      <c r="H36" s="48"/>
      <c r="I36" s="48"/>
      <c r="J36" s="48"/>
      <c r="K36" s="48"/>
      <c r="L36" s="48"/>
      <c r="M36" s="48"/>
      <c r="N36" s="48"/>
      <c r="O36" s="48"/>
      <c r="P36" s="48"/>
      <c r="Q36" s="48"/>
    </row>
    <row r="37" spans="1:19" x14ac:dyDescent="0.25">
      <c r="B37" s="54" t="s">
        <v>61</v>
      </c>
      <c r="C37" s="47"/>
      <c r="D37" s="47"/>
      <c r="E37" s="48"/>
      <c r="F37" s="48"/>
      <c r="G37" s="48"/>
      <c r="H37" s="48"/>
      <c r="I37" s="48"/>
      <c r="J37" s="48"/>
      <c r="K37" s="48"/>
      <c r="L37" s="48"/>
      <c r="M37" s="48"/>
      <c r="N37" s="48"/>
      <c r="O37" s="48"/>
      <c r="P37" s="48"/>
      <c r="Q37" s="48"/>
    </row>
    <row r="38" spans="1:19" ht="15" customHeight="1" x14ac:dyDescent="0.25">
      <c r="B38" s="46"/>
      <c r="C38" s="46"/>
      <c r="D38" s="46"/>
      <c r="E38" s="1"/>
      <c r="F38" s="49"/>
      <c r="G38" s="49"/>
      <c r="H38" s="49"/>
      <c r="I38" s="50"/>
      <c r="J38" s="49"/>
      <c r="K38" s="51"/>
      <c r="L38" s="51"/>
      <c r="M38" s="51"/>
      <c r="N38" s="51"/>
      <c r="O38" s="51"/>
      <c r="P38" s="51"/>
      <c r="Q38" s="51"/>
    </row>
    <row r="39" spans="1:19" ht="15" customHeight="1" x14ac:dyDescent="0.25">
      <c r="B39" s="46"/>
      <c r="C39" s="46"/>
      <c r="D39" s="46"/>
      <c r="E39" s="46"/>
      <c r="F39" s="46"/>
      <c r="G39" s="46"/>
      <c r="H39" s="46"/>
      <c r="I39" s="46"/>
      <c r="J39" s="46"/>
      <c r="K39" s="51"/>
      <c r="L39" s="51"/>
      <c r="M39" s="51"/>
      <c r="N39" s="51"/>
      <c r="O39" s="51"/>
      <c r="P39" s="51"/>
      <c r="Q39" s="51"/>
    </row>
    <row r="40" spans="1:19" ht="15" customHeight="1" x14ac:dyDescent="0.25">
      <c r="B40" s="52"/>
      <c r="C40" s="52"/>
      <c r="D40" s="52"/>
      <c r="E40" s="52"/>
      <c r="F40" s="52"/>
      <c r="G40" s="52"/>
      <c r="H40" s="52"/>
      <c r="I40" s="52"/>
      <c r="J40" s="48"/>
      <c r="K40" s="48"/>
      <c r="L40" s="48"/>
      <c r="M40" s="48"/>
      <c r="N40" s="48"/>
      <c r="O40" s="48"/>
      <c r="P40" s="48"/>
      <c r="Q40" s="48"/>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27:Q33 Q9:Q2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S37"/>
  <sheetViews>
    <sheetView showGridLines="0" zoomScale="89" zoomScaleNormal="89" workbookViewId="0">
      <selection activeCell="R9" sqref="R9"/>
    </sheetView>
  </sheetViews>
  <sheetFormatPr defaultColWidth="11.42578125" defaultRowHeight="15" x14ac:dyDescent="0.25"/>
  <cols>
    <col min="1" max="1" width="6.42578125" customWidth="1"/>
    <col min="2" max="2" width="72.85546875" customWidth="1"/>
    <col min="3" max="3" width="14.140625" customWidth="1"/>
    <col min="4" max="4" width="14.7109375" style="26" customWidth="1"/>
    <col min="5" max="5" width="14"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16" t="s">
        <v>66</v>
      </c>
      <c r="C6" s="15"/>
      <c r="D6" s="14"/>
      <c r="E6" s="23"/>
      <c r="F6" s="23"/>
      <c r="G6" s="23"/>
      <c r="H6" s="12"/>
      <c r="I6" s="12"/>
      <c r="J6" s="12"/>
      <c r="K6" s="22"/>
      <c r="L6" s="12"/>
      <c r="M6" s="12"/>
      <c r="N6" s="12"/>
      <c r="O6" s="12"/>
      <c r="P6" s="12"/>
      <c r="Q6" s="13" t="s">
        <v>5</v>
      </c>
    </row>
    <row r="7" spans="1:19" ht="20.25" customHeight="1" x14ac:dyDescent="0.25">
      <c r="A7" s="12"/>
      <c r="B7" s="153" t="s">
        <v>6</v>
      </c>
      <c r="C7" s="155" t="s">
        <v>7</v>
      </c>
      <c r="D7" s="155" t="s">
        <v>52</v>
      </c>
      <c r="E7" s="156" t="s">
        <v>9</v>
      </c>
      <c r="F7" s="156"/>
      <c r="G7" s="156"/>
      <c r="H7" s="156"/>
      <c r="I7" s="156"/>
      <c r="J7" s="156"/>
      <c r="K7" s="156"/>
      <c r="L7" s="156"/>
      <c r="M7" s="156"/>
      <c r="N7" s="156"/>
      <c r="O7" s="156"/>
      <c r="P7" s="156"/>
      <c r="Q7" s="154"/>
    </row>
    <row r="8" spans="1:19" ht="33" customHeight="1" x14ac:dyDescent="0.25">
      <c r="A8" s="12"/>
      <c r="B8" s="153"/>
      <c r="C8" s="155"/>
      <c r="D8" s="155"/>
      <c r="E8" s="21" t="s">
        <v>10</v>
      </c>
      <c r="F8" s="20" t="s">
        <v>11</v>
      </c>
      <c r="G8" s="11" t="s">
        <v>12</v>
      </c>
      <c r="H8" s="21" t="s">
        <v>13</v>
      </c>
      <c r="I8" s="20" t="s">
        <v>14</v>
      </c>
      <c r="J8" s="11" t="s">
        <v>15</v>
      </c>
      <c r="K8" s="21" t="s">
        <v>16</v>
      </c>
      <c r="L8" s="20" t="s">
        <v>17</v>
      </c>
      <c r="M8" s="11" t="s">
        <v>18</v>
      </c>
      <c r="N8" s="21" t="s">
        <v>19</v>
      </c>
      <c r="O8" s="20" t="s">
        <v>20</v>
      </c>
      <c r="P8" s="11" t="s">
        <v>21</v>
      </c>
      <c r="Q8" s="11" t="s">
        <v>22</v>
      </c>
    </row>
    <row r="9" spans="1:19" x14ac:dyDescent="0.25">
      <c r="A9" s="12"/>
      <c r="B9" s="10" t="s">
        <v>26</v>
      </c>
      <c r="C9" s="87">
        <v>1300000</v>
      </c>
      <c r="D9" s="87">
        <v>1211000</v>
      </c>
      <c r="E9" s="88">
        <v>0</v>
      </c>
      <c r="F9" s="88">
        <v>0</v>
      </c>
      <c r="G9" s="88">
        <v>0</v>
      </c>
      <c r="H9" s="87">
        <v>661973.19999999995</v>
      </c>
      <c r="I9" s="88">
        <v>0</v>
      </c>
      <c r="J9" s="88">
        <v>0</v>
      </c>
      <c r="K9" s="88">
        <v>0</v>
      </c>
      <c r="L9" s="88">
        <v>0</v>
      </c>
      <c r="M9" s="88">
        <v>0</v>
      </c>
      <c r="N9" s="88">
        <v>0</v>
      </c>
      <c r="O9" s="87">
        <v>546125.84</v>
      </c>
      <c r="P9" s="88">
        <v>0</v>
      </c>
      <c r="Q9" s="87">
        <f>SUM(E9:P9)</f>
        <v>1208099.04</v>
      </c>
      <c r="S9" s="1"/>
    </row>
    <row r="10" spans="1:19" x14ac:dyDescent="0.25">
      <c r="A10" s="12"/>
      <c r="B10" s="2" t="s">
        <v>27</v>
      </c>
      <c r="C10" s="89">
        <v>1300000</v>
      </c>
      <c r="D10" s="89">
        <v>1211000</v>
      </c>
      <c r="E10" s="90">
        <v>0</v>
      </c>
      <c r="F10" s="90">
        <v>0</v>
      </c>
      <c r="G10" s="90">
        <v>0</v>
      </c>
      <c r="H10" s="89">
        <v>661973.19999999995</v>
      </c>
      <c r="I10" s="90">
        <v>0</v>
      </c>
      <c r="J10" s="90">
        <v>0</v>
      </c>
      <c r="K10" s="90">
        <v>0</v>
      </c>
      <c r="L10" s="90">
        <v>0</v>
      </c>
      <c r="M10" s="90">
        <v>0</v>
      </c>
      <c r="N10" s="90">
        <v>0</v>
      </c>
      <c r="O10" s="89">
        <v>546125.84</v>
      </c>
      <c r="P10" s="90">
        <v>0</v>
      </c>
      <c r="Q10" s="89">
        <f t="shared" ref="Q10:Q17" si="0">SUM(E10:P10)</f>
        <v>1208099.04</v>
      </c>
      <c r="S10" s="1"/>
    </row>
    <row r="11" spans="1:19" x14ac:dyDescent="0.25">
      <c r="A11" s="12"/>
      <c r="B11" s="3" t="s">
        <v>67</v>
      </c>
      <c r="C11" s="91">
        <v>1300000</v>
      </c>
      <c r="D11" s="91">
        <v>1211000</v>
      </c>
      <c r="E11" s="92">
        <v>0</v>
      </c>
      <c r="F11" s="92">
        <v>0</v>
      </c>
      <c r="G11" s="92">
        <v>0</v>
      </c>
      <c r="H11" s="91">
        <v>661973.19999999995</v>
      </c>
      <c r="I11" s="92">
        <v>0</v>
      </c>
      <c r="J11" s="92">
        <v>0</v>
      </c>
      <c r="K11" s="92">
        <v>0</v>
      </c>
      <c r="L11" s="92">
        <v>0</v>
      </c>
      <c r="M11" s="92">
        <v>0</v>
      </c>
      <c r="N11" s="92">
        <v>0</v>
      </c>
      <c r="O11" s="91">
        <v>546125.84</v>
      </c>
      <c r="P11" s="92">
        <v>0</v>
      </c>
      <c r="Q11" s="91">
        <f t="shared" si="0"/>
        <v>1208099.04</v>
      </c>
      <c r="S11" s="1"/>
    </row>
    <row r="12" spans="1:19" x14ac:dyDescent="0.25">
      <c r="A12" s="12"/>
      <c r="B12" s="10" t="s">
        <v>29</v>
      </c>
      <c r="C12" s="93">
        <v>50206630453</v>
      </c>
      <c r="D12" s="93">
        <v>50414844977.930008</v>
      </c>
      <c r="E12" s="93">
        <v>77798290.879999995</v>
      </c>
      <c r="F12" s="93">
        <v>93815857.859999999</v>
      </c>
      <c r="G12" s="93">
        <v>2730527871.3499994</v>
      </c>
      <c r="H12" s="93">
        <v>991060011.16000021</v>
      </c>
      <c r="I12" s="93">
        <v>92865998.149999991</v>
      </c>
      <c r="J12" s="93">
        <v>1855469284.9600003</v>
      </c>
      <c r="K12" s="93">
        <v>112016072.01999998</v>
      </c>
      <c r="L12" s="93">
        <v>1840599856.0600002</v>
      </c>
      <c r="M12" s="93">
        <v>1100098674.7700002</v>
      </c>
      <c r="N12" s="93">
        <v>294454409.95000005</v>
      </c>
      <c r="O12" s="93">
        <v>1906712785.0799999</v>
      </c>
      <c r="P12" s="93">
        <v>1073492887.6199999</v>
      </c>
      <c r="Q12" s="93">
        <f t="shared" si="0"/>
        <v>12168911999.860001</v>
      </c>
      <c r="S12" s="1"/>
    </row>
    <row r="13" spans="1:19" x14ac:dyDescent="0.25">
      <c r="A13" s="12"/>
      <c r="B13" s="2" t="s">
        <v>32</v>
      </c>
      <c r="C13" s="89">
        <v>471940976</v>
      </c>
      <c r="D13" s="89">
        <v>553164040.78999996</v>
      </c>
      <c r="E13" s="89">
        <v>27994499.18</v>
      </c>
      <c r="F13" s="89">
        <v>31012973.330000002</v>
      </c>
      <c r="G13" s="89">
        <v>43175322.25</v>
      </c>
      <c r="H13" s="89">
        <v>55219768.109999999</v>
      </c>
      <c r="I13" s="89">
        <v>35084306.939999998</v>
      </c>
      <c r="J13" s="89">
        <v>39794170.890000008</v>
      </c>
      <c r="K13" s="89">
        <v>32483926.550000001</v>
      </c>
      <c r="L13" s="89">
        <v>30472970.32</v>
      </c>
      <c r="M13" s="89">
        <v>45106692.640000001</v>
      </c>
      <c r="N13" s="89">
        <v>34827778.43</v>
      </c>
      <c r="O13" s="89">
        <v>54232449.809999995</v>
      </c>
      <c r="P13" s="89">
        <v>70531804.629999995</v>
      </c>
      <c r="Q13" s="89">
        <f t="shared" si="0"/>
        <v>499936663.08000004</v>
      </c>
      <c r="S13" s="1"/>
    </row>
    <row r="14" spans="1:19" x14ac:dyDescent="0.25">
      <c r="A14" s="12"/>
      <c r="B14" s="3" t="s">
        <v>33</v>
      </c>
      <c r="C14" s="91">
        <v>471940976</v>
      </c>
      <c r="D14" s="91">
        <v>553164040.78999996</v>
      </c>
      <c r="E14" s="91">
        <v>27994499.18</v>
      </c>
      <c r="F14" s="91">
        <v>31012973.330000002</v>
      </c>
      <c r="G14" s="91">
        <v>43175322.25</v>
      </c>
      <c r="H14" s="91">
        <v>55219768.109999999</v>
      </c>
      <c r="I14" s="91">
        <v>35084306.939999998</v>
      </c>
      <c r="J14" s="91">
        <v>39794170.890000008</v>
      </c>
      <c r="K14" s="91">
        <v>32483926.550000001</v>
      </c>
      <c r="L14" s="91">
        <v>30472970.32</v>
      </c>
      <c r="M14" s="91">
        <v>45106692.640000001</v>
      </c>
      <c r="N14" s="91">
        <v>34827778.43</v>
      </c>
      <c r="O14" s="91">
        <v>54232449.809999995</v>
      </c>
      <c r="P14" s="91">
        <v>70531804.629999995</v>
      </c>
      <c r="Q14" s="91">
        <f t="shared" si="0"/>
        <v>499936663.08000004</v>
      </c>
      <c r="S14" s="1"/>
    </row>
    <row r="15" spans="1:19" x14ac:dyDescent="0.25">
      <c r="A15" s="12"/>
      <c r="B15" s="2" t="s">
        <v>36</v>
      </c>
      <c r="C15" s="89">
        <v>49734689477</v>
      </c>
      <c r="D15" s="89">
        <v>49861680937.140007</v>
      </c>
      <c r="E15" s="89">
        <v>49803791.700000003</v>
      </c>
      <c r="F15" s="89">
        <v>62802884.529999994</v>
      </c>
      <c r="G15" s="89">
        <v>2687352549.0999994</v>
      </c>
      <c r="H15" s="89">
        <v>935840243.05000019</v>
      </c>
      <c r="I15" s="89">
        <v>57781691.209999993</v>
      </c>
      <c r="J15" s="89">
        <v>1815675114.0700002</v>
      </c>
      <c r="K15" s="89">
        <v>79532145.469999984</v>
      </c>
      <c r="L15" s="89">
        <v>1810126885.7400002</v>
      </c>
      <c r="M15" s="89">
        <v>1054991982.1300002</v>
      </c>
      <c r="N15" s="89">
        <v>259626631.52000004</v>
      </c>
      <c r="O15" s="89">
        <v>1852480335.27</v>
      </c>
      <c r="P15" s="89">
        <v>1002961082.99</v>
      </c>
      <c r="Q15" s="89">
        <f t="shared" si="0"/>
        <v>11668975336.780001</v>
      </c>
      <c r="S15" s="1"/>
    </row>
    <row r="16" spans="1:19" x14ac:dyDescent="0.25">
      <c r="A16" s="12"/>
      <c r="B16" s="3" t="s">
        <v>39</v>
      </c>
      <c r="C16" s="91">
        <v>365695790</v>
      </c>
      <c r="D16" s="91">
        <v>385409639</v>
      </c>
      <c r="E16" s="91">
        <v>12794859.380000001</v>
      </c>
      <c r="F16" s="91">
        <v>17374960.07</v>
      </c>
      <c r="G16" s="91">
        <v>12966558.949999999</v>
      </c>
      <c r="H16" s="91">
        <v>14019697.609999999</v>
      </c>
      <c r="I16" s="91">
        <v>13813815.219999999</v>
      </c>
      <c r="J16" s="91">
        <v>14530822.98</v>
      </c>
      <c r="K16" s="91">
        <v>19627164.050000001</v>
      </c>
      <c r="L16" s="91">
        <v>15599521.23</v>
      </c>
      <c r="M16" s="91">
        <v>18290213.330000002</v>
      </c>
      <c r="N16" s="91">
        <v>17865255.799999997</v>
      </c>
      <c r="O16" s="91">
        <v>31596792.419999994</v>
      </c>
      <c r="P16" s="91">
        <v>31640636.690000001</v>
      </c>
      <c r="Q16" s="91">
        <f t="shared" si="0"/>
        <v>220120297.72999999</v>
      </c>
      <c r="S16" s="1"/>
    </row>
    <row r="17" spans="1:19" x14ac:dyDescent="0.25">
      <c r="A17" s="12"/>
      <c r="B17" s="3" t="s">
        <v>40</v>
      </c>
      <c r="C17" s="91">
        <v>49368993687</v>
      </c>
      <c r="D17" s="91">
        <v>49476271298.140007</v>
      </c>
      <c r="E17" s="91">
        <v>37008932.32</v>
      </c>
      <c r="F17" s="91">
        <v>45427924.459999993</v>
      </c>
      <c r="G17" s="91">
        <v>2674385990.1499996</v>
      </c>
      <c r="H17" s="91">
        <v>921820545.44000018</v>
      </c>
      <c r="I17" s="91">
        <v>43967875.989999995</v>
      </c>
      <c r="J17" s="91">
        <v>1801144291.0900002</v>
      </c>
      <c r="K17" s="91">
        <v>59904981.419999987</v>
      </c>
      <c r="L17" s="91">
        <v>1794527364.5100002</v>
      </c>
      <c r="M17" s="91">
        <v>1036701768.8000001</v>
      </c>
      <c r="N17" s="91">
        <v>241761375.72000003</v>
      </c>
      <c r="O17" s="91">
        <v>1820883542.8499999</v>
      </c>
      <c r="P17" s="91">
        <v>971320446.29999995</v>
      </c>
      <c r="Q17" s="91">
        <f t="shared" si="0"/>
        <v>11448855039.049999</v>
      </c>
      <c r="S17" s="1"/>
    </row>
    <row r="18" spans="1:19" x14ac:dyDescent="0.25">
      <c r="B18" s="7" t="s">
        <v>41</v>
      </c>
      <c r="C18" s="120">
        <f>C9+C12</f>
        <v>50207930453</v>
      </c>
      <c r="D18" s="120">
        <f t="shared" ref="D18:Q18" si="1">D9+D12</f>
        <v>50416055977.930008</v>
      </c>
      <c r="E18" s="121">
        <f>E9+E12</f>
        <v>77798290.879999995</v>
      </c>
      <c r="F18" s="121">
        <f t="shared" si="1"/>
        <v>93815857.859999999</v>
      </c>
      <c r="G18" s="121">
        <f t="shared" si="1"/>
        <v>2730527871.3499994</v>
      </c>
      <c r="H18" s="121">
        <f t="shared" si="1"/>
        <v>991721984.36000025</v>
      </c>
      <c r="I18" s="121">
        <f t="shared" si="1"/>
        <v>92865998.149999991</v>
      </c>
      <c r="J18" s="121">
        <f t="shared" si="1"/>
        <v>1855469284.9600003</v>
      </c>
      <c r="K18" s="121">
        <f t="shared" si="1"/>
        <v>112016072.01999998</v>
      </c>
      <c r="L18" s="121">
        <f t="shared" si="1"/>
        <v>1840599856.0600002</v>
      </c>
      <c r="M18" s="121">
        <f t="shared" si="1"/>
        <v>1100098674.7700002</v>
      </c>
      <c r="N18" s="121">
        <f t="shared" si="1"/>
        <v>294454409.95000005</v>
      </c>
      <c r="O18" s="121">
        <f t="shared" si="1"/>
        <v>1907258910.9199998</v>
      </c>
      <c r="P18" s="121">
        <f t="shared" si="1"/>
        <v>1073492887.6199999</v>
      </c>
      <c r="Q18" s="122">
        <f t="shared" si="1"/>
        <v>12170120098.900002</v>
      </c>
      <c r="S18" s="1"/>
    </row>
    <row r="19" spans="1:19" x14ac:dyDescent="0.25">
      <c r="A19" s="12"/>
      <c r="B19" s="18"/>
      <c r="C19" s="123"/>
      <c r="D19" s="123"/>
      <c r="E19" s="124"/>
      <c r="F19" s="124"/>
      <c r="G19" s="124"/>
      <c r="H19" s="124"/>
      <c r="I19" s="124"/>
      <c r="J19" s="124"/>
      <c r="K19" s="124"/>
      <c r="L19" s="124"/>
      <c r="M19" s="124"/>
      <c r="N19" s="124"/>
      <c r="O19" s="125"/>
      <c r="P19" s="125"/>
      <c r="Q19" s="126"/>
    </row>
    <row r="20" spans="1:19" x14ac:dyDescent="0.25">
      <c r="B20" s="7" t="s">
        <v>42</v>
      </c>
      <c r="C20" s="127"/>
      <c r="D20" s="127"/>
      <c r="E20" s="128"/>
      <c r="F20" s="129"/>
      <c r="G20" s="130"/>
      <c r="H20" s="128"/>
      <c r="I20" s="129"/>
      <c r="J20" s="130"/>
      <c r="K20" s="128"/>
      <c r="L20" s="129"/>
      <c r="M20" s="130"/>
      <c r="N20" s="128"/>
      <c r="O20" s="129"/>
      <c r="P20" s="130"/>
      <c r="Q20" s="131"/>
    </row>
    <row r="21" spans="1:19" x14ac:dyDescent="0.25">
      <c r="A21" s="12"/>
      <c r="B21" s="10" t="s">
        <v>23</v>
      </c>
      <c r="C21" s="98">
        <v>12001000</v>
      </c>
      <c r="D21" s="93">
        <v>12001000</v>
      </c>
      <c r="E21" s="99">
        <v>0</v>
      </c>
      <c r="F21" s="99">
        <v>0</v>
      </c>
      <c r="G21" s="99">
        <v>0</v>
      </c>
      <c r="H21" s="99">
        <v>0</v>
      </c>
      <c r="I21" s="99">
        <v>0</v>
      </c>
      <c r="J21" s="99">
        <v>0</v>
      </c>
      <c r="K21" s="99">
        <v>0</v>
      </c>
      <c r="L21" s="99">
        <v>0</v>
      </c>
      <c r="M21" s="99">
        <v>0</v>
      </c>
      <c r="N21" s="99">
        <v>0</v>
      </c>
      <c r="O21" s="99">
        <v>0</v>
      </c>
      <c r="P21" s="99">
        <v>0</v>
      </c>
      <c r="Q21" s="99">
        <f>SUM(E21:P21)</f>
        <v>0</v>
      </c>
    </row>
    <row r="22" spans="1:19" x14ac:dyDescent="0.25">
      <c r="A22" s="12"/>
      <c r="B22" s="3" t="s">
        <v>24</v>
      </c>
      <c r="C22" s="89">
        <v>12001000</v>
      </c>
      <c r="D22" s="89">
        <v>12001000</v>
      </c>
      <c r="E22" s="90">
        <v>0</v>
      </c>
      <c r="F22" s="90">
        <v>0</v>
      </c>
      <c r="G22" s="90">
        <v>0</v>
      </c>
      <c r="H22" s="90">
        <v>0</v>
      </c>
      <c r="I22" s="90">
        <v>0</v>
      </c>
      <c r="J22" s="90">
        <v>0</v>
      </c>
      <c r="K22" s="90">
        <v>0</v>
      </c>
      <c r="L22" s="90">
        <v>0</v>
      </c>
      <c r="M22" s="90">
        <v>0</v>
      </c>
      <c r="N22" s="90">
        <v>0</v>
      </c>
      <c r="O22" s="90">
        <v>0</v>
      </c>
      <c r="P22" s="90">
        <v>0</v>
      </c>
      <c r="Q22" s="90">
        <f t="shared" ref="Q22:Q30" si="2">SUM(E22:P22)</f>
        <v>0</v>
      </c>
    </row>
    <row r="23" spans="1:19" x14ac:dyDescent="0.25">
      <c r="A23" s="12"/>
      <c r="B23" s="45" t="s">
        <v>25</v>
      </c>
      <c r="C23" s="91">
        <v>12001000</v>
      </c>
      <c r="D23" s="91">
        <v>12001000</v>
      </c>
      <c r="E23" s="92">
        <v>0</v>
      </c>
      <c r="F23" s="92">
        <v>0</v>
      </c>
      <c r="G23" s="92">
        <v>0</v>
      </c>
      <c r="H23" s="92">
        <v>0</v>
      </c>
      <c r="I23" s="92">
        <v>0</v>
      </c>
      <c r="J23" s="92">
        <v>0</v>
      </c>
      <c r="K23" s="92">
        <v>0</v>
      </c>
      <c r="L23" s="92">
        <v>0</v>
      </c>
      <c r="M23" s="92">
        <v>0</v>
      </c>
      <c r="N23" s="92">
        <v>0</v>
      </c>
      <c r="O23" s="92">
        <v>0</v>
      </c>
      <c r="P23" s="92">
        <v>0</v>
      </c>
      <c r="Q23" s="92">
        <f t="shared" si="2"/>
        <v>0</v>
      </c>
    </row>
    <row r="24" spans="1:19" x14ac:dyDescent="0.25">
      <c r="A24" s="12"/>
      <c r="B24" s="10" t="s">
        <v>29</v>
      </c>
      <c r="C24" s="100">
        <v>0</v>
      </c>
      <c r="D24" s="93">
        <v>200000</v>
      </c>
      <c r="E24" s="99">
        <v>0</v>
      </c>
      <c r="F24" s="99">
        <v>0</v>
      </c>
      <c r="G24" s="99">
        <v>0</v>
      </c>
      <c r="H24" s="99">
        <v>0</v>
      </c>
      <c r="I24" s="99">
        <v>0</v>
      </c>
      <c r="J24" s="99">
        <v>0</v>
      </c>
      <c r="K24" s="99">
        <v>0</v>
      </c>
      <c r="L24" s="99">
        <v>0</v>
      </c>
      <c r="M24" s="99">
        <v>0</v>
      </c>
      <c r="N24" s="99">
        <v>0</v>
      </c>
      <c r="O24" s="99">
        <v>0</v>
      </c>
      <c r="P24" s="99">
        <v>0</v>
      </c>
      <c r="Q24" s="99">
        <f t="shared" si="2"/>
        <v>0</v>
      </c>
    </row>
    <row r="25" spans="1:19" x14ac:dyDescent="0.25">
      <c r="A25" s="12"/>
      <c r="B25" s="3" t="s">
        <v>36</v>
      </c>
      <c r="C25" s="90">
        <v>0</v>
      </c>
      <c r="D25" s="89">
        <v>200000</v>
      </c>
      <c r="E25" s="90">
        <v>0</v>
      </c>
      <c r="F25" s="90">
        <v>0</v>
      </c>
      <c r="G25" s="90">
        <v>0</v>
      </c>
      <c r="H25" s="90">
        <v>0</v>
      </c>
      <c r="I25" s="90">
        <v>0</v>
      </c>
      <c r="J25" s="90">
        <v>0</v>
      </c>
      <c r="K25" s="90">
        <v>0</v>
      </c>
      <c r="L25" s="90">
        <v>0</v>
      </c>
      <c r="M25" s="90">
        <v>0</v>
      </c>
      <c r="N25" s="90">
        <v>0</v>
      </c>
      <c r="O25" s="90">
        <v>0</v>
      </c>
      <c r="P25" s="90">
        <v>0</v>
      </c>
      <c r="Q25" s="90">
        <f t="shared" si="2"/>
        <v>0</v>
      </c>
    </row>
    <row r="26" spans="1:19" x14ac:dyDescent="0.25">
      <c r="A26" s="12"/>
      <c r="B26" s="45" t="s">
        <v>43</v>
      </c>
      <c r="C26" s="92">
        <v>0</v>
      </c>
      <c r="D26" s="91">
        <v>200000</v>
      </c>
      <c r="E26" s="92">
        <v>0</v>
      </c>
      <c r="F26" s="92">
        <v>0</v>
      </c>
      <c r="G26" s="92">
        <v>0</v>
      </c>
      <c r="H26" s="92">
        <v>0</v>
      </c>
      <c r="I26" s="92">
        <v>0</v>
      </c>
      <c r="J26" s="92">
        <v>0</v>
      </c>
      <c r="K26" s="92">
        <v>0</v>
      </c>
      <c r="L26" s="92">
        <v>0</v>
      </c>
      <c r="M26" s="92">
        <v>0</v>
      </c>
      <c r="N26" s="92">
        <v>0</v>
      </c>
      <c r="O26" s="92">
        <v>0</v>
      </c>
      <c r="P26" s="92">
        <v>0</v>
      </c>
      <c r="Q26" s="92">
        <f t="shared" si="2"/>
        <v>0</v>
      </c>
    </row>
    <row r="27" spans="1:19" x14ac:dyDescent="0.25">
      <c r="A27" s="12"/>
      <c r="B27" s="10" t="s">
        <v>44</v>
      </c>
      <c r="C27" s="87">
        <v>591946550</v>
      </c>
      <c r="D27" s="87">
        <v>591946550</v>
      </c>
      <c r="E27" s="88">
        <v>0</v>
      </c>
      <c r="F27" s="88">
        <v>0</v>
      </c>
      <c r="G27" s="88">
        <v>0</v>
      </c>
      <c r="H27" s="88">
        <v>0</v>
      </c>
      <c r="I27" s="88">
        <v>0</v>
      </c>
      <c r="J27" s="88">
        <v>0</v>
      </c>
      <c r="K27" s="88">
        <v>0</v>
      </c>
      <c r="L27" s="88">
        <v>0</v>
      </c>
      <c r="M27" s="88">
        <v>0</v>
      </c>
      <c r="N27" s="88">
        <v>0</v>
      </c>
      <c r="O27" s="88">
        <v>0</v>
      </c>
      <c r="P27" s="88">
        <v>0</v>
      </c>
      <c r="Q27" s="88">
        <f t="shared" si="2"/>
        <v>0</v>
      </c>
    </row>
    <row r="28" spans="1:19" x14ac:dyDescent="0.25">
      <c r="A28" s="12"/>
      <c r="B28" s="3" t="s">
        <v>45</v>
      </c>
      <c r="C28" s="91">
        <v>591946550</v>
      </c>
      <c r="D28" s="91">
        <v>591946550</v>
      </c>
      <c r="E28" s="92">
        <v>0</v>
      </c>
      <c r="F28" s="92">
        <v>0</v>
      </c>
      <c r="G28" s="92">
        <v>0</v>
      </c>
      <c r="H28" s="92">
        <v>0</v>
      </c>
      <c r="I28" s="92">
        <v>0</v>
      </c>
      <c r="J28" s="92">
        <v>0</v>
      </c>
      <c r="K28" s="92">
        <v>0</v>
      </c>
      <c r="L28" s="92">
        <v>0</v>
      </c>
      <c r="M28" s="92">
        <v>0</v>
      </c>
      <c r="N28" s="92">
        <v>0</v>
      </c>
      <c r="O28" s="92">
        <v>0</v>
      </c>
      <c r="P28" s="92">
        <v>0</v>
      </c>
      <c r="Q28" s="92">
        <f t="shared" si="2"/>
        <v>0</v>
      </c>
    </row>
    <row r="29" spans="1:19" x14ac:dyDescent="0.25">
      <c r="A29" s="12"/>
      <c r="B29" s="45" t="s">
        <v>46</v>
      </c>
      <c r="C29" s="91">
        <v>591946550</v>
      </c>
      <c r="D29" s="91">
        <v>591946550</v>
      </c>
      <c r="E29" s="92">
        <v>0</v>
      </c>
      <c r="F29" s="92">
        <v>0</v>
      </c>
      <c r="G29" s="92">
        <v>0</v>
      </c>
      <c r="H29" s="92">
        <v>0</v>
      </c>
      <c r="I29" s="92">
        <v>0</v>
      </c>
      <c r="J29" s="92">
        <v>0</v>
      </c>
      <c r="K29" s="92">
        <v>0</v>
      </c>
      <c r="L29" s="92">
        <v>0</v>
      </c>
      <c r="M29" s="92">
        <v>0</v>
      </c>
      <c r="N29" s="92">
        <v>0</v>
      </c>
      <c r="O29" s="92">
        <v>0</v>
      </c>
      <c r="P29" s="92">
        <v>0</v>
      </c>
      <c r="Q29" s="92">
        <f t="shared" si="2"/>
        <v>0</v>
      </c>
    </row>
    <row r="30" spans="1:19" x14ac:dyDescent="0.25">
      <c r="A30" s="12"/>
      <c r="B30" s="7" t="s">
        <v>47</v>
      </c>
      <c r="C30" s="120">
        <f>C21+C24+C27</f>
        <v>603947550</v>
      </c>
      <c r="D30" s="120">
        <f t="shared" ref="D30:P30" si="3">D21+D24+D27</f>
        <v>604147550</v>
      </c>
      <c r="E30" s="128">
        <f>E21+E24+E27</f>
        <v>0</v>
      </c>
      <c r="F30" s="129">
        <f t="shared" si="3"/>
        <v>0</v>
      </c>
      <c r="G30" s="130">
        <f t="shared" si="3"/>
        <v>0</v>
      </c>
      <c r="H30" s="128">
        <f t="shared" si="3"/>
        <v>0</v>
      </c>
      <c r="I30" s="129">
        <f t="shared" si="3"/>
        <v>0</v>
      </c>
      <c r="J30" s="130">
        <f t="shared" si="3"/>
        <v>0</v>
      </c>
      <c r="K30" s="128">
        <f t="shared" si="3"/>
        <v>0</v>
      </c>
      <c r="L30" s="129">
        <f t="shared" si="3"/>
        <v>0</v>
      </c>
      <c r="M30" s="130">
        <f t="shared" si="3"/>
        <v>0</v>
      </c>
      <c r="N30" s="128">
        <f t="shared" si="3"/>
        <v>0</v>
      </c>
      <c r="O30" s="129">
        <f t="shared" si="3"/>
        <v>0</v>
      </c>
      <c r="P30" s="130">
        <f t="shared" si="3"/>
        <v>0</v>
      </c>
      <c r="Q30" s="131">
        <f t="shared" si="2"/>
        <v>0</v>
      </c>
    </row>
    <row r="31" spans="1:19" x14ac:dyDescent="0.25">
      <c r="B31" s="18"/>
      <c r="C31" s="132"/>
      <c r="D31" s="123"/>
      <c r="E31" s="124"/>
      <c r="F31" s="124"/>
      <c r="G31" s="124"/>
      <c r="H31" s="124"/>
      <c r="I31" s="124"/>
      <c r="J31" s="124"/>
      <c r="K31" s="124"/>
      <c r="L31" s="124"/>
      <c r="M31" s="124"/>
      <c r="N31" s="124"/>
      <c r="O31" s="92"/>
      <c r="P31" s="92"/>
      <c r="Q31" s="123"/>
    </row>
    <row r="32" spans="1:19" x14ac:dyDescent="0.25">
      <c r="A32" s="12"/>
      <c r="B32" s="7" t="s">
        <v>48</v>
      </c>
      <c r="C32" s="120">
        <f t="shared" ref="C32:Q32" si="4">C18+C30</f>
        <v>50811878003</v>
      </c>
      <c r="D32" s="120">
        <f t="shared" si="4"/>
        <v>51020203527.930008</v>
      </c>
      <c r="E32" s="121">
        <f t="shared" si="4"/>
        <v>77798290.879999995</v>
      </c>
      <c r="F32" s="133">
        <f t="shared" si="4"/>
        <v>93815857.859999999</v>
      </c>
      <c r="G32" s="134">
        <f t="shared" si="4"/>
        <v>2730527871.3499994</v>
      </c>
      <c r="H32" s="121">
        <f t="shared" si="4"/>
        <v>991721984.36000025</v>
      </c>
      <c r="I32" s="133">
        <f t="shared" si="4"/>
        <v>92865998.149999991</v>
      </c>
      <c r="J32" s="134">
        <f t="shared" si="4"/>
        <v>1855469284.9600003</v>
      </c>
      <c r="K32" s="121">
        <f t="shared" si="4"/>
        <v>112016072.01999998</v>
      </c>
      <c r="L32" s="133">
        <f t="shared" si="4"/>
        <v>1840599856.0600002</v>
      </c>
      <c r="M32" s="134">
        <f t="shared" si="4"/>
        <v>1100098674.7700002</v>
      </c>
      <c r="N32" s="121">
        <f t="shared" si="4"/>
        <v>294454409.95000005</v>
      </c>
      <c r="O32" s="133">
        <f t="shared" si="4"/>
        <v>1907258910.9199998</v>
      </c>
      <c r="P32" s="134">
        <f t="shared" si="4"/>
        <v>1073492887.6199999</v>
      </c>
      <c r="Q32" s="122">
        <f t="shared" si="4"/>
        <v>12170120098.900002</v>
      </c>
    </row>
    <row r="33" spans="2:17" ht="36.75" x14ac:dyDescent="0.25">
      <c r="B33" s="4" t="s">
        <v>68</v>
      </c>
      <c r="C33" s="42"/>
      <c r="D33" s="42"/>
      <c r="E33" s="42"/>
      <c r="F33" s="42"/>
      <c r="G33" s="42"/>
      <c r="H33" s="42"/>
      <c r="I33" s="42"/>
      <c r="J33" s="42"/>
      <c r="K33" s="42"/>
      <c r="L33" s="42"/>
      <c r="M33" s="42"/>
      <c r="N33" s="42"/>
      <c r="O33" s="42"/>
      <c r="P33" s="42"/>
      <c r="Q33" s="5"/>
    </row>
    <row r="34" spans="2:17" x14ac:dyDescent="0.25">
      <c r="B34" s="28"/>
      <c r="C34" s="47"/>
      <c r="D34" s="47"/>
      <c r="E34" s="48"/>
      <c r="F34" s="48"/>
      <c r="G34" s="48"/>
      <c r="H34" s="48"/>
      <c r="I34" s="48"/>
      <c r="J34" s="48"/>
      <c r="K34" s="48"/>
      <c r="L34" s="48"/>
      <c r="M34" s="48"/>
      <c r="N34" s="48"/>
      <c r="O34" s="48"/>
      <c r="P34" s="48"/>
      <c r="Q34" s="48"/>
    </row>
    <row r="35" spans="2:17" ht="15" customHeight="1" x14ac:dyDescent="0.25">
      <c r="B35" s="46"/>
      <c r="C35" s="46"/>
      <c r="D35" s="46"/>
      <c r="E35" s="1"/>
      <c r="F35" s="49"/>
      <c r="G35" s="49"/>
      <c r="H35" s="49"/>
      <c r="I35" s="50"/>
      <c r="J35" s="49"/>
      <c r="K35" s="51"/>
      <c r="L35" s="51"/>
      <c r="M35" s="51"/>
      <c r="N35" s="51"/>
      <c r="O35" s="51"/>
      <c r="P35" s="51"/>
      <c r="Q35" s="51"/>
    </row>
    <row r="36" spans="2:17" ht="15" customHeight="1" x14ac:dyDescent="0.25">
      <c r="B36" s="46"/>
      <c r="C36" s="46"/>
      <c r="D36" s="46"/>
      <c r="E36" s="46"/>
      <c r="F36" s="46"/>
      <c r="G36" s="46"/>
      <c r="H36" s="46"/>
      <c r="I36" s="46"/>
      <c r="J36" s="46"/>
      <c r="K36" s="51"/>
      <c r="L36" s="51"/>
      <c r="M36" s="51"/>
      <c r="N36" s="51"/>
      <c r="O36" s="51"/>
      <c r="P36" s="51"/>
      <c r="Q36" s="51"/>
    </row>
    <row r="37" spans="2:17" ht="15" customHeight="1" x14ac:dyDescent="0.25">
      <c r="B37" s="52"/>
      <c r="C37" s="52"/>
      <c r="D37" s="52"/>
      <c r="E37" s="52"/>
      <c r="F37" s="52"/>
      <c r="G37" s="52"/>
      <c r="H37" s="52"/>
      <c r="I37" s="52"/>
      <c r="J37" s="48"/>
      <c r="K37" s="48"/>
      <c r="L37" s="48"/>
      <c r="M37" s="48"/>
      <c r="N37" s="48"/>
      <c r="O37" s="48"/>
      <c r="P37" s="48"/>
      <c r="Q37" s="48"/>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9505-52BD-441D-A8A9-1F2B214E8F7B}">
  <sheetPr codeName="Hoja7">
    <pageSetUpPr fitToPage="1"/>
  </sheetPr>
  <dimension ref="A1:S42"/>
  <sheetViews>
    <sheetView showGridLines="0" zoomScale="89" zoomScaleNormal="89" workbookViewId="0">
      <selection activeCell="B7" sqref="B7:B8"/>
    </sheetView>
  </sheetViews>
  <sheetFormatPr defaultColWidth="11.42578125" defaultRowHeight="15" x14ac:dyDescent="0.25"/>
  <cols>
    <col min="1" max="1" width="5.28515625" customWidth="1"/>
    <col min="2" max="2" width="101.85546875" customWidth="1"/>
    <col min="3" max="3" width="15.42578125" customWidth="1"/>
    <col min="4" max="4" width="15.42578125" style="26" customWidth="1"/>
    <col min="5" max="18" width="12.42578125" customWidth="1"/>
  </cols>
  <sheetData>
    <row r="1" spans="1:19" x14ac:dyDescent="0.25">
      <c r="A1" s="12"/>
      <c r="B1" s="18"/>
      <c r="C1" s="18"/>
      <c r="D1" s="17"/>
      <c r="E1" s="25"/>
      <c r="F1" s="25"/>
      <c r="G1" s="25"/>
      <c r="H1" s="12"/>
      <c r="I1" s="12"/>
      <c r="J1" s="12"/>
      <c r="K1" s="24"/>
      <c r="L1" s="12"/>
      <c r="M1" s="12"/>
      <c r="N1" s="12"/>
      <c r="O1" s="12"/>
      <c r="P1" s="12"/>
      <c r="Q1" s="12"/>
    </row>
    <row r="2" spans="1:19" ht="28.5" x14ac:dyDescent="0.25">
      <c r="A2" s="12"/>
      <c r="B2" s="150" t="s">
        <v>0</v>
      </c>
      <c r="C2" s="150"/>
      <c r="D2" s="150"/>
      <c r="E2" s="150"/>
      <c r="F2" s="150"/>
      <c r="G2" s="150"/>
      <c r="H2" s="150"/>
      <c r="I2" s="150"/>
      <c r="J2" s="150"/>
      <c r="K2" s="150"/>
      <c r="L2" s="150"/>
      <c r="M2" s="150"/>
      <c r="N2" s="150"/>
      <c r="O2" s="150"/>
      <c r="P2" s="150"/>
      <c r="Q2" s="150"/>
    </row>
    <row r="3" spans="1:19" ht="21" x14ac:dyDescent="0.25">
      <c r="A3" s="12"/>
      <c r="B3" s="151" t="s">
        <v>1</v>
      </c>
      <c r="C3" s="151"/>
      <c r="D3" s="151"/>
      <c r="E3" s="151"/>
      <c r="F3" s="151"/>
      <c r="G3" s="151"/>
      <c r="H3" s="151"/>
      <c r="I3" s="151"/>
      <c r="J3" s="151"/>
      <c r="K3" s="151"/>
      <c r="L3" s="151"/>
      <c r="M3" s="151"/>
      <c r="N3" s="151"/>
      <c r="O3" s="151"/>
      <c r="P3" s="151"/>
      <c r="Q3" s="151"/>
    </row>
    <row r="4" spans="1:19" ht="15.75" x14ac:dyDescent="0.25">
      <c r="A4" s="12"/>
      <c r="B4" s="152" t="s">
        <v>2</v>
      </c>
      <c r="C4" s="152"/>
      <c r="D4" s="152"/>
      <c r="E4" s="152"/>
      <c r="F4" s="152"/>
      <c r="G4" s="152"/>
      <c r="H4" s="152"/>
      <c r="I4" s="152"/>
      <c r="J4" s="152"/>
      <c r="K4" s="152"/>
      <c r="L4" s="152"/>
      <c r="M4" s="152"/>
      <c r="N4" s="152"/>
      <c r="O4" s="152"/>
      <c r="P4" s="152"/>
      <c r="Q4" s="152"/>
    </row>
    <row r="5" spans="1:19" ht="15.75" x14ac:dyDescent="0.25">
      <c r="A5" s="12"/>
      <c r="B5" s="152" t="s">
        <v>3</v>
      </c>
      <c r="C5" s="152"/>
      <c r="D5" s="152"/>
      <c r="E5" s="152"/>
      <c r="F5" s="152"/>
      <c r="G5" s="152"/>
      <c r="H5" s="152"/>
      <c r="I5" s="152"/>
      <c r="J5" s="152"/>
      <c r="K5" s="152"/>
      <c r="L5" s="152"/>
      <c r="M5" s="152"/>
      <c r="N5" s="152"/>
      <c r="O5" s="152"/>
      <c r="P5" s="152"/>
      <c r="Q5" s="152"/>
    </row>
    <row r="6" spans="1:19" x14ac:dyDescent="0.25">
      <c r="A6" s="12"/>
      <c r="B6" s="16" t="s">
        <v>69</v>
      </c>
      <c r="C6" s="15"/>
      <c r="D6" s="14"/>
      <c r="E6" s="23"/>
      <c r="F6" s="23"/>
      <c r="G6" s="23"/>
      <c r="H6" s="12"/>
      <c r="I6" s="12"/>
      <c r="J6" s="12"/>
      <c r="K6" s="22"/>
      <c r="L6" s="12"/>
      <c r="M6" s="12"/>
      <c r="N6" s="12"/>
      <c r="O6" s="12"/>
      <c r="P6" s="12"/>
      <c r="Q6" s="13" t="s">
        <v>5</v>
      </c>
    </row>
    <row r="7" spans="1:19" x14ac:dyDescent="0.25">
      <c r="A7" s="12"/>
      <c r="B7" s="153" t="s">
        <v>6</v>
      </c>
      <c r="C7" s="155" t="s">
        <v>70</v>
      </c>
      <c r="D7" s="155" t="s">
        <v>71</v>
      </c>
      <c r="E7" s="154" t="s">
        <v>9</v>
      </c>
      <c r="F7" s="154"/>
      <c r="G7" s="154"/>
      <c r="H7" s="154"/>
      <c r="I7" s="154"/>
      <c r="J7" s="154"/>
      <c r="K7" s="154"/>
      <c r="L7" s="154"/>
      <c r="M7" s="154"/>
      <c r="N7" s="154"/>
      <c r="O7" s="154"/>
      <c r="P7" s="154"/>
      <c r="Q7" s="154"/>
    </row>
    <row r="8" spans="1:19" x14ac:dyDescent="0.25">
      <c r="A8" s="12"/>
      <c r="B8" s="153"/>
      <c r="C8" s="155"/>
      <c r="D8" s="155"/>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26</v>
      </c>
      <c r="C9" s="38">
        <v>6.1426629999999998</v>
      </c>
      <c r="D9" s="58">
        <f t="shared" ref="D9:L10" si="0">D10</f>
        <v>6242663</v>
      </c>
      <c r="E9" s="58">
        <f t="shared" si="0"/>
        <v>0</v>
      </c>
      <c r="F9" s="58">
        <f t="shared" si="0"/>
        <v>534390</v>
      </c>
      <c r="G9" s="58">
        <f t="shared" si="0"/>
        <v>571527.06999999995</v>
      </c>
      <c r="H9" s="58">
        <f t="shared" si="0"/>
        <v>0</v>
      </c>
      <c r="I9" s="58">
        <f t="shared" si="0"/>
        <v>0</v>
      </c>
      <c r="J9" s="58">
        <f t="shared" si="0"/>
        <v>0</v>
      </c>
      <c r="K9" s="58">
        <f t="shared" si="0"/>
        <v>0</v>
      </c>
      <c r="L9" s="58">
        <f t="shared" si="0"/>
        <v>176628.32</v>
      </c>
      <c r="M9" s="58">
        <v>0</v>
      </c>
      <c r="N9" s="58">
        <v>0</v>
      </c>
      <c r="O9" s="58">
        <v>0</v>
      </c>
      <c r="P9" s="58">
        <v>0</v>
      </c>
      <c r="Q9" s="58">
        <f t="shared" ref="Q9:Q27" si="1">SUM(E9:P9)</f>
        <v>1282545.3899999999</v>
      </c>
      <c r="S9" s="145"/>
    </row>
    <row r="10" spans="1:19" x14ac:dyDescent="0.25">
      <c r="A10" s="12"/>
      <c r="B10" s="2" t="s">
        <v>27</v>
      </c>
      <c r="C10" s="36">
        <v>6.1426629999999998</v>
      </c>
      <c r="D10" s="59">
        <f t="shared" si="0"/>
        <v>6242663</v>
      </c>
      <c r="E10" s="59">
        <f t="shared" si="0"/>
        <v>0</v>
      </c>
      <c r="F10" s="59">
        <f t="shared" si="0"/>
        <v>534390</v>
      </c>
      <c r="G10" s="59">
        <f t="shared" si="0"/>
        <v>571527.06999999995</v>
      </c>
      <c r="H10" s="59">
        <f t="shared" si="0"/>
        <v>0</v>
      </c>
      <c r="I10" s="59">
        <f t="shared" si="0"/>
        <v>0</v>
      </c>
      <c r="J10" s="59">
        <f t="shared" si="0"/>
        <v>0</v>
      </c>
      <c r="K10" s="59">
        <f t="shared" si="0"/>
        <v>0</v>
      </c>
      <c r="L10" s="59">
        <f t="shared" si="0"/>
        <v>176628.32</v>
      </c>
      <c r="M10" s="59">
        <v>0</v>
      </c>
      <c r="N10" s="59">
        <v>0</v>
      </c>
      <c r="O10" s="59">
        <v>0</v>
      </c>
      <c r="P10" s="59">
        <v>0</v>
      </c>
      <c r="Q10" s="59">
        <f t="shared" si="1"/>
        <v>1282545.3899999999</v>
      </c>
      <c r="S10" s="145"/>
    </row>
    <row r="11" spans="1:19" x14ac:dyDescent="0.25">
      <c r="A11" s="12"/>
      <c r="B11" s="3" t="s">
        <v>72</v>
      </c>
      <c r="C11" s="33">
        <v>6.1426629999999998</v>
      </c>
      <c r="D11" s="57">
        <v>6242663</v>
      </c>
      <c r="E11" s="57">
        <v>0</v>
      </c>
      <c r="F11" s="60">
        <v>534390</v>
      </c>
      <c r="G11" s="60">
        <v>571527.06999999995</v>
      </c>
      <c r="H11" s="60">
        <v>0</v>
      </c>
      <c r="I11" s="60">
        <v>0</v>
      </c>
      <c r="J11" s="60">
        <v>0</v>
      </c>
      <c r="K11" s="60">
        <v>0</v>
      </c>
      <c r="L11" s="60">
        <v>176628.32</v>
      </c>
      <c r="M11" s="60">
        <v>0</v>
      </c>
      <c r="N11" s="60">
        <v>0</v>
      </c>
      <c r="O11" s="60">
        <v>0</v>
      </c>
      <c r="P11" s="60">
        <v>0</v>
      </c>
      <c r="Q11" s="60">
        <f t="shared" si="1"/>
        <v>1282545.3899999999</v>
      </c>
      <c r="S11" s="145"/>
    </row>
    <row r="12" spans="1:19" x14ac:dyDescent="0.25">
      <c r="A12" s="12"/>
      <c r="B12" s="10" t="s">
        <v>73</v>
      </c>
      <c r="C12" s="38">
        <v>2.76</v>
      </c>
      <c r="D12" s="58">
        <f t="shared" ref="D12:L13" si="2">D13</f>
        <v>2760000</v>
      </c>
      <c r="E12" s="58">
        <f t="shared" si="2"/>
        <v>0</v>
      </c>
      <c r="F12" s="58">
        <f t="shared" si="2"/>
        <v>0</v>
      </c>
      <c r="G12" s="58">
        <f t="shared" si="2"/>
        <v>0</v>
      </c>
      <c r="H12" s="58">
        <f t="shared" si="2"/>
        <v>0</v>
      </c>
      <c r="I12" s="58">
        <f t="shared" si="2"/>
        <v>0</v>
      </c>
      <c r="J12" s="58">
        <f t="shared" si="2"/>
        <v>0</v>
      </c>
      <c r="K12" s="58">
        <f t="shared" si="2"/>
        <v>0</v>
      </c>
      <c r="L12" s="58">
        <f t="shared" si="2"/>
        <v>0</v>
      </c>
      <c r="M12" s="58">
        <v>0</v>
      </c>
      <c r="N12" s="58">
        <v>0</v>
      </c>
      <c r="O12" s="58">
        <v>0</v>
      </c>
      <c r="P12" s="58">
        <v>0</v>
      </c>
      <c r="Q12" s="58">
        <f t="shared" si="1"/>
        <v>0</v>
      </c>
      <c r="S12" s="145"/>
    </row>
    <row r="13" spans="1:19" x14ac:dyDescent="0.25">
      <c r="A13" s="12"/>
      <c r="B13" s="3" t="s">
        <v>74</v>
      </c>
      <c r="C13" s="33">
        <v>2.76</v>
      </c>
      <c r="D13" s="60">
        <f t="shared" si="2"/>
        <v>2760000</v>
      </c>
      <c r="E13" s="60">
        <f t="shared" si="2"/>
        <v>0</v>
      </c>
      <c r="F13" s="60">
        <f t="shared" si="2"/>
        <v>0</v>
      </c>
      <c r="G13" s="60">
        <f t="shared" si="2"/>
        <v>0</v>
      </c>
      <c r="H13" s="60">
        <f t="shared" si="2"/>
        <v>0</v>
      </c>
      <c r="I13" s="60">
        <f t="shared" si="2"/>
        <v>0</v>
      </c>
      <c r="J13" s="60">
        <f t="shared" si="2"/>
        <v>0</v>
      </c>
      <c r="K13" s="60">
        <f t="shared" si="2"/>
        <v>0</v>
      </c>
      <c r="L13" s="60">
        <f t="shared" si="2"/>
        <v>0</v>
      </c>
      <c r="M13" s="60">
        <v>0</v>
      </c>
      <c r="N13" s="60">
        <v>0</v>
      </c>
      <c r="O13" s="60">
        <v>0</v>
      </c>
      <c r="P13" s="60">
        <v>0</v>
      </c>
      <c r="Q13" s="60">
        <f t="shared" si="1"/>
        <v>0</v>
      </c>
      <c r="S13" s="145"/>
    </row>
    <row r="14" spans="1:19" x14ac:dyDescent="0.25">
      <c r="A14" s="12"/>
      <c r="B14" s="45" t="s">
        <v>75</v>
      </c>
      <c r="C14" s="33">
        <v>2.76</v>
      </c>
      <c r="D14" s="60">
        <v>2760000</v>
      </c>
      <c r="E14" s="60">
        <v>0</v>
      </c>
      <c r="F14" s="60">
        <v>0</v>
      </c>
      <c r="G14" s="60">
        <v>0</v>
      </c>
      <c r="H14" s="60">
        <v>0</v>
      </c>
      <c r="I14" s="60">
        <v>0</v>
      </c>
      <c r="J14" s="60">
        <v>0</v>
      </c>
      <c r="K14" s="60">
        <v>0</v>
      </c>
      <c r="L14" s="60">
        <v>0</v>
      </c>
      <c r="M14" s="60">
        <v>0</v>
      </c>
      <c r="N14" s="60">
        <v>0</v>
      </c>
      <c r="O14" s="60">
        <v>0</v>
      </c>
      <c r="P14" s="60">
        <v>0</v>
      </c>
      <c r="Q14" s="60">
        <f t="shared" si="1"/>
        <v>0</v>
      </c>
      <c r="S14" s="145"/>
    </row>
    <row r="15" spans="1:19" x14ac:dyDescent="0.25">
      <c r="A15" s="12"/>
      <c r="B15" s="10" t="s">
        <v>29</v>
      </c>
      <c r="C15" s="34">
        <v>51692.931435999999</v>
      </c>
      <c r="D15" s="61">
        <f t="shared" ref="D15:P15" si="3">D16+D18+D20+D22</f>
        <v>52226436677.519997</v>
      </c>
      <c r="E15" s="61">
        <f t="shared" si="3"/>
        <v>82056370.659999996</v>
      </c>
      <c r="F15" s="61">
        <f t="shared" si="3"/>
        <v>97387103.279999986</v>
      </c>
      <c r="G15" s="61">
        <f t="shared" si="3"/>
        <v>2034377756.45</v>
      </c>
      <c r="H15" s="61">
        <f t="shared" si="3"/>
        <v>64778135.409999996</v>
      </c>
      <c r="I15" s="61">
        <f t="shared" si="3"/>
        <v>114752369.06999999</v>
      </c>
      <c r="J15" s="61">
        <f t="shared" si="3"/>
        <v>3765313796.5199995</v>
      </c>
      <c r="K15" s="61">
        <f t="shared" si="3"/>
        <v>1012322588.5899999</v>
      </c>
      <c r="L15" s="61">
        <f t="shared" si="3"/>
        <v>994824041.57000017</v>
      </c>
      <c r="M15" s="61">
        <f t="shared" si="3"/>
        <v>995839405.67999995</v>
      </c>
      <c r="N15" s="61">
        <f t="shared" si="3"/>
        <v>80756239.549999997</v>
      </c>
      <c r="O15" s="61">
        <f t="shared" si="3"/>
        <v>1969012539.99</v>
      </c>
      <c r="P15" s="61">
        <f t="shared" si="3"/>
        <v>1112049140.1500001</v>
      </c>
      <c r="Q15" s="61">
        <f t="shared" si="1"/>
        <v>12323469486.919998</v>
      </c>
      <c r="S15" s="145"/>
    </row>
    <row r="16" spans="1:19" x14ac:dyDescent="0.25">
      <c r="A16" s="12"/>
      <c r="B16" s="2" t="s">
        <v>32</v>
      </c>
      <c r="C16" s="36">
        <v>4823.0834750000004</v>
      </c>
      <c r="D16" s="59">
        <f t="shared" ref="D16:L16" si="4">D17</f>
        <v>4823083475</v>
      </c>
      <c r="E16" s="59">
        <f t="shared" si="4"/>
        <v>28278294.02</v>
      </c>
      <c r="F16" s="59">
        <f t="shared" si="4"/>
        <v>31107106.050000001</v>
      </c>
      <c r="G16" s="59">
        <f t="shared" si="4"/>
        <v>34626470.079999998</v>
      </c>
      <c r="H16" s="59">
        <f t="shared" si="4"/>
        <v>4988149.72</v>
      </c>
      <c r="I16" s="59">
        <f t="shared" si="4"/>
        <v>57105885.530000001</v>
      </c>
      <c r="J16" s="59">
        <f t="shared" si="4"/>
        <v>0</v>
      </c>
      <c r="K16" s="59">
        <f t="shared" si="4"/>
        <v>619567.76</v>
      </c>
      <c r="L16" s="59">
        <f t="shared" si="4"/>
        <v>0</v>
      </c>
      <c r="M16" s="59">
        <v>0</v>
      </c>
      <c r="N16" s="59">
        <v>0</v>
      </c>
      <c r="O16" s="59">
        <v>0</v>
      </c>
      <c r="P16" s="59">
        <v>0</v>
      </c>
      <c r="Q16" s="59">
        <f t="shared" si="1"/>
        <v>156725473.16</v>
      </c>
      <c r="S16" s="145"/>
    </row>
    <row r="17" spans="1:19" x14ac:dyDescent="0.25">
      <c r="A17" s="12"/>
      <c r="B17" s="3" t="s">
        <v>33</v>
      </c>
      <c r="C17" s="33">
        <v>4823.0834750000004</v>
      </c>
      <c r="D17" s="60">
        <v>4823083475</v>
      </c>
      <c r="E17" s="60">
        <v>28278294.02</v>
      </c>
      <c r="F17" s="60">
        <v>31107106.050000001</v>
      </c>
      <c r="G17" s="60">
        <v>34626470.079999998</v>
      </c>
      <c r="H17" s="60">
        <v>4988149.72</v>
      </c>
      <c r="I17" s="60">
        <v>57105885.530000001</v>
      </c>
      <c r="J17" s="60">
        <v>0</v>
      </c>
      <c r="K17" s="60">
        <v>619567.76</v>
      </c>
      <c r="L17" s="60">
        <v>0</v>
      </c>
      <c r="M17" s="60">
        <v>0</v>
      </c>
      <c r="N17" s="60">
        <v>0</v>
      </c>
      <c r="O17" s="60">
        <v>0</v>
      </c>
      <c r="P17" s="60">
        <v>0</v>
      </c>
      <c r="Q17" s="60">
        <f t="shared" si="1"/>
        <v>156725473.16</v>
      </c>
      <c r="S17" s="145"/>
    </row>
    <row r="18" spans="1:19" x14ac:dyDescent="0.25">
      <c r="A18" s="12"/>
      <c r="B18" s="2" t="s">
        <v>76</v>
      </c>
      <c r="C18" s="36">
        <v>0.152478</v>
      </c>
      <c r="D18" s="59">
        <f t="shared" ref="D18:L18" si="5">D19</f>
        <v>152478</v>
      </c>
      <c r="E18" s="59">
        <f t="shared" si="5"/>
        <v>0</v>
      </c>
      <c r="F18" s="59">
        <f t="shared" si="5"/>
        <v>0</v>
      </c>
      <c r="G18" s="59">
        <f t="shared" si="5"/>
        <v>0</v>
      </c>
      <c r="H18" s="59">
        <f t="shared" si="5"/>
        <v>0</v>
      </c>
      <c r="I18" s="59">
        <f t="shared" si="5"/>
        <v>0</v>
      </c>
      <c r="J18" s="59">
        <f t="shared" si="5"/>
        <v>0</v>
      </c>
      <c r="K18" s="59">
        <f t="shared" si="5"/>
        <v>0</v>
      </c>
      <c r="L18" s="59">
        <f t="shared" si="5"/>
        <v>0</v>
      </c>
      <c r="M18" s="59">
        <v>0</v>
      </c>
      <c r="N18" s="59">
        <v>0</v>
      </c>
      <c r="O18" s="59">
        <v>0</v>
      </c>
      <c r="P18" s="59">
        <v>0</v>
      </c>
      <c r="Q18" s="59">
        <f t="shared" si="1"/>
        <v>0</v>
      </c>
      <c r="S18" s="145"/>
    </row>
    <row r="19" spans="1:19" x14ac:dyDescent="0.25">
      <c r="A19" s="12"/>
      <c r="B19" s="3" t="s">
        <v>77</v>
      </c>
      <c r="C19" s="33">
        <v>0.152478</v>
      </c>
      <c r="D19" s="60">
        <v>152478</v>
      </c>
      <c r="E19" s="60">
        <v>0</v>
      </c>
      <c r="F19" s="60">
        <v>0</v>
      </c>
      <c r="G19" s="60">
        <v>0</v>
      </c>
      <c r="H19" s="60">
        <v>0</v>
      </c>
      <c r="I19" s="60">
        <v>0</v>
      </c>
      <c r="J19" s="60">
        <v>0</v>
      </c>
      <c r="K19" s="60">
        <v>0</v>
      </c>
      <c r="L19" s="60">
        <v>0</v>
      </c>
      <c r="M19" s="60">
        <v>0</v>
      </c>
      <c r="N19" s="60">
        <v>0</v>
      </c>
      <c r="O19" s="60">
        <v>0</v>
      </c>
      <c r="P19" s="60">
        <v>0</v>
      </c>
      <c r="Q19" s="60">
        <f t="shared" si="1"/>
        <v>0</v>
      </c>
      <c r="S19" s="145"/>
    </row>
    <row r="20" spans="1:19" x14ac:dyDescent="0.25">
      <c r="A20" s="12"/>
      <c r="B20" s="2" t="s">
        <v>34</v>
      </c>
      <c r="C20" s="36">
        <v>9.0227529999999998</v>
      </c>
      <c r="D20" s="59">
        <f t="shared" ref="D20:L20" si="6">D21</f>
        <v>9022753</v>
      </c>
      <c r="E20" s="59">
        <f t="shared" si="6"/>
        <v>0</v>
      </c>
      <c r="F20" s="59">
        <f t="shared" si="6"/>
        <v>0</v>
      </c>
      <c r="G20" s="59">
        <f t="shared" si="6"/>
        <v>0</v>
      </c>
      <c r="H20" s="59">
        <f t="shared" si="6"/>
        <v>0</v>
      </c>
      <c r="I20" s="59">
        <f t="shared" si="6"/>
        <v>0</v>
      </c>
      <c r="J20" s="59">
        <f t="shared" si="6"/>
        <v>0</v>
      </c>
      <c r="K20" s="59">
        <f t="shared" si="6"/>
        <v>0</v>
      </c>
      <c r="L20" s="59">
        <f t="shared" si="6"/>
        <v>0</v>
      </c>
      <c r="M20" s="59">
        <v>0</v>
      </c>
      <c r="N20" s="59">
        <v>0</v>
      </c>
      <c r="O20" s="59">
        <v>0</v>
      </c>
      <c r="P20" s="59">
        <v>0</v>
      </c>
      <c r="Q20" s="59">
        <f t="shared" si="1"/>
        <v>0</v>
      </c>
      <c r="S20" s="145"/>
    </row>
    <row r="21" spans="1:19" x14ac:dyDescent="0.25">
      <c r="A21" s="12"/>
      <c r="B21" s="3" t="s">
        <v>53</v>
      </c>
      <c r="C21" s="33">
        <v>9.0227529999999998</v>
      </c>
      <c r="D21" s="60">
        <v>9022753</v>
      </c>
      <c r="E21" s="60">
        <v>0</v>
      </c>
      <c r="F21" s="60">
        <v>0</v>
      </c>
      <c r="G21" s="60">
        <v>0</v>
      </c>
      <c r="H21" s="60">
        <v>0</v>
      </c>
      <c r="I21" s="60">
        <v>0</v>
      </c>
      <c r="J21" s="60">
        <v>0</v>
      </c>
      <c r="K21" s="60">
        <v>0</v>
      </c>
      <c r="L21" s="60">
        <v>0</v>
      </c>
      <c r="M21" s="60">
        <v>0</v>
      </c>
      <c r="N21" s="60">
        <v>0</v>
      </c>
      <c r="O21" s="60">
        <v>0</v>
      </c>
      <c r="P21" s="60">
        <v>0</v>
      </c>
      <c r="Q21" s="60">
        <f t="shared" si="1"/>
        <v>0</v>
      </c>
      <c r="S21" s="145"/>
    </row>
    <row r="22" spans="1:19" x14ac:dyDescent="0.25">
      <c r="A22" s="12"/>
      <c r="B22" s="2" t="s">
        <v>36</v>
      </c>
      <c r="C22" s="36">
        <v>46860.672729999998</v>
      </c>
      <c r="D22" s="59">
        <f t="shared" ref="D22:P22" si="7">SUM(D23:D27)</f>
        <v>47394177971.519997</v>
      </c>
      <c r="E22" s="59">
        <f t="shared" si="7"/>
        <v>53778076.640000001</v>
      </c>
      <c r="F22" s="59">
        <f t="shared" si="7"/>
        <v>66279997.229999989</v>
      </c>
      <c r="G22" s="59">
        <f t="shared" si="7"/>
        <v>1999751286.3700001</v>
      </c>
      <c r="H22" s="59">
        <f t="shared" si="7"/>
        <v>59789985.689999998</v>
      </c>
      <c r="I22" s="59">
        <f t="shared" si="7"/>
        <v>57646483.539999992</v>
      </c>
      <c r="J22" s="59">
        <f t="shared" si="7"/>
        <v>3765313796.5199995</v>
      </c>
      <c r="K22" s="59">
        <f t="shared" si="7"/>
        <v>1011703020.8299999</v>
      </c>
      <c r="L22" s="59">
        <f t="shared" si="7"/>
        <v>994824041.57000017</v>
      </c>
      <c r="M22" s="59">
        <f t="shared" si="7"/>
        <v>995839405.67999995</v>
      </c>
      <c r="N22" s="59">
        <f t="shared" si="7"/>
        <v>80756239.549999997</v>
      </c>
      <c r="O22" s="59">
        <f t="shared" si="7"/>
        <v>1969012539.99</v>
      </c>
      <c r="P22" s="59">
        <f t="shared" si="7"/>
        <v>1112049140.1500001</v>
      </c>
      <c r="Q22" s="59">
        <f t="shared" si="1"/>
        <v>12166744013.759998</v>
      </c>
      <c r="S22" s="145"/>
    </row>
    <row r="23" spans="1:19" x14ac:dyDescent="0.25">
      <c r="A23" s="12"/>
      <c r="B23" s="3" t="s">
        <v>59</v>
      </c>
      <c r="C23" s="53">
        <v>607.51401599999997</v>
      </c>
      <c r="D23" s="62">
        <v>607514016</v>
      </c>
      <c r="E23" s="62">
        <v>1610167.6</v>
      </c>
      <c r="F23" s="62">
        <v>1610167.6</v>
      </c>
      <c r="G23" s="62">
        <v>1602167.6</v>
      </c>
      <c r="H23" s="62">
        <v>1602167.6</v>
      </c>
      <c r="I23" s="62">
        <v>1586167.6</v>
      </c>
      <c r="J23" s="62">
        <v>1586167.6</v>
      </c>
      <c r="K23" s="62">
        <v>1578167.6</v>
      </c>
      <c r="L23" s="62">
        <v>1578167.6</v>
      </c>
      <c r="M23" s="62">
        <v>1568148.8</v>
      </c>
      <c r="N23" s="62">
        <v>1568148.8</v>
      </c>
      <c r="O23" s="62">
        <v>1559040.8</v>
      </c>
      <c r="P23" s="62">
        <v>1559040.8</v>
      </c>
      <c r="Q23" s="62">
        <f t="shared" si="1"/>
        <v>19007720</v>
      </c>
      <c r="S23" s="145"/>
    </row>
    <row r="24" spans="1:19" x14ac:dyDescent="0.25">
      <c r="A24" s="12"/>
      <c r="B24" s="3" t="s">
        <v>37</v>
      </c>
      <c r="C24" s="53">
        <v>1217.957815</v>
      </c>
      <c r="D24" s="62">
        <v>1217957815</v>
      </c>
      <c r="E24" s="62">
        <v>0</v>
      </c>
      <c r="F24" s="62">
        <v>0</v>
      </c>
      <c r="G24" s="62">
        <v>0</v>
      </c>
      <c r="H24" s="62">
        <v>0</v>
      </c>
      <c r="I24" s="62">
        <v>0</v>
      </c>
      <c r="J24" s="62">
        <v>0</v>
      </c>
      <c r="K24" s="62">
        <v>0</v>
      </c>
      <c r="L24" s="62">
        <v>0</v>
      </c>
      <c r="M24" s="62">
        <v>0</v>
      </c>
      <c r="N24" s="62">
        <v>0</v>
      </c>
      <c r="O24" s="62">
        <v>0</v>
      </c>
      <c r="P24" s="62">
        <v>0</v>
      </c>
      <c r="Q24" s="62">
        <f t="shared" si="1"/>
        <v>0</v>
      </c>
      <c r="S24" s="145"/>
    </row>
    <row r="25" spans="1:19" x14ac:dyDescent="0.25">
      <c r="A25" s="12"/>
      <c r="B25" s="3" t="s">
        <v>56</v>
      </c>
      <c r="C25" s="53">
        <v>1.6</v>
      </c>
      <c r="D25" s="62">
        <v>1600000</v>
      </c>
      <c r="E25" s="62">
        <v>0</v>
      </c>
      <c r="F25" s="62">
        <v>0</v>
      </c>
      <c r="G25" s="62">
        <v>0</v>
      </c>
      <c r="H25" s="62">
        <v>0</v>
      </c>
      <c r="I25" s="62">
        <v>0</v>
      </c>
      <c r="J25" s="62">
        <v>0</v>
      </c>
      <c r="K25" s="62">
        <v>0</v>
      </c>
      <c r="L25" s="62">
        <v>0</v>
      </c>
      <c r="M25" s="62">
        <v>0</v>
      </c>
      <c r="N25" s="62">
        <v>0</v>
      </c>
      <c r="O25" s="62">
        <v>0</v>
      </c>
      <c r="P25" s="62">
        <v>0</v>
      </c>
      <c r="Q25" s="62">
        <f t="shared" si="1"/>
        <v>0</v>
      </c>
      <c r="S25" s="145"/>
    </row>
    <row r="26" spans="1:19" x14ac:dyDescent="0.25">
      <c r="A26" s="12"/>
      <c r="B26" s="3" t="s">
        <v>39</v>
      </c>
      <c r="C26" s="53">
        <v>381.036383</v>
      </c>
      <c r="D26" s="62">
        <v>395737517</v>
      </c>
      <c r="E26" s="62">
        <v>13053638.77</v>
      </c>
      <c r="F26" s="62">
        <v>13425183.279999999</v>
      </c>
      <c r="G26" s="62">
        <v>14273509.109999999</v>
      </c>
      <c r="H26" s="62">
        <v>17087707.82</v>
      </c>
      <c r="I26" s="62">
        <v>14447647.1</v>
      </c>
      <c r="J26" s="62">
        <v>12690370.460000001</v>
      </c>
      <c r="K26" s="62">
        <v>12629216</v>
      </c>
      <c r="L26" s="62">
        <v>11405977.09</v>
      </c>
      <c r="M26" s="62">
        <v>441000</v>
      </c>
      <c r="N26" s="62">
        <v>22149613.210000001</v>
      </c>
      <c r="O26" s="62">
        <v>2443232.4300000002</v>
      </c>
      <c r="P26" s="62">
        <v>55123495.330000006</v>
      </c>
      <c r="Q26" s="62">
        <f t="shared" si="1"/>
        <v>189170590.60000002</v>
      </c>
      <c r="S26" s="145"/>
    </row>
    <row r="27" spans="1:19" x14ac:dyDescent="0.25">
      <c r="A27" s="12"/>
      <c r="B27" s="3" t="s">
        <v>43</v>
      </c>
      <c r="C27" s="53">
        <v>44652.564515999999</v>
      </c>
      <c r="D27" s="62">
        <v>45171368623.519997</v>
      </c>
      <c r="E27" s="62">
        <v>39114270.270000003</v>
      </c>
      <c r="F27" s="62">
        <v>51244646.349999994</v>
      </c>
      <c r="G27" s="62">
        <v>1983875609.6600001</v>
      </c>
      <c r="H27" s="62">
        <v>41100110.269999996</v>
      </c>
      <c r="I27" s="62">
        <v>41612668.839999996</v>
      </c>
      <c r="J27" s="62">
        <v>3751037258.4599996</v>
      </c>
      <c r="K27" s="62">
        <v>997495637.2299999</v>
      </c>
      <c r="L27" s="62">
        <v>981839896.88000011</v>
      </c>
      <c r="M27" s="62">
        <v>993830256.88</v>
      </c>
      <c r="N27" s="62">
        <v>57038477.539999999</v>
      </c>
      <c r="O27" s="62">
        <v>1965010266.76</v>
      </c>
      <c r="P27" s="62">
        <v>1055366604.0200001</v>
      </c>
      <c r="Q27" s="62">
        <f t="shared" si="1"/>
        <v>11958565703.160002</v>
      </c>
      <c r="S27" s="145"/>
    </row>
    <row r="28" spans="1:19" x14ac:dyDescent="0.25">
      <c r="B28" s="7" t="s">
        <v>78</v>
      </c>
      <c r="C28" s="9">
        <f t="shared" ref="C28:Q28" si="8">C9+C12+C15</f>
        <v>51701.834099</v>
      </c>
      <c r="D28" s="77">
        <f t="shared" si="8"/>
        <v>52235439340.519997</v>
      </c>
      <c r="E28" s="72">
        <f t="shared" si="8"/>
        <v>82056370.659999996</v>
      </c>
      <c r="F28" s="72">
        <f t="shared" si="8"/>
        <v>97921493.279999986</v>
      </c>
      <c r="G28" s="72">
        <f t="shared" si="8"/>
        <v>2034949283.52</v>
      </c>
      <c r="H28" s="72">
        <f t="shared" si="8"/>
        <v>64778135.409999996</v>
      </c>
      <c r="I28" s="72">
        <f t="shared" si="8"/>
        <v>114752369.06999999</v>
      </c>
      <c r="J28" s="72">
        <f t="shared" si="8"/>
        <v>3765313796.5199995</v>
      </c>
      <c r="K28" s="72">
        <f t="shared" si="8"/>
        <v>1012322588.5899999</v>
      </c>
      <c r="L28" s="72">
        <f t="shared" si="8"/>
        <v>995000669.89000022</v>
      </c>
      <c r="M28" s="72">
        <f t="shared" si="8"/>
        <v>995839405.67999995</v>
      </c>
      <c r="N28" s="72">
        <f t="shared" si="8"/>
        <v>80756239.549999997</v>
      </c>
      <c r="O28" s="72">
        <f t="shared" si="8"/>
        <v>1969012539.99</v>
      </c>
      <c r="P28" s="72">
        <f t="shared" si="8"/>
        <v>1112049140.1500001</v>
      </c>
      <c r="Q28" s="73">
        <f t="shared" si="8"/>
        <v>12324752032.309998</v>
      </c>
    </row>
    <row r="29" spans="1:19" x14ac:dyDescent="0.25">
      <c r="A29" s="12"/>
      <c r="B29" s="18"/>
      <c r="C29" s="31"/>
      <c r="D29" s="31"/>
      <c r="E29" s="65"/>
      <c r="F29" s="65"/>
      <c r="G29" s="65"/>
      <c r="H29" s="65"/>
      <c r="I29" s="65"/>
      <c r="J29" s="65"/>
      <c r="K29" s="65"/>
      <c r="L29" s="65"/>
      <c r="M29" s="65"/>
      <c r="N29" s="65"/>
      <c r="O29" s="66"/>
      <c r="P29" s="66"/>
      <c r="Q29" s="67"/>
    </row>
    <row r="30" spans="1:19" x14ac:dyDescent="0.25">
      <c r="B30" s="7"/>
      <c r="C30" s="9"/>
      <c r="D30" s="9"/>
      <c r="E30" s="63"/>
      <c r="F30" s="63"/>
      <c r="G30" s="63"/>
      <c r="H30" s="63"/>
      <c r="I30" s="63"/>
      <c r="J30" s="63"/>
      <c r="K30" s="63"/>
      <c r="L30" s="63"/>
      <c r="M30" s="64"/>
      <c r="N30" s="63"/>
      <c r="O30" s="68"/>
      <c r="P30" s="69"/>
      <c r="Q30" s="64"/>
    </row>
    <row r="31" spans="1:19" s="54" customFormat="1" x14ac:dyDescent="0.25">
      <c r="A31" s="76"/>
      <c r="B31" s="10" t="s">
        <v>23</v>
      </c>
      <c r="C31" s="37">
        <v>608.08210699999995</v>
      </c>
      <c r="D31" s="61">
        <f>D32</f>
        <v>608082107</v>
      </c>
      <c r="E31" s="61">
        <v>0</v>
      </c>
      <c r="F31" s="61">
        <v>0</v>
      </c>
      <c r="G31" s="61">
        <v>0</v>
      </c>
      <c r="H31" s="61">
        <v>0</v>
      </c>
      <c r="I31" s="61">
        <v>0</v>
      </c>
      <c r="J31" s="61">
        <v>0</v>
      </c>
      <c r="K31" s="61">
        <v>0</v>
      </c>
      <c r="L31" s="61">
        <v>0</v>
      </c>
      <c r="M31" s="61">
        <v>0</v>
      </c>
      <c r="N31" s="61">
        <v>0</v>
      </c>
      <c r="O31" s="61">
        <v>0</v>
      </c>
      <c r="P31" s="61">
        <v>0</v>
      </c>
      <c r="Q31" s="61">
        <f>SUM(E31:P31)</f>
        <v>0</v>
      </c>
    </row>
    <row r="32" spans="1:19" x14ac:dyDescent="0.25">
      <c r="A32" s="12"/>
      <c r="B32" s="3" t="s">
        <v>24</v>
      </c>
      <c r="C32" s="36">
        <v>608.08210699999995</v>
      </c>
      <c r="D32" s="59">
        <f>D33</f>
        <v>608082107</v>
      </c>
      <c r="E32" s="59">
        <v>0</v>
      </c>
      <c r="F32" s="59">
        <v>0</v>
      </c>
      <c r="G32" s="59">
        <v>0</v>
      </c>
      <c r="H32" s="59">
        <v>0</v>
      </c>
      <c r="I32" s="59">
        <v>0</v>
      </c>
      <c r="J32" s="59">
        <v>0</v>
      </c>
      <c r="K32" s="59">
        <v>0</v>
      </c>
      <c r="L32" s="59">
        <v>0</v>
      </c>
      <c r="M32" s="59">
        <v>0</v>
      </c>
      <c r="N32" s="59">
        <v>0</v>
      </c>
      <c r="O32" s="59">
        <v>0</v>
      </c>
      <c r="P32" s="59">
        <v>0</v>
      </c>
      <c r="Q32" s="59">
        <f>SUM(E32:P32)</f>
        <v>0</v>
      </c>
    </row>
    <row r="33" spans="1:17" x14ac:dyDescent="0.25">
      <c r="A33" s="12"/>
      <c r="B33" s="45" t="s">
        <v>25</v>
      </c>
      <c r="C33" s="33">
        <v>608.08210699999995</v>
      </c>
      <c r="D33" s="60">
        <v>608082107</v>
      </c>
      <c r="E33" s="60">
        <v>0</v>
      </c>
      <c r="F33" s="60">
        <v>0</v>
      </c>
      <c r="G33" s="60">
        <v>0</v>
      </c>
      <c r="H33" s="60">
        <v>0</v>
      </c>
      <c r="I33" s="60">
        <v>0</v>
      </c>
      <c r="J33" s="60">
        <v>0</v>
      </c>
      <c r="K33" s="60">
        <v>0</v>
      </c>
      <c r="L33" s="60">
        <v>0</v>
      </c>
      <c r="M33" s="60">
        <v>0</v>
      </c>
      <c r="N33" s="60">
        <v>0</v>
      </c>
      <c r="O33" s="60">
        <v>0</v>
      </c>
      <c r="P33" s="60">
        <v>0</v>
      </c>
      <c r="Q33" s="60">
        <f>SUM(E33:P33)</f>
        <v>0</v>
      </c>
    </row>
    <row r="34" spans="1:17" x14ac:dyDescent="0.25">
      <c r="A34" s="12"/>
      <c r="B34" s="7" t="s">
        <v>47</v>
      </c>
      <c r="C34" s="9">
        <f t="shared" ref="C34:P34" si="9">C31</f>
        <v>608.08210699999995</v>
      </c>
      <c r="D34" s="77">
        <f t="shared" si="9"/>
        <v>608082107</v>
      </c>
      <c r="E34" s="63">
        <f t="shared" si="9"/>
        <v>0</v>
      </c>
      <c r="F34" s="63">
        <f t="shared" si="9"/>
        <v>0</v>
      </c>
      <c r="G34" s="63">
        <f t="shared" si="9"/>
        <v>0</v>
      </c>
      <c r="H34" s="63">
        <f t="shared" si="9"/>
        <v>0</v>
      </c>
      <c r="I34" s="63">
        <f t="shared" si="9"/>
        <v>0</v>
      </c>
      <c r="J34" s="63">
        <f t="shared" si="9"/>
        <v>0</v>
      </c>
      <c r="K34" s="63">
        <f t="shared" si="9"/>
        <v>0</v>
      </c>
      <c r="L34" s="63">
        <f t="shared" si="9"/>
        <v>0</v>
      </c>
      <c r="M34" s="64">
        <f t="shared" si="9"/>
        <v>0</v>
      </c>
      <c r="N34" s="63">
        <f t="shared" si="9"/>
        <v>0</v>
      </c>
      <c r="O34" s="68">
        <f t="shared" si="9"/>
        <v>0</v>
      </c>
      <c r="P34" s="69">
        <f t="shared" si="9"/>
        <v>0</v>
      </c>
      <c r="Q34" s="64">
        <f>SUM(E34:P34)</f>
        <v>0</v>
      </c>
    </row>
    <row r="35" spans="1:17" x14ac:dyDescent="0.25">
      <c r="B35" s="18"/>
      <c r="C35" s="32"/>
      <c r="D35" s="31"/>
      <c r="E35" s="65"/>
      <c r="F35" s="65"/>
      <c r="G35" s="65"/>
      <c r="H35" s="65"/>
      <c r="I35" s="65"/>
      <c r="J35" s="65"/>
      <c r="K35" s="65"/>
      <c r="L35" s="65"/>
      <c r="M35" s="65"/>
      <c r="N35" s="65"/>
      <c r="O35" s="70"/>
      <c r="P35" s="70"/>
      <c r="Q35" s="71"/>
    </row>
    <row r="36" spans="1:17" x14ac:dyDescent="0.25">
      <c r="A36" s="12"/>
      <c r="B36" s="7" t="s">
        <v>48</v>
      </c>
      <c r="C36" s="9">
        <f t="shared" ref="C36:Q36" si="10">C28+C34</f>
        <v>52309.916206000002</v>
      </c>
      <c r="D36" s="77">
        <f t="shared" si="10"/>
        <v>52843521447.519997</v>
      </c>
      <c r="E36" s="72">
        <f t="shared" si="10"/>
        <v>82056370.659999996</v>
      </c>
      <c r="F36" s="72">
        <f t="shared" si="10"/>
        <v>97921493.279999986</v>
      </c>
      <c r="G36" s="72">
        <f t="shared" si="10"/>
        <v>2034949283.52</v>
      </c>
      <c r="H36" s="72">
        <f t="shared" si="10"/>
        <v>64778135.409999996</v>
      </c>
      <c r="I36" s="72">
        <f t="shared" si="10"/>
        <v>114752369.06999999</v>
      </c>
      <c r="J36" s="72">
        <f t="shared" si="10"/>
        <v>3765313796.5199995</v>
      </c>
      <c r="K36" s="72">
        <f t="shared" si="10"/>
        <v>1012322588.5899999</v>
      </c>
      <c r="L36" s="72">
        <f t="shared" si="10"/>
        <v>995000669.89000022</v>
      </c>
      <c r="M36" s="73">
        <f t="shared" si="10"/>
        <v>995839405.67999995</v>
      </c>
      <c r="N36" s="72">
        <f t="shared" si="10"/>
        <v>80756239.549999997</v>
      </c>
      <c r="O36" s="74">
        <f t="shared" si="10"/>
        <v>1969012539.99</v>
      </c>
      <c r="P36" s="75">
        <f t="shared" si="10"/>
        <v>1112049140.1500001</v>
      </c>
      <c r="Q36" s="73">
        <f t="shared" si="10"/>
        <v>12324752032.309998</v>
      </c>
    </row>
    <row r="37" spans="1:17" ht="15" customHeight="1" x14ac:dyDescent="0.25">
      <c r="A37" s="12"/>
      <c r="B37" s="46" t="s">
        <v>79</v>
      </c>
      <c r="C37" s="46"/>
      <c r="D37" s="46"/>
      <c r="E37" s="46"/>
      <c r="F37" s="46"/>
      <c r="G37" s="46"/>
      <c r="H37" s="46"/>
      <c r="I37" s="46"/>
      <c r="J37" s="46"/>
      <c r="K37" s="46"/>
      <c r="L37" s="46"/>
      <c r="M37" s="46"/>
      <c r="N37" s="46"/>
      <c r="O37" s="46"/>
      <c r="P37" s="46"/>
      <c r="Q37" s="46"/>
    </row>
    <row r="38" spans="1:17" x14ac:dyDescent="0.25">
      <c r="B38" s="46" t="s">
        <v>80</v>
      </c>
      <c r="C38" s="46"/>
      <c r="D38" s="47"/>
      <c r="E38" s="48"/>
      <c r="F38" s="48"/>
      <c r="G38" s="48"/>
      <c r="H38" s="48"/>
      <c r="I38" s="48"/>
      <c r="J38" s="48"/>
      <c r="K38" s="48"/>
      <c r="L38" s="48"/>
      <c r="M38" s="48"/>
      <c r="N38" s="48"/>
      <c r="O38" s="48"/>
      <c r="P38" s="48"/>
      <c r="Q38" s="48"/>
    </row>
    <row r="39" spans="1:17" ht="27.75" customHeight="1" x14ac:dyDescent="0.25">
      <c r="B39" s="28" t="s">
        <v>81</v>
      </c>
      <c r="C39" s="46"/>
      <c r="D39" s="46"/>
      <c r="E39" s="46"/>
      <c r="F39" s="46"/>
      <c r="G39" s="46"/>
      <c r="H39" s="46"/>
      <c r="I39" s="46"/>
      <c r="J39" s="46"/>
      <c r="K39" s="51"/>
      <c r="L39" s="51"/>
      <c r="M39" s="51"/>
      <c r="N39" s="51"/>
      <c r="O39" s="51"/>
      <c r="P39" s="51"/>
      <c r="Q39" s="51"/>
    </row>
    <row r="40" spans="1:17" ht="15" customHeight="1" x14ac:dyDescent="0.25">
      <c r="B40" s="46"/>
      <c r="C40" s="52"/>
      <c r="D40" s="52"/>
      <c r="E40" s="52"/>
      <c r="F40" s="52"/>
      <c r="G40" s="52"/>
      <c r="H40" s="52"/>
      <c r="I40" s="52"/>
      <c r="J40" s="48"/>
      <c r="K40" s="48"/>
      <c r="L40" s="48"/>
      <c r="M40" s="48"/>
      <c r="N40" s="48"/>
      <c r="O40" s="48"/>
      <c r="P40" s="48"/>
      <c r="Q40" s="48"/>
    </row>
    <row r="41" spans="1:17" x14ac:dyDescent="0.25">
      <c r="B41" s="46"/>
      <c r="G41" s="1"/>
    </row>
    <row r="42" spans="1:17" x14ac:dyDescent="0.25">
      <c r="B42" s="52"/>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11:Q2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811BC-09BA-4BF9-9640-9DD4E3575FB7}">
  <sheetPr codeName="Hoja8">
    <pageSetUpPr fitToPage="1"/>
  </sheetPr>
  <dimension ref="A1:S41"/>
  <sheetViews>
    <sheetView showGridLines="0" zoomScaleNormal="100" workbookViewId="0">
      <selection activeCell="B7" sqref="B7:B8"/>
    </sheetView>
  </sheetViews>
  <sheetFormatPr defaultColWidth="11.42578125" defaultRowHeight="15" x14ac:dyDescent="0.25"/>
  <cols>
    <col min="1" max="1" width="6.42578125" customWidth="1"/>
    <col min="2" max="2" width="101.85546875" customWidth="1"/>
    <col min="3" max="3" width="19.7109375" customWidth="1"/>
    <col min="4" max="16" width="12.85546875" customWidth="1"/>
    <col min="18" max="18" width="17.85546875" bestFit="1" customWidth="1"/>
  </cols>
  <sheetData>
    <row r="1" spans="1:19" x14ac:dyDescent="0.25">
      <c r="A1" s="12"/>
      <c r="B1" s="18"/>
      <c r="C1" s="18"/>
      <c r="D1" s="25"/>
      <c r="E1" s="25"/>
      <c r="F1" s="25"/>
      <c r="G1" s="12"/>
      <c r="H1" s="12"/>
      <c r="I1" s="12"/>
      <c r="J1" s="24"/>
      <c r="K1" s="12"/>
      <c r="L1" s="12"/>
      <c r="M1" s="12"/>
      <c r="N1" s="12"/>
      <c r="O1" s="12"/>
      <c r="P1" s="12"/>
    </row>
    <row r="2" spans="1:19" ht="28.5" x14ac:dyDescent="0.25">
      <c r="A2" s="12"/>
      <c r="B2" s="150" t="s">
        <v>0</v>
      </c>
      <c r="C2" s="150"/>
      <c r="D2" s="150"/>
      <c r="E2" s="150"/>
      <c r="F2" s="150"/>
      <c r="G2" s="150"/>
      <c r="H2" s="150"/>
      <c r="I2" s="150"/>
      <c r="J2" s="150"/>
      <c r="K2" s="150"/>
      <c r="L2" s="150"/>
      <c r="M2" s="150"/>
      <c r="N2" s="150"/>
      <c r="O2" s="150"/>
      <c r="P2" s="150"/>
    </row>
    <row r="3" spans="1:19" ht="21" x14ac:dyDescent="0.25">
      <c r="A3" s="12"/>
      <c r="B3" s="151" t="s">
        <v>1</v>
      </c>
      <c r="C3" s="151"/>
      <c r="D3" s="151"/>
      <c r="E3" s="151"/>
      <c r="F3" s="151"/>
      <c r="G3" s="151"/>
      <c r="H3" s="151"/>
      <c r="I3" s="151"/>
      <c r="J3" s="151"/>
      <c r="K3" s="151"/>
      <c r="L3" s="151"/>
      <c r="M3" s="151"/>
      <c r="N3" s="151"/>
      <c r="O3" s="151"/>
      <c r="P3" s="151"/>
    </row>
    <row r="4" spans="1:19" ht="15.75" x14ac:dyDescent="0.25">
      <c r="A4" s="12"/>
      <c r="B4" s="152" t="s">
        <v>2</v>
      </c>
      <c r="C4" s="152"/>
      <c r="D4" s="152"/>
      <c r="E4" s="152"/>
      <c r="F4" s="152"/>
      <c r="G4" s="152"/>
      <c r="H4" s="152"/>
      <c r="I4" s="152"/>
      <c r="J4" s="152"/>
      <c r="K4" s="152"/>
      <c r="L4" s="152"/>
      <c r="M4" s="152"/>
      <c r="N4" s="152"/>
      <c r="O4" s="152"/>
      <c r="P4" s="152"/>
    </row>
    <row r="5" spans="1:19" ht="15.75" x14ac:dyDescent="0.25">
      <c r="A5" s="12"/>
      <c r="B5" s="152" t="s">
        <v>3</v>
      </c>
      <c r="C5" s="152"/>
      <c r="D5" s="152"/>
      <c r="E5" s="152"/>
      <c r="F5" s="152"/>
      <c r="G5" s="152"/>
      <c r="H5" s="152"/>
      <c r="I5" s="152"/>
      <c r="J5" s="152"/>
      <c r="K5" s="152"/>
      <c r="L5" s="152"/>
      <c r="M5" s="152"/>
      <c r="N5" s="152"/>
      <c r="O5" s="152"/>
      <c r="P5" s="152"/>
    </row>
    <row r="6" spans="1:19" x14ac:dyDescent="0.25">
      <c r="A6" s="12"/>
      <c r="B6" s="16" t="s">
        <v>82</v>
      </c>
      <c r="C6" s="15"/>
      <c r="D6" s="23"/>
      <c r="E6" s="23"/>
      <c r="F6" s="23"/>
      <c r="G6" s="12"/>
      <c r="H6" s="12"/>
      <c r="I6" s="12"/>
      <c r="J6" s="22"/>
      <c r="K6" s="12"/>
      <c r="L6" s="12"/>
      <c r="M6" s="12"/>
      <c r="N6" s="12"/>
      <c r="O6" s="12"/>
      <c r="P6" s="13" t="s">
        <v>5</v>
      </c>
    </row>
    <row r="7" spans="1:19" x14ac:dyDescent="0.25">
      <c r="A7" s="12"/>
      <c r="B7" s="153" t="s">
        <v>6</v>
      </c>
      <c r="C7" s="82" t="s">
        <v>83</v>
      </c>
      <c r="D7" s="82" t="s">
        <v>84</v>
      </c>
      <c r="E7" s="161" t="s">
        <v>9</v>
      </c>
      <c r="F7" s="162"/>
      <c r="G7" s="162"/>
      <c r="H7" s="162"/>
      <c r="I7" s="162"/>
      <c r="J7" s="162"/>
      <c r="K7" s="162"/>
      <c r="L7" s="162"/>
      <c r="M7" s="162"/>
      <c r="N7" s="162"/>
      <c r="O7" s="162"/>
      <c r="P7" s="162"/>
      <c r="Q7" s="163"/>
    </row>
    <row r="8" spans="1:19" x14ac:dyDescent="0.25">
      <c r="A8" s="12"/>
      <c r="B8" s="153"/>
      <c r="C8" s="83" t="s">
        <v>85</v>
      </c>
      <c r="D8" s="84" t="s">
        <v>86</v>
      </c>
      <c r="E8" s="19" t="s">
        <v>10</v>
      </c>
      <c r="F8" s="19" t="s">
        <v>11</v>
      </c>
      <c r="G8" s="78" t="s">
        <v>12</v>
      </c>
      <c r="H8" s="19" t="s">
        <v>13</v>
      </c>
      <c r="I8" s="78" t="s">
        <v>14</v>
      </c>
      <c r="J8" s="19" t="s">
        <v>15</v>
      </c>
      <c r="K8" s="19" t="s">
        <v>16</v>
      </c>
      <c r="L8" s="19" t="s">
        <v>17</v>
      </c>
      <c r="M8" s="19" t="s">
        <v>18</v>
      </c>
      <c r="N8" s="19" t="s">
        <v>19</v>
      </c>
      <c r="O8" s="19" t="s">
        <v>20</v>
      </c>
      <c r="P8" s="19" t="s">
        <v>21</v>
      </c>
      <c r="Q8" s="8" t="s">
        <v>22</v>
      </c>
    </row>
    <row r="9" spans="1:19" x14ac:dyDescent="0.25">
      <c r="A9" s="12"/>
      <c r="B9" s="10" t="s">
        <v>26</v>
      </c>
      <c r="C9" s="58">
        <v>4017000</v>
      </c>
      <c r="D9" s="58">
        <v>4183500</v>
      </c>
      <c r="E9" s="58">
        <v>0</v>
      </c>
      <c r="F9" s="58">
        <v>0</v>
      </c>
      <c r="G9" s="58">
        <v>1025153.9099999999</v>
      </c>
      <c r="H9" s="58">
        <v>0</v>
      </c>
      <c r="I9" s="58">
        <v>570057</v>
      </c>
      <c r="J9" s="58">
        <v>171851.74</v>
      </c>
      <c r="K9" s="58">
        <v>0</v>
      </c>
      <c r="L9" s="58">
        <v>0</v>
      </c>
      <c r="M9" s="58">
        <v>0</v>
      </c>
      <c r="N9" s="58">
        <v>0</v>
      </c>
      <c r="O9" s="58">
        <v>0</v>
      </c>
      <c r="P9" s="58">
        <v>0</v>
      </c>
      <c r="Q9" s="58">
        <f>SUM(E9:P9)</f>
        <v>1767062.65</v>
      </c>
      <c r="S9" s="145"/>
    </row>
    <row r="10" spans="1:19" x14ac:dyDescent="0.25">
      <c r="A10" s="12"/>
      <c r="B10" s="2" t="s">
        <v>27</v>
      </c>
      <c r="C10" s="59">
        <v>4017000</v>
      </c>
      <c r="D10" s="59">
        <v>4183500</v>
      </c>
      <c r="E10" s="59">
        <v>0</v>
      </c>
      <c r="F10" s="59">
        <v>0</v>
      </c>
      <c r="G10" s="59">
        <v>1025153.9099999999</v>
      </c>
      <c r="H10" s="59">
        <v>0</v>
      </c>
      <c r="I10" s="59">
        <v>570057</v>
      </c>
      <c r="J10" s="59">
        <v>171851.74</v>
      </c>
      <c r="K10" s="59">
        <v>0</v>
      </c>
      <c r="L10" s="59">
        <v>0</v>
      </c>
      <c r="M10" s="59">
        <v>0</v>
      </c>
      <c r="N10" s="59">
        <v>0</v>
      </c>
      <c r="O10" s="59">
        <v>0</v>
      </c>
      <c r="P10" s="59">
        <v>0</v>
      </c>
      <c r="Q10" s="59">
        <f t="shared" ref="Q10:Q27" si="0">SUM(E10:P10)</f>
        <v>1767062.65</v>
      </c>
      <c r="S10" s="145"/>
    </row>
    <row r="11" spans="1:19" x14ac:dyDescent="0.25">
      <c r="A11" s="12"/>
      <c r="B11" s="3" t="s">
        <v>72</v>
      </c>
      <c r="C11" s="57">
        <v>4017000</v>
      </c>
      <c r="D11" s="57">
        <v>4183500</v>
      </c>
      <c r="E11" s="57">
        <v>0</v>
      </c>
      <c r="F11" s="60">
        <v>0</v>
      </c>
      <c r="G11" s="60">
        <v>1025153.9099999999</v>
      </c>
      <c r="H11" s="60">
        <v>0</v>
      </c>
      <c r="I11" s="60">
        <v>570057</v>
      </c>
      <c r="J11" s="60">
        <v>171851.74</v>
      </c>
      <c r="K11" s="60">
        <v>0</v>
      </c>
      <c r="L11" s="60">
        <v>0</v>
      </c>
      <c r="M11" s="60">
        <v>0</v>
      </c>
      <c r="N11" s="60">
        <v>0</v>
      </c>
      <c r="O11" s="60">
        <v>0</v>
      </c>
      <c r="P11" s="60">
        <v>0</v>
      </c>
      <c r="Q11" s="60">
        <f t="shared" si="0"/>
        <v>1767062.65</v>
      </c>
      <c r="S11" s="145"/>
    </row>
    <row r="12" spans="1:19" x14ac:dyDescent="0.25">
      <c r="A12" s="12"/>
      <c r="B12" s="10" t="s">
        <v>73</v>
      </c>
      <c r="C12" s="58">
        <v>1560000</v>
      </c>
      <c r="D12" s="58">
        <v>1560000</v>
      </c>
      <c r="E12" s="58">
        <v>0</v>
      </c>
      <c r="F12" s="58">
        <v>0</v>
      </c>
      <c r="G12" s="58">
        <v>0</v>
      </c>
      <c r="H12" s="58">
        <v>0</v>
      </c>
      <c r="I12" s="58">
        <v>0</v>
      </c>
      <c r="J12" s="58">
        <v>0</v>
      </c>
      <c r="K12" s="58">
        <v>0</v>
      </c>
      <c r="L12" s="58">
        <v>0</v>
      </c>
      <c r="M12" s="58">
        <v>0</v>
      </c>
      <c r="N12" s="58">
        <v>0</v>
      </c>
      <c r="O12" s="58">
        <v>0</v>
      </c>
      <c r="P12" s="58">
        <v>0</v>
      </c>
      <c r="Q12" s="58">
        <f t="shared" si="0"/>
        <v>0</v>
      </c>
      <c r="S12" s="145"/>
    </row>
    <row r="13" spans="1:19" x14ac:dyDescent="0.25">
      <c r="A13" s="12"/>
      <c r="B13" s="79" t="s">
        <v>74</v>
      </c>
      <c r="C13" s="59">
        <v>1560000</v>
      </c>
      <c r="D13" s="59">
        <v>1560000</v>
      </c>
      <c r="E13" s="59">
        <v>0</v>
      </c>
      <c r="F13" s="59">
        <v>0</v>
      </c>
      <c r="G13" s="59">
        <v>0</v>
      </c>
      <c r="H13" s="59">
        <v>0</v>
      </c>
      <c r="I13" s="59">
        <v>0</v>
      </c>
      <c r="J13" s="59">
        <v>0</v>
      </c>
      <c r="K13" s="59">
        <v>0</v>
      </c>
      <c r="L13" s="59">
        <v>0</v>
      </c>
      <c r="M13" s="59">
        <v>0</v>
      </c>
      <c r="N13" s="59">
        <v>0</v>
      </c>
      <c r="O13" s="59">
        <v>0</v>
      </c>
      <c r="P13" s="59">
        <v>0</v>
      </c>
      <c r="Q13" s="59">
        <f t="shared" si="0"/>
        <v>0</v>
      </c>
      <c r="S13" s="145"/>
    </row>
    <row r="14" spans="1:19" x14ac:dyDescent="0.25">
      <c r="A14" s="12"/>
      <c r="B14" s="45" t="s">
        <v>75</v>
      </c>
      <c r="C14" s="60">
        <v>1560000</v>
      </c>
      <c r="D14" s="60">
        <v>1560000</v>
      </c>
      <c r="E14" s="60">
        <v>0</v>
      </c>
      <c r="F14" s="60">
        <v>0</v>
      </c>
      <c r="G14" s="60">
        <v>0</v>
      </c>
      <c r="H14" s="60">
        <v>0</v>
      </c>
      <c r="I14" s="60">
        <v>0</v>
      </c>
      <c r="J14" s="60">
        <v>0</v>
      </c>
      <c r="K14" s="60">
        <v>0</v>
      </c>
      <c r="L14" s="60">
        <v>0</v>
      </c>
      <c r="M14" s="60">
        <v>0</v>
      </c>
      <c r="N14" s="60">
        <v>0</v>
      </c>
      <c r="O14" s="60">
        <v>0</v>
      </c>
      <c r="P14" s="60">
        <v>0</v>
      </c>
      <c r="Q14" s="60">
        <f t="shared" si="0"/>
        <v>0</v>
      </c>
      <c r="S14" s="145"/>
    </row>
    <row r="15" spans="1:19" x14ac:dyDescent="0.25">
      <c r="A15" s="12"/>
      <c r="B15" s="10" t="s">
        <v>29</v>
      </c>
      <c r="C15" s="61">
        <v>57193426232</v>
      </c>
      <c r="D15" s="61">
        <v>57773949207</v>
      </c>
      <c r="E15" s="61">
        <v>49912450.980000004</v>
      </c>
      <c r="F15" s="61">
        <v>119311898.33999996</v>
      </c>
      <c r="G15" s="61">
        <v>2995304522.6399999</v>
      </c>
      <c r="H15" s="61">
        <v>3116593394.1099997</v>
      </c>
      <c r="I15" s="61">
        <v>1552474797.1099992</v>
      </c>
      <c r="J15" s="61">
        <v>1578988617.47</v>
      </c>
      <c r="K15" s="61">
        <v>1549684579.1199994</v>
      </c>
      <c r="L15" s="61">
        <v>1542661953.4500005</v>
      </c>
      <c r="M15" s="61">
        <v>139344414.81999999</v>
      </c>
      <c r="N15" s="61">
        <v>3025811373.2600036</v>
      </c>
      <c r="O15" s="61">
        <v>1588984368.0699987</v>
      </c>
      <c r="P15" s="61">
        <v>1686089491.4399993</v>
      </c>
      <c r="Q15" s="61">
        <f>SUM(E15:P15)</f>
        <v>18945161860.809998</v>
      </c>
      <c r="S15" s="145"/>
    </row>
    <row r="16" spans="1:19" x14ac:dyDescent="0.25">
      <c r="A16" s="12"/>
      <c r="B16" s="2" t="s">
        <v>32</v>
      </c>
      <c r="C16" s="59">
        <v>3390608</v>
      </c>
      <c r="D16" s="59">
        <v>4450608</v>
      </c>
      <c r="E16" s="59">
        <v>0</v>
      </c>
      <c r="F16" s="59">
        <v>260816</v>
      </c>
      <c r="G16" s="59">
        <v>0</v>
      </c>
      <c r="H16" s="59">
        <v>260816</v>
      </c>
      <c r="I16" s="59">
        <v>0</v>
      </c>
      <c r="J16" s="59">
        <v>2099594</v>
      </c>
      <c r="K16" s="59">
        <v>260816</v>
      </c>
      <c r="L16" s="59">
        <v>0</v>
      </c>
      <c r="M16" s="59">
        <v>260816</v>
      </c>
      <c r="N16" s="59">
        <v>260816</v>
      </c>
      <c r="O16" s="59">
        <v>0</v>
      </c>
      <c r="P16" s="59">
        <v>263815.38</v>
      </c>
      <c r="Q16" s="59">
        <f>SUM(E16:P16)</f>
        <v>3667489.38</v>
      </c>
      <c r="S16" s="145"/>
    </row>
    <row r="17" spans="1:19" x14ac:dyDescent="0.25">
      <c r="A17" s="12"/>
      <c r="B17" s="3" t="s">
        <v>87</v>
      </c>
      <c r="C17" s="60">
        <v>3390608</v>
      </c>
      <c r="D17" s="60">
        <v>4450608</v>
      </c>
      <c r="E17" s="60">
        <v>0</v>
      </c>
      <c r="F17" s="60">
        <v>260816</v>
      </c>
      <c r="G17" s="60">
        <v>0</v>
      </c>
      <c r="H17" s="60">
        <v>260816</v>
      </c>
      <c r="I17" s="60">
        <v>0</v>
      </c>
      <c r="J17" s="60">
        <v>2099594</v>
      </c>
      <c r="K17" s="60">
        <v>260816</v>
      </c>
      <c r="L17" s="60">
        <v>0</v>
      </c>
      <c r="M17" s="60">
        <v>260816</v>
      </c>
      <c r="N17" s="60">
        <v>260816</v>
      </c>
      <c r="O17" s="60">
        <v>0</v>
      </c>
      <c r="P17" s="60">
        <v>263815.38</v>
      </c>
      <c r="Q17" s="60">
        <f>SUM(E17:P17)</f>
        <v>3667489.38</v>
      </c>
      <c r="S17" s="145"/>
    </row>
    <row r="18" spans="1:19" x14ac:dyDescent="0.25">
      <c r="A18" s="12"/>
      <c r="B18" s="2" t="s">
        <v>76</v>
      </c>
      <c r="C18" s="59">
        <v>2500000</v>
      </c>
      <c r="D18" s="59">
        <v>2500000</v>
      </c>
      <c r="E18" s="59">
        <v>0</v>
      </c>
      <c r="F18" s="59">
        <v>0</v>
      </c>
      <c r="G18" s="59">
        <v>0</v>
      </c>
      <c r="H18" s="59">
        <v>0</v>
      </c>
      <c r="I18" s="59">
        <v>0</v>
      </c>
      <c r="J18" s="59">
        <v>0</v>
      </c>
      <c r="K18" s="59">
        <v>0</v>
      </c>
      <c r="L18" s="59">
        <v>0</v>
      </c>
      <c r="M18" s="59">
        <v>0</v>
      </c>
      <c r="N18" s="59">
        <v>0</v>
      </c>
      <c r="O18" s="59">
        <v>0</v>
      </c>
      <c r="P18" s="59">
        <v>0</v>
      </c>
      <c r="Q18" s="59">
        <f t="shared" si="0"/>
        <v>0</v>
      </c>
      <c r="S18" s="145"/>
    </row>
    <row r="19" spans="1:19" x14ac:dyDescent="0.25">
      <c r="A19" s="12"/>
      <c r="B19" s="3" t="s">
        <v>77</v>
      </c>
      <c r="C19" s="60">
        <v>2500000</v>
      </c>
      <c r="D19" s="60">
        <v>2500000</v>
      </c>
      <c r="E19" s="60">
        <v>0</v>
      </c>
      <c r="F19" s="60">
        <v>0</v>
      </c>
      <c r="G19" s="60">
        <v>0</v>
      </c>
      <c r="H19" s="60">
        <v>0</v>
      </c>
      <c r="I19" s="60">
        <v>0</v>
      </c>
      <c r="J19" s="60">
        <v>0</v>
      </c>
      <c r="K19" s="60">
        <v>0</v>
      </c>
      <c r="L19" s="60">
        <v>0</v>
      </c>
      <c r="M19" s="60">
        <v>0</v>
      </c>
      <c r="N19" s="60">
        <v>0</v>
      </c>
      <c r="O19" s="60">
        <v>0</v>
      </c>
      <c r="P19" s="60">
        <v>0</v>
      </c>
      <c r="Q19" s="60">
        <f t="shared" si="0"/>
        <v>0</v>
      </c>
      <c r="S19" s="145"/>
    </row>
    <row r="20" spans="1:19" x14ac:dyDescent="0.25">
      <c r="A20" s="12"/>
      <c r="B20" s="2" t="s">
        <v>34</v>
      </c>
      <c r="C20" s="59">
        <v>3700000</v>
      </c>
      <c r="D20" s="59">
        <v>3700000</v>
      </c>
      <c r="E20" s="59">
        <v>0</v>
      </c>
      <c r="F20" s="59">
        <v>0</v>
      </c>
      <c r="G20" s="59">
        <v>0</v>
      </c>
      <c r="H20" s="59">
        <v>0</v>
      </c>
      <c r="I20" s="59">
        <v>0</v>
      </c>
      <c r="J20" s="59">
        <v>0</v>
      </c>
      <c r="K20" s="59">
        <v>0</v>
      </c>
      <c r="L20" s="59">
        <v>0</v>
      </c>
      <c r="M20" s="59">
        <v>0</v>
      </c>
      <c r="N20" s="59">
        <v>0</v>
      </c>
      <c r="O20" s="59">
        <v>0</v>
      </c>
      <c r="P20" s="59">
        <v>0</v>
      </c>
      <c r="Q20" s="59">
        <f t="shared" si="0"/>
        <v>0</v>
      </c>
      <c r="S20" s="145"/>
    </row>
    <row r="21" spans="1:19" x14ac:dyDescent="0.25">
      <c r="A21" s="12"/>
      <c r="B21" s="3" t="s">
        <v>53</v>
      </c>
      <c r="C21" s="60">
        <v>3700000</v>
      </c>
      <c r="D21" s="60">
        <v>3700000</v>
      </c>
      <c r="E21" s="60">
        <v>0</v>
      </c>
      <c r="F21" s="60">
        <v>0</v>
      </c>
      <c r="G21" s="60">
        <v>0</v>
      </c>
      <c r="H21" s="60">
        <v>0</v>
      </c>
      <c r="I21" s="60">
        <v>0</v>
      </c>
      <c r="J21" s="60">
        <v>0</v>
      </c>
      <c r="K21" s="60">
        <v>0</v>
      </c>
      <c r="L21" s="60">
        <v>0</v>
      </c>
      <c r="M21" s="60">
        <v>0</v>
      </c>
      <c r="N21" s="60">
        <v>0</v>
      </c>
      <c r="O21" s="60">
        <v>0</v>
      </c>
      <c r="P21" s="60">
        <v>0</v>
      </c>
      <c r="Q21" s="60">
        <f t="shared" si="0"/>
        <v>0</v>
      </c>
      <c r="S21" s="145"/>
    </row>
    <row r="22" spans="1:19" x14ac:dyDescent="0.25">
      <c r="A22" s="12"/>
      <c r="B22" s="2" t="s">
        <v>36</v>
      </c>
      <c r="C22" s="59">
        <v>57183835624</v>
      </c>
      <c r="D22" s="59">
        <v>57763298599</v>
      </c>
      <c r="E22" s="59">
        <v>49912450.980000004</v>
      </c>
      <c r="F22" s="59">
        <v>119051082.33999996</v>
      </c>
      <c r="G22" s="59">
        <v>2995304522.6399999</v>
      </c>
      <c r="H22" s="59">
        <v>3116332578.1099997</v>
      </c>
      <c r="I22" s="59">
        <v>1552474797.1099992</v>
      </c>
      <c r="J22" s="59">
        <v>1576889023.47</v>
      </c>
      <c r="K22" s="59">
        <v>1549423763.1199994</v>
      </c>
      <c r="L22" s="59">
        <v>1542661953.4500005</v>
      </c>
      <c r="M22" s="59">
        <v>139083598.81999999</v>
      </c>
      <c r="N22" s="59">
        <v>3025550557.2600036</v>
      </c>
      <c r="O22" s="59">
        <v>1588984368.0699987</v>
      </c>
      <c r="P22" s="59">
        <v>1685825676.0599995</v>
      </c>
      <c r="Q22" s="59">
        <f t="shared" si="0"/>
        <v>18941494371.43</v>
      </c>
      <c r="S22" s="145"/>
    </row>
    <row r="23" spans="1:19" x14ac:dyDescent="0.25">
      <c r="A23" s="12"/>
      <c r="B23" s="3" t="s">
        <v>59</v>
      </c>
      <c r="C23" s="62">
        <v>21821015</v>
      </c>
      <c r="D23" s="62">
        <v>19199621</v>
      </c>
      <c r="E23" s="62">
        <v>1539023.3</v>
      </c>
      <c r="F23" s="62">
        <v>1539023.3</v>
      </c>
      <c r="G23" s="62">
        <v>1539023.3</v>
      </c>
      <c r="H23" s="62">
        <v>1539023.3</v>
      </c>
      <c r="I23" s="62">
        <v>1531023.3</v>
      </c>
      <c r="J23" s="62">
        <v>1531023.3</v>
      </c>
      <c r="K23" s="62">
        <v>1510246.8</v>
      </c>
      <c r="L23" s="62">
        <v>1494246.8</v>
      </c>
      <c r="M23" s="62">
        <v>1494246.8</v>
      </c>
      <c r="N23" s="62">
        <v>1494246.8</v>
      </c>
      <c r="O23" s="62">
        <v>1494246.8</v>
      </c>
      <c r="P23" s="62">
        <v>1494246.8</v>
      </c>
      <c r="Q23" s="62">
        <f t="shared" si="0"/>
        <v>18199620.600000005</v>
      </c>
      <c r="S23" s="145"/>
    </row>
    <row r="24" spans="1:19" x14ac:dyDescent="0.25">
      <c r="A24" s="12"/>
      <c r="B24" s="3" t="s">
        <v>37</v>
      </c>
      <c r="C24" s="62">
        <v>53560526</v>
      </c>
      <c r="D24" s="62">
        <v>52500526</v>
      </c>
      <c r="E24" s="62">
        <v>0</v>
      </c>
      <c r="F24" s="62">
        <v>2876482</v>
      </c>
      <c r="G24" s="62">
        <v>0</v>
      </c>
      <c r="H24" s="62">
        <v>9101258</v>
      </c>
      <c r="I24" s="62">
        <v>0</v>
      </c>
      <c r="J24" s="62">
        <v>4033722</v>
      </c>
      <c r="K24" s="62">
        <v>2805842</v>
      </c>
      <c r="L24" s="62">
        <v>0</v>
      </c>
      <c r="M24" s="62">
        <v>2940397</v>
      </c>
      <c r="N24" s="62">
        <v>2940397</v>
      </c>
      <c r="O24" s="62">
        <v>0</v>
      </c>
      <c r="P24" s="62">
        <v>5546671</v>
      </c>
      <c r="Q24" s="62">
        <f t="shared" si="0"/>
        <v>30244769</v>
      </c>
      <c r="S24" s="145"/>
    </row>
    <row r="25" spans="1:19" x14ac:dyDescent="0.25">
      <c r="A25" s="12"/>
      <c r="B25" s="3" t="s">
        <v>56</v>
      </c>
      <c r="C25" s="62">
        <v>120000</v>
      </c>
      <c r="D25" s="62">
        <v>120000</v>
      </c>
      <c r="E25" s="62">
        <v>0</v>
      </c>
      <c r="F25" s="62">
        <v>0</v>
      </c>
      <c r="G25" s="62">
        <v>0</v>
      </c>
      <c r="H25" s="62">
        <v>0</v>
      </c>
      <c r="I25" s="62">
        <v>0</v>
      </c>
      <c r="J25" s="62">
        <v>0</v>
      </c>
      <c r="K25" s="62">
        <v>0</v>
      </c>
      <c r="L25" s="62">
        <v>0</v>
      </c>
      <c r="M25" s="62">
        <v>0</v>
      </c>
      <c r="N25" s="62">
        <v>0</v>
      </c>
      <c r="O25" s="62">
        <v>0</v>
      </c>
      <c r="P25" s="62">
        <v>0</v>
      </c>
      <c r="Q25" s="62">
        <f t="shared" si="0"/>
        <v>0</v>
      </c>
      <c r="S25" s="145"/>
    </row>
    <row r="26" spans="1:19" x14ac:dyDescent="0.25">
      <c r="A26" s="12"/>
      <c r="B26" s="3" t="s">
        <v>39</v>
      </c>
      <c r="C26" s="62">
        <v>370815384</v>
      </c>
      <c r="D26" s="62">
        <v>442738382</v>
      </c>
      <c r="E26" s="62">
        <v>14470160.109999999</v>
      </c>
      <c r="F26" s="62">
        <v>15369521.149999999</v>
      </c>
      <c r="G26" s="62">
        <v>14930843.98</v>
      </c>
      <c r="H26" s="62">
        <v>13916644.890000002</v>
      </c>
      <c r="I26" s="62">
        <v>16687323.059999999</v>
      </c>
      <c r="J26" s="62">
        <v>15837305.850000001</v>
      </c>
      <c r="K26" s="62">
        <v>23784650.310000002</v>
      </c>
      <c r="L26" s="62">
        <v>21497694.289999995</v>
      </c>
      <c r="M26" s="62">
        <v>24273963.630000003</v>
      </c>
      <c r="N26" s="62">
        <v>22503910.91</v>
      </c>
      <c r="O26" s="62">
        <v>31660968.789999999</v>
      </c>
      <c r="P26" s="62">
        <v>34945150.630000003</v>
      </c>
      <c r="Q26" s="62">
        <f t="shared" si="0"/>
        <v>249878137.59999996</v>
      </c>
      <c r="S26" s="145"/>
    </row>
    <row r="27" spans="1:19" x14ac:dyDescent="0.25">
      <c r="A27" s="12"/>
      <c r="B27" s="3" t="s">
        <v>43</v>
      </c>
      <c r="C27" s="62">
        <v>56737518699</v>
      </c>
      <c r="D27" s="62">
        <v>57248740069</v>
      </c>
      <c r="E27" s="62">
        <v>33903267.57</v>
      </c>
      <c r="F27" s="62">
        <v>99266055.889999956</v>
      </c>
      <c r="G27" s="62">
        <v>2978834655.3599997</v>
      </c>
      <c r="H27" s="62">
        <v>3091775651.9199996</v>
      </c>
      <c r="I27" s="62">
        <v>1534256450.7499993</v>
      </c>
      <c r="J27" s="62">
        <v>1555486972.3199999</v>
      </c>
      <c r="K27" s="62">
        <v>1521323024.0099995</v>
      </c>
      <c r="L27" s="62">
        <v>1519670012.3600006</v>
      </c>
      <c r="M27" s="62">
        <v>110374991.38999999</v>
      </c>
      <c r="N27" s="62">
        <v>2998612002.5500035</v>
      </c>
      <c r="O27" s="62">
        <v>1555829152.4799988</v>
      </c>
      <c r="P27" s="62">
        <v>1643839607.6299994</v>
      </c>
      <c r="Q27" s="62">
        <f t="shared" si="0"/>
        <v>18643171844.230003</v>
      </c>
      <c r="S27" s="145"/>
    </row>
    <row r="28" spans="1:19" x14ac:dyDescent="0.25">
      <c r="B28" s="7" t="s">
        <v>78</v>
      </c>
      <c r="C28" s="77">
        <f>C9+C12+C15</f>
        <v>57199003232</v>
      </c>
      <c r="D28" s="77">
        <f>D9+D12+D15</f>
        <v>57779692707</v>
      </c>
      <c r="E28" s="72">
        <f t="shared" ref="E28:P28" si="1">E9+E12+E15</f>
        <v>49912450.980000004</v>
      </c>
      <c r="F28" s="72">
        <f t="shared" si="1"/>
        <v>119311898.33999996</v>
      </c>
      <c r="G28" s="72">
        <f t="shared" si="1"/>
        <v>2996329676.5499997</v>
      </c>
      <c r="H28" s="72">
        <f t="shared" si="1"/>
        <v>3116593394.1099997</v>
      </c>
      <c r="I28" s="72">
        <f t="shared" si="1"/>
        <v>1553044854.1099992</v>
      </c>
      <c r="J28" s="72">
        <f t="shared" si="1"/>
        <v>1579160469.21</v>
      </c>
      <c r="K28" s="72">
        <f t="shared" si="1"/>
        <v>1549684579.1199994</v>
      </c>
      <c r="L28" s="72">
        <f t="shared" si="1"/>
        <v>1542661953.4500005</v>
      </c>
      <c r="M28" s="72">
        <f t="shared" si="1"/>
        <v>139344414.81999999</v>
      </c>
      <c r="N28" s="72">
        <f t="shared" si="1"/>
        <v>3025811373.2600036</v>
      </c>
      <c r="O28" s="72">
        <f t="shared" si="1"/>
        <v>1588984368.0699987</v>
      </c>
      <c r="P28" s="72">
        <f t="shared" si="1"/>
        <v>1686089491.4399993</v>
      </c>
      <c r="Q28" s="73">
        <f>Q9+Q12+Q15</f>
        <v>18946928923.459999</v>
      </c>
      <c r="S28" s="145"/>
    </row>
    <row r="29" spans="1:19" x14ac:dyDescent="0.25">
      <c r="A29" s="12"/>
      <c r="B29" s="18"/>
      <c r="C29" s="31"/>
      <c r="D29" s="31"/>
      <c r="E29" s="65"/>
      <c r="F29" s="65"/>
      <c r="G29" s="65"/>
      <c r="H29" s="65"/>
      <c r="I29" s="65"/>
      <c r="J29" s="65"/>
      <c r="K29" s="65"/>
      <c r="L29" s="65"/>
      <c r="M29" s="65"/>
      <c r="N29" s="65"/>
      <c r="O29" s="66"/>
      <c r="P29" s="66"/>
      <c r="Q29" s="67"/>
    </row>
    <row r="30" spans="1:19" x14ac:dyDescent="0.25">
      <c r="B30" s="7" t="s">
        <v>42</v>
      </c>
      <c r="C30" s="9"/>
      <c r="D30" s="85"/>
      <c r="E30" s="63">
        <v>0</v>
      </c>
      <c r="F30" s="63">
        <v>0</v>
      </c>
      <c r="G30" s="63">
        <v>0</v>
      </c>
      <c r="H30" s="63">
        <v>0</v>
      </c>
      <c r="I30" s="63">
        <v>0</v>
      </c>
      <c r="J30" s="63">
        <v>0</v>
      </c>
      <c r="K30" s="63">
        <v>0</v>
      </c>
      <c r="L30" s="63">
        <v>0</v>
      </c>
      <c r="M30" s="64">
        <v>0</v>
      </c>
      <c r="N30" s="63">
        <v>0</v>
      </c>
      <c r="O30" s="68">
        <v>0</v>
      </c>
      <c r="P30" s="69">
        <v>0</v>
      </c>
      <c r="Q30" s="64"/>
    </row>
    <row r="31" spans="1:19" s="54" customFormat="1" x14ac:dyDescent="0.25">
      <c r="A31" s="76"/>
      <c r="B31" s="10" t="s">
        <v>23</v>
      </c>
      <c r="C31" s="61">
        <v>583499029</v>
      </c>
      <c r="D31" s="61">
        <v>583499029</v>
      </c>
      <c r="E31" s="61">
        <v>0</v>
      </c>
      <c r="F31" s="61">
        <v>0</v>
      </c>
      <c r="G31" s="61">
        <v>0</v>
      </c>
      <c r="H31" s="61">
        <v>0</v>
      </c>
      <c r="I31" s="61">
        <v>0</v>
      </c>
      <c r="J31" s="61">
        <v>0</v>
      </c>
      <c r="K31" s="61">
        <v>0</v>
      </c>
      <c r="L31" s="61">
        <v>0</v>
      </c>
      <c r="M31" s="61">
        <v>0</v>
      </c>
      <c r="N31" s="61">
        <v>0</v>
      </c>
      <c r="O31" s="61">
        <v>0</v>
      </c>
      <c r="P31" s="61">
        <v>0</v>
      </c>
      <c r="Q31" s="61">
        <f>SUM(E31:P31)</f>
        <v>0</v>
      </c>
    </row>
    <row r="32" spans="1:19" x14ac:dyDescent="0.25">
      <c r="A32" s="12"/>
      <c r="B32" s="3" t="s">
        <v>24</v>
      </c>
      <c r="C32" s="59">
        <v>583499029</v>
      </c>
      <c r="D32" s="59">
        <v>583499029</v>
      </c>
      <c r="E32" s="59">
        <v>0</v>
      </c>
      <c r="F32" s="59">
        <v>0</v>
      </c>
      <c r="G32" s="59">
        <v>0</v>
      </c>
      <c r="H32" s="59">
        <v>0</v>
      </c>
      <c r="I32" s="59">
        <v>0</v>
      </c>
      <c r="J32" s="59">
        <v>0</v>
      </c>
      <c r="K32" s="59">
        <v>0</v>
      </c>
      <c r="L32" s="59">
        <v>0</v>
      </c>
      <c r="M32" s="59">
        <v>0</v>
      </c>
      <c r="N32" s="59">
        <v>0</v>
      </c>
      <c r="O32" s="59">
        <v>0</v>
      </c>
      <c r="P32" s="59">
        <v>0</v>
      </c>
      <c r="Q32" s="59">
        <f>SUM(E32:P32)</f>
        <v>0</v>
      </c>
    </row>
    <row r="33" spans="1:18" x14ac:dyDescent="0.25">
      <c r="A33" s="12"/>
      <c r="B33" s="45" t="s">
        <v>25</v>
      </c>
      <c r="C33" s="60">
        <v>583499029</v>
      </c>
      <c r="D33" s="60">
        <v>583499029</v>
      </c>
      <c r="E33" s="60">
        <v>0</v>
      </c>
      <c r="F33" s="60">
        <v>0</v>
      </c>
      <c r="G33" s="60">
        <v>0</v>
      </c>
      <c r="H33" s="60">
        <v>0</v>
      </c>
      <c r="I33" s="60">
        <v>0</v>
      </c>
      <c r="J33" s="60">
        <v>0</v>
      </c>
      <c r="K33" s="60">
        <v>0</v>
      </c>
      <c r="L33" s="60">
        <v>0</v>
      </c>
      <c r="M33" s="60">
        <v>0</v>
      </c>
      <c r="N33" s="60">
        <v>0</v>
      </c>
      <c r="O33" s="60">
        <v>0</v>
      </c>
      <c r="P33" s="60">
        <v>0</v>
      </c>
      <c r="Q33" s="60">
        <f>SUM(E33:P33)</f>
        <v>0</v>
      </c>
    </row>
    <row r="34" spans="1:18" x14ac:dyDescent="0.25">
      <c r="A34" s="12"/>
      <c r="B34" s="7" t="s">
        <v>47</v>
      </c>
      <c r="C34" s="77">
        <f>C31</f>
        <v>583499029</v>
      </c>
      <c r="D34" s="77">
        <f>D31</f>
        <v>583499029</v>
      </c>
      <c r="E34" s="63">
        <f t="shared" ref="E34:P34" si="2">E31</f>
        <v>0</v>
      </c>
      <c r="F34" s="63">
        <f t="shared" si="2"/>
        <v>0</v>
      </c>
      <c r="G34" s="63">
        <f t="shared" si="2"/>
        <v>0</v>
      </c>
      <c r="H34" s="63">
        <f t="shared" si="2"/>
        <v>0</v>
      </c>
      <c r="I34" s="63">
        <f t="shared" si="2"/>
        <v>0</v>
      </c>
      <c r="J34" s="63">
        <f t="shared" si="2"/>
        <v>0</v>
      </c>
      <c r="K34" s="63">
        <f t="shared" si="2"/>
        <v>0</v>
      </c>
      <c r="L34" s="63">
        <f t="shared" si="2"/>
        <v>0</v>
      </c>
      <c r="M34" s="64">
        <f t="shared" si="2"/>
        <v>0</v>
      </c>
      <c r="N34" s="63">
        <f t="shared" si="2"/>
        <v>0</v>
      </c>
      <c r="O34" s="68">
        <f t="shared" si="2"/>
        <v>0</v>
      </c>
      <c r="P34" s="69">
        <f t="shared" si="2"/>
        <v>0</v>
      </c>
      <c r="Q34" s="64">
        <f>SUM(E34:P34)</f>
        <v>0</v>
      </c>
    </row>
    <row r="35" spans="1:18" x14ac:dyDescent="0.25">
      <c r="B35" s="18"/>
      <c r="C35" s="32"/>
      <c r="D35" s="32"/>
      <c r="E35" s="65"/>
      <c r="F35" s="65"/>
      <c r="G35" s="65"/>
      <c r="H35" s="65"/>
      <c r="I35" s="65"/>
      <c r="J35" s="65"/>
      <c r="K35" s="65"/>
      <c r="L35" s="65"/>
      <c r="M35" s="65"/>
      <c r="N35" s="65"/>
      <c r="O35" s="70"/>
      <c r="P35" s="70"/>
      <c r="Q35" s="71"/>
    </row>
    <row r="36" spans="1:18" x14ac:dyDescent="0.25">
      <c r="A36" s="12"/>
      <c r="B36" s="7" t="s">
        <v>48</v>
      </c>
      <c r="C36" s="77">
        <f t="shared" ref="C36:P36" si="3">C28+C34</f>
        <v>57782502261</v>
      </c>
      <c r="D36" s="77">
        <f t="shared" si="3"/>
        <v>58363191736</v>
      </c>
      <c r="E36" s="72">
        <f t="shared" si="3"/>
        <v>49912450.980000004</v>
      </c>
      <c r="F36" s="72">
        <f t="shared" si="3"/>
        <v>119311898.33999996</v>
      </c>
      <c r="G36" s="72">
        <f t="shared" si="3"/>
        <v>2996329676.5499997</v>
      </c>
      <c r="H36" s="72">
        <f t="shared" si="3"/>
        <v>3116593394.1099997</v>
      </c>
      <c r="I36" s="72">
        <f t="shared" si="3"/>
        <v>1553044854.1099992</v>
      </c>
      <c r="J36" s="72">
        <f t="shared" si="3"/>
        <v>1579160469.21</v>
      </c>
      <c r="K36" s="72">
        <f t="shared" si="3"/>
        <v>1549684579.1199994</v>
      </c>
      <c r="L36" s="72">
        <f t="shared" si="3"/>
        <v>1542661953.4500005</v>
      </c>
      <c r="M36" s="73">
        <f t="shared" si="3"/>
        <v>139344414.81999999</v>
      </c>
      <c r="N36" s="72">
        <f t="shared" si="3"/>
        <v>3025811373.2600036</v>
      </c>
      <c r="O36" s="74">
        <f t="shared" si="3"/>
        <v>1588984368.0699987</v>
      </c>
      <c r="P36" s="75">
        <f t="shared" si="3"/>
        <v>1686089491.4399993</v>
      </c>
      <c r="Q36" s="73">
        <f>Q28+Q34</f>
        <v>18946928923.459999</v>
      </c>
    </row>
    <row r="37" spans="1:18" x14ac:dyDescent="0.25">
      <c r="B37" s="55" t="s">
        <v>88</v>
      </c>
      <c r="C37" s="47"/>
      <c r="D37" s="48"/>
      <c r="E37" s="48"/>
      <c r="F37" s="48"/>
      <c r="G37" s="48"/>
      <c r="H37" s="48"/>
      <c r="I37" s="48"/>
      <c r="J37" s="48"/>
      <c r="K37" s="48"/>
      <c r="L37" s="48"/>
      <c r="M37" s="48"/>
      <c r="N37" s="48"/>
      <c r="O37" s="48"/>
      <c r="P37" s="48"/>
    </row>
    <row r="38" spans="1:18" ht="24" x14ac:dyDescent="0.25">
      <c r="B38" s="28" t="s">
        <v>89</v>
      </c>
      <c r="C38" s="46"/>
      <c r="E38" s="49"/>
      <c r="F38" s="49"/>
      <c r="G38" s="49"/>
      <c r="H38" s="50"/>
      <c r="I38" s="49"/>
      <c r="J38" s="51"/>
      <c r="K38" s="51"/>
      <c r="L38" s="51"/>
      <c r="M38" s="51"/>
      <c r="N38" s="51"/>
      <c r="O38" s="51"/>
      <c r="P38" s="51"/>
    </row>
    <row r="39" spans="1:18" ht="15" customHeight="1" x14ac:dyDescent="0.25">
      <c r="B39" s="46"/>
      <c r="C39" s="46"/>
      <c r="D39" s="46"/>
      <c r="E39" s="46"/>
      <c r="F39" s="46"/>
      <c r="G39" s="46"/>
      <c r="H39" s="46"/>
      <c r="I39" s="46"/>
      <c r="J39" s="51"/>
      <c r="K39" s="51"/>
      <c r="L39" s="51"/>
      <c r="M39" s="51"/>
      <c r="N39" s="51"/>
      <c r="O39" s="51"/>
      <c r="P39" s="51"/>
      <c r="R39" s="1"/>
    </row>
    <row r="40" spans="1:18" ht="15" customHeight="1" x14ac:dyDescent="0.25">
      <c r="B40" s="46"/>
      <c r="C40" s="52"/>
      <c r="D40" s="52"/>
      <c r="E40" s="52"/>
      <c r="F40" s="52"/>
      <c r="G40" s="52"/>
      <c r="H40" s="52"/>
      <c r="I40" s="48"/>
      <c r="J40" s="48"/>
      <c r="K40" s="48"/>
      <c r="L40" s="48"/>
      <c r="M40" s="48"/>
      <c r="N40" s="48"/>
      <c r="O40" s="48"/>
      <c r="P40" s="48"/>
    </row>
    <row r="41" spans="1:18" x14ac:dyDescent="0.25">
      <c r="B41" s="52"/>
      <c r="F41" s="1"/>
    </row>
  </sheetData>
  <mergeCells count="6">
    <mergeCell ref="B2:P2"/>
    <mergeCell ref="B3:P3"/>
    <mergeCell ref="B4:P4"/>
    <mergeCell ref="B5:P5"/>
    <mergeCell ref="B7:B8"/>
    <mergeCell ref="E7:Q7"/>
  </mergeCells>
  <printOptions horizontalCentered="1" verticalCentered="1"/>
  <pageMargins left="0" right="0" top="0" bottom="0" header="0" footer="0"/>
  <pageSetup paperSize="5" scale="42" fitToHeight="2" orientation="portrait" r:id="rId1"/>
  <ignoredErrors>
    <ignoredError sqref="Q9:Q27 Q31:Q3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AC7B-4153-4EBA-91BD-24ED94B8B6FD}">
  <sheetPr codeName="Hoja9">
    <pageSetUpPr fitToPage="1"/>
  </sheetPr>
  <dimension ref="A1:S31"/>
  <sheetViews>
    <sheetView showGridLines="0" zoomScaleNormal="100" workbookViewId="0">
      <selection activeCell="B27" sqref="B27"/>
    </sheetView>
  </sheetViews>
  <sheetFormatPr defaultColWidth="11.42578125" defaultRowHeight="15" x14ac:dyDescent="0.25"/>
  <cols>
    <col min="1" max="1" width="9.5703125" customWidth="1"/>
    <col min="2" max="2" width="101.85546875" customWidth="1"/>
    <col min="3" max="4" width="19.7109375" customWidth="1"/>
    <col min="5" max="5" width="13.42578125" customWidth="1"/>
    <col min="6" max="13" width="12.85546875" customWidth="1"/>
    <col min="14" max="14" width="10.7109375" bestFit="1" customWidth="1"/>
    <col min="15" max="15" width="13.28515625" customWidth="1"/>
    <col min="16" max="16" width="12.140625" customWidth="1"/>
    <col min="17" max="17" width="17.5703125" customWidth="1"/>
    <col min="19" max="19" width="17.85546875" bestFit="1" customWidth="1"/>
  </cols>
  <sheetData>
    <row r="1" spans="1:17" x14ac:dyDescent="0.25">
      <c r="A1" s="12"/>
      <c r="B1" s="18"/>
      <c r="C1" s="18"/>
      <c r="D1" s="18"/>
      <c r="E1" s="25"/>
      <c r="F1" s="25"/>
      <c r="G1" s="25"/>
      <c r="H1" s="12"/>
      <c r="I1" s="12"/>
      <c r="J1" s="12"/>
      <c r="K1" s="24"/>
      <c r="L1" s="12"/>
      <c r="M1" s="12"/>
      <c r="N1" s="12"/>
      <c r="O1" s="12"/>
      <c r="P1" s="12"/>
      <c r="Q1" s="12"/>
    </row>
    <row r="2" spans="1:17" ht="28.5" x14ac:dyDescent="0.25">
      <c r="A2" s="12"/>
      <c r="B2" s="150" t="s">
        <v>0</v>
      </c>
      <c r="C2" s="150"/>
      <c r="D2" s="150"/>
      <c r="E2" s="150"/>
      <c r="F2" s="150"/>
      <c r="G2" s="150"/>
      <c r="H2" s="150"/>
      <c r="I2" s="150"/>
      <c r="J2" s="150"/>
      <c r="K2" s="150"/>
      <c r="L2" s="150"/>
      <c r="M2" s="150"/>
      <c r="N2" s="150"/>
      <c r="O2" s="150"/>
      <c r="P2" s="150"/>
      <c r="Q2" s="150"/>
    </row>
    <row r="3" spans="1:17" ht="21" x14ac:dyDescent="0.25">
      <c r="A3" s="12"/>
      <c r="B3" s="151" t="s">
        <v>1</v>
      </c>
      <c r="C3" s="151"/>
      <c r="D3" s="151"/>
      <c r="E3" s="151"/>
      <c r="F3" s="151"/>
      <c r="G3" s="151"/>
      <c r="H3" s="151"/>
      <c r="I3" s="151"/>
      <c r="J3" s="151"/>
      <c r="K3" s="151"/>
      <c r="L3" s="151"/>
      <c r="M3" s="151"/>
      <c r="N3" s="151"/>
      <c r="O3" s="151"/>
      <c r="P3" s="151"/>
      <c r="Q3" s="151"/>
    </row>
    <row r="4" spans="1:17" ht="15.75" x14ac:dyDescent="0.25">
      <c r="A4" s="12"/>
      <c r="B4" s="152" t="s">
        <v>2</v>
      </c>
      <c r="C4" s="152"/>
      <c r="D4" s="152"/>
      <c r="E4" s="152"/>
      <c r="F4" s="152"/>
      <c r="G4" s="152"/>
      <c r="H4" s="152"/>
      <c r="I4" s="152"/>
      <c r="J4" s="152"/>
      <c r="K4" s="152"/>
      <c r="L4" s="152"/>
      <c r="M4" s="152"/>
      <c r="N4" s="152"/>
      <c r="O4" s="152"/>
      <c r="P4" s="152"/>
      <c r="Q4" s="152"/>
    </row>
    <row r="5" spans="1:17" ht="15.75" x14ac:dyDescent="0.25">
      <c r="A5" s="12"/>
      <c r="B5" s="152" t="s">
        <v>3</v>
      </c>
      <c r="C5" s="152"/>
      <c r="D5" s="152"/>
      <c r="E5" s="152"/>
      <c r="F5" s="152"/>
      <c r="G5" s="152"/>
      <c r="H5" s="152"/>
      <c r="I5" s="152"/>
      <c r="J5" s="152"/>
      <c r="K5" s="152"/>
      <c r="L5" s="152"/>
      <c r="M5" s="152"/>
      <c r="N5" s="152"/>
      <c r="O5" s="152"/>
      <c r="P5" s="152"/>
      <c r="Q5" s="152"/>
    </row>
    <row r="6" spans="1:17" x14ac:dyDescent="0.25">
      <c r="A6" s="12"/>
      <c r="B6" s="86" t="s">
        <v>90</v>
      </c>
      <c r="C6" s="15"/>
      <c r="D6" s="15"/>
      <c r="E6" s="23"/>
      <c r="F6" s="23"/>
      <c r="G6" s="23"/>
      <c r="H6" s="12"/>
      <c r="I6" s="12"/>
      <c r="J6" s="12"/>
      <c r="K6" s="22"/>
      <c r="L6" s="12"/>
      <c r="M6" s="12"/>
      <c r="N6" s="12"/>
      <c r="O6" s="12"/>
      <c r="P6" s="12"/>
      <c r="Q6" s="13" t="s">
        <v>5</v>
      </c>
    </row>
    <row r="7" spans="1:17" ht="30" customHeight="1" x14ac:dyDescent="0.25">
      <c r="A7" s="12"/>
      <c r="B7" s="153" t="s">
        <v>6</v>
      </c>
      <c r="C7" s="80" t="s">
        <v>83</v>
      </c>
      <c r="D7" s="164" t="s">
        <v>91</v>
      </c>
      <c r="E7" s="154" t="s">
        <v>9</v>
      </c>
      <c r="F7" s="154"/>
      <c r="G7" s="154"/>
      <c r="H7" s="154"/>
      <c r="I7" s="154"/>
      <c r="J7" s="154"/>
      <c r="K7" s="154"/>
      <c r="L7" s="154"/>
      <c r="M7" s="154"/>
      <c r="N7" s="154"/>
      <c r="O7" s="154"/>
      <c r="P7" s="154"/>
      <c r="Q7" s="154"/>
    </row>
    <row r="8" spans="1:17" x14ac:dyDescent="0.25">
      <c r="A8" s="12"/>
      <c r="B8" s="153"/>
      <c r="C8" s="81" t="s">
        <v>92</v>
      </c>
      <c r="D8" s="165"/>
      <c r="E8" s="19" t="s">
        <v>10</v>
      </c>
      <c r="F8" s="19" t="s">
        <v>11</v>
      </c>
      <c r="G8" s="78" t="s">
        <v>12</v>
      </c>
      <c r="H8" s="19" t="s">
        <v>13</v>
      </c>
      <c r="I8" s="78" t="s">
        <v>14</v>
      </c>
      <c r="J8" s="19" t="s">
        <v>15</v>
      </c>
      <c r="K8" s="19" t="s">
        <v>16</v>
      </c>
      <c r="L8" s="19" t="s">
        <v>17</v>
      </c>
      <c r="M8" s="19" t="s">
        <v>18</v>
      </c>
      <c r="N8" s="19" t="s">
        <v>19</v>
      </c>
      <c r="O8" s="19" t="s">
        <v>20</v>
      </c>
      <c r="P8" s="19" t="s">
        <v>21</v>
      </c>
      <c r="Q8" s="8" t="s">
        <v>22</v>
      </c>
    </row>
    <row r="9" spans="1:17" x14ac:dyDescent="0.25">
      <c r="A9" s="12"/>
      <c r="B9" s="10" t="s">
        <v>29</v>
      </c>
      <c r="C9" s="61">
        <v>58434039304</v>
      </c>
      <c r="D9" s="61">
        <v>62316533984.079994</v>
      </c>
      <c r="E9" s="61">
        <f>+E10+E12</f>
        <v>63090234.530000001</v>
      </c>
      <c r="F9" s="61">
        <f t="shared" ref="F9:P9" si="0">+F10+F12</f>
        <v>2953887839.8999996</v>
      </c>
      <c r="G9" s="61">
        <f t="shared" si="0"/>
        <v>1547777289.5699999</v>
      </c>
      <c r="H9" s="61">
        <f t="shared" si="0"/>
        <v>1649699236.8499999</v>
      </c>
      <c r="I9" s="61">
        <f t="shared" si="0"/>
        <v>1629190409.8000004</v>
      </c>
      <c r="J9" s="61">
        <f t="shared" si="0"/>
        <v>1630558030.7399998</v>
      </c>
      <c r="K9" s="61">
        <f t="shared" si="0"/>
        <v>1590618748.6699998</v>
      </c>
      <c r="L9" s="61">
        <f t="shared" si="0"/>
        <v>1601036999.7600002</v>
      </c>
      <c r="M9" s="61">
        <f t="shared" si="0"/>
        <v>1614761192.0700002</v>
      </c>
      <c r="N9" s="61">
        <f t="shared" si="0"/>
        <v>1638654690.6099997</v>
      </c>
      <c r="O9" s="61">
        <f t="shared" si="0"/>
        <v>3198097507.6100001</v>
      </c>
      <c r="P9" s="61">
        <f t="shared" si="0"/>
        <v>1832745967.8199997</v>
      </c>
      <c r="Q9" s="61">
        <f>SUM(E9:P9)</f>
        <v>20950118147.93</v>
      </c>
    </row>
    <row r="10" spans="1:17" x14ac:dyDescent="0.25">
      <c r="A10" s="12"/>
      <c r="B10" s="2" t="s">
        <v>32</v>
      </c>
      <c r="C10" s="59">
        <v>3390608</v>
      </c>
      <c r="D10" s="59">
        <v>3826457.49</v>
      </c>
      <c r="E10" s="59">
        <f>E11</f>
        <v>260816</v>
      </c>
      <c r="F10" s="59">
        <f t="shared" ref="F10:P10" si="1">F11</f>
        <v>260816</v>
      </c>
      <c r="G10" s="59">
        <f t="shared" si="1"/>
        <v>260816</v>
      </c>
      <c r="H10" s="59">
        <f t="shared" si="1"/>
        <v>260816</v>
      </c>
      <c r="I10" s="59">
        <f t="shared" si="1"/>
        <v>300433.95</v>
      </c>
      <c r="J10" s="59">
        <f t="shared" si="1"/>
        <v>300433.94999999995</v>
      </c>
      <c r="K10" s="59">
        <f t="shared" si="1"/>
        <v>300433.94999999995</v>
      </c>
      <c r="L10" s="59">
        <f t="shared" si="1"/>
        <v>300433.94999999995</v>
      </c>
      <c r="M10" s="59">
        <f t="shared" si="1"/>
        <v>300433.94999999995</v>
      </c>
      <c r="N10" s="59">
        <f t="shared" si="1"/>
        <v>300433.94999999995</v>
      </c>
      <c r="O10" s="59">
        <f t="shared" si="1"/>
        <v>300433.95</v>
      </c>
      <c r="P10" s="59">
        <f t="shared" si="1"/>
        <v>260816</v>
      </c>
      <c r="Q10" s="59">
        <f t="shared" ref="Q10:Q18" si="2">SUM(E10:P10)</f>
        <v>3407117.6500000004</v>
      </c>
    </row>
    <row r="11" spans="1:17" x14ac:dyDescent="0.25">
      <c r="A11" s="12"/>
      <c r="B11" s="3" t="s">
        <v>87</v>
      </c>
      <c r="C11" s="60">
        <v>3390608</v>
      </c>
      <c r="D11" s="60">
        <v>3826457.49</v>
      </c>
      <c r="E11" s="62">
        <v>260816</v>
      </c>
      <c r="F11" s="62">
        <v>260816</v>
      </c>
      <c r="G11" s="62">
        <v>260816</v>
      </c>
      <c r="H11" s="62">
        <v>260816</v>
      </c>
      <c r="I11" s="62">
        <v>300433.95</v>
      </c>
      <c r="J11" s="62">
        <v>300433.94999999995</v>
      </c>
      <c r="K11" s="62">
        <v>300433.94999999995</v>
      </c>
      <c r="L11" s="62">
        <v>300433.94999999995</v>
      </c>
      <c r="M11" s="62">
        <v>300433.94999999995</v>
      </c>
      <c r="N11" s="62">
        <v>300433.94999999995</v>
      </c>
      <c r="O11" s="62">
        <v>300433.95</v>
      </c>
      <c r="P11" s="60">
        <v>260816</v>
      </c>
      <c r="Q11" s="60">
        <f t="shared" si="2"/>
        <v>3407117.6500000004</v>
      </c>
    </row>
    <row r="12" spans="1:17" x14ac:dyDescent="0.25">
      <c r="A12" s="12"/>
      <c r="B12" s="2" t="s">
        <v>36</v>
      </c>
      <c r="C12" s="59">
        <v>58430648696</v>
      </c>
      <c r="D12" s="59">
        <v>62312707526.589996</v>
      </c>
      <c r="E12" s="59">
        <f>SUM(E13:E17)</f>
        <v>62829418.530000001</v>
      </c>
      <c r="F12" s="59">
        <f t="shared" ref="F12:O12" si="3">SUM(F13:F17)</f>
        <v>2953627023.8999996</v>
      </c>
      <c r="G12" s="59">
        <f t="shared" si="3"/>
        <v>1547516473.5699999</v>
      </c>
      <c r="H12" s="59">
        <f t="shared" si="3"/>
        <v>1649438420.8499999</v>
      </c>
      <c r="I12" s="59">
        <f t="shared" si="3"/>
        <v>1628889975.8500004</v>
      </c>
      <c r="J12" s="59">
        <f t="shared" si="3"/>
        <v>1630257596.7899997</v>
      </c>
      <c r="K12" s="59">
        <f t="shared" si="3"/>
        <v>1590318314.7199998</v>
      </c>
      <c r="L12" s="59">
        <f>SUM(L13:L17)</f>
        <v>1600736565.8100002</v>
      </c>
      <c r="M12" s="59">
        <f>SUM(M13:M17)</f>
        <v>1614460758.1200001</v>
      </c>
      <c r="N12" s="59">
        <f t="shared" si="3"/>
        <v>1638354256.6599996</v>
      </c>
      <c r="O12" s="59">
        <f t="shared" si="3"/>
        <v>3197797073.6600003</v>
      </c>
      <c r="P12" s="59">
        <f>SUM(P13:P17)</f>
        <v>1832485151.8199997</v>
      </c>
      <c r="Q12" s="59">
        <f t="shared" si="2"/>
        <v>20946711030.279999</v>
      </c>
    </row>
    <row r="13" spans="1:17" x14ac:dyDescent="0.25">
      <c r="A13" s="12"/>
      <c r="B13" s="3" t="s">
        <v>59</v>
      </c>
      <c r="C13" s="62">
        <v>0</v>
      </c>
      <c r="D13" s="62">
        <v>18789507</v>
      </c>
      <c r="E13" s="62">
        <v>1708841</v>
      </c>
      <c r="F13" s="62">
        <v>1678653.5</v>
      </c>
      <c r="G13" s="62">
        <v>1678653.5</v>
      </c>
      <c r="H13" s="62">
        <v>1678653.5</v>
      </c>
      <c r="I13" s="62">
        <v>1405504.7</v>
      </c>
      <c r="J13" s="62">
        <v>1492322.7</v>
      </c>
      <c r="K13" s="62">
        <v>1476965.6</v>
      </c>
      <c r="L13" s="62">
        <v>1563561</v>
      </c>
      <c r="M13" s="62">
        <v>1550943.5</v>
      </c>
      <c r="N13" s="62">
        <v>1570943.5</v>
      </c>
      <c r="O13" s="62">
        <v>1433333.5</v>
      </c>
      <c r="P13" s="62">
        <v>1490071</v>
      </c>
      <c r="Q13" s="62">
        <f t="shared" si="2"/>
        <v>18728447</v>
      </c>
    </row>
    <row r="14" spans="1:17" x14ac:dyDescent="0.25">
      <c r="A14" s="12"/>
      <c r="B14" s="3" t="s">
        <v>37</v>
      </c>
      <c r="C14" s="62">
        <v>89001725</v>
      </c>
      <c r="D14" s="62">
        <v>76132938.469999999</v>
      </c>
      <c r="E14" s="62">
        <v>3144520</v>
      </c>
      <c r="F14" s="62">
        <v>3144520</v>
      </c>
      <c r="G14" s="62">
        <v>3144520</v>
      </c>
      <c r="H14" s="62">
        <v>3144520</v>
      </c>
      <c r="I14" s="62">
        <v>3622112.59</v>
      </c>
      <c r="J14" s="62">
        <v>3622172.5899999994</v>
      </c>
      <c r="K14" s="62">
        <v>3622172.59</v>
      </c>
      <c r="L14" s="62">
        <v>3622172.59</v>
      </c>
      <c r="M14" s="62">
        <v>3622172.59</v>
      </c>
      <c r="N14" s="62">
        <v>3622172.59</v>
      </c>
      <c r="O14" s="62">
        <v>3622172.59</v>
      </c>
      <c r="P14" s="62">
        <v>3144520</v>
      </c>
      <c r="Q14" s="62">
        <f t="shared" si="2"/>
        <v>41077748.129999995</v>
      </c>
    </row>
    <row r="15" spans="1:17" x14ac:dyDescent="0.25">
      <c r="A15" s="12"/>
      <c r="B15" s="3" t="s">
        <v>39</v>
      </c>
      <c r="C15" s="62">
        <v>413235023</v>
      </c>
      <c r="D15" s="62">
        <v>468875901.02999997</v>
      </c>
      <c r="E15" s="62">
        <v>16258605.27</v>
      </c>
      <c r="F15" s="62">
        <v>17550236.579999998</v>
      </c>
      <c r="G15" s="62">
        <v>18543923.620000001</v>
      </c>
      <c r="H15" s="62">
        <v>17481386.219999999</v>
      </c>
      <c r="I15" s="62">
        <v>19268962.890000001</v>
      </c>
      <c r="J15" s="62">
        <v>26094809.59</v>
      </c>
      <c r="K15" s="62">
        <v>21321326.590000004</v>
      </c>
      <c r="L15" s="62">
        <v>21306063.330000002</v>
      </c>
      <c r="M15" s="62">
        <v>32705544.309999999</v>
      </c>
      <c r="N15" s="62">
        <v>21852974.440000001</v>
      </c>
      <c r="O15" s="62">
        <v>42107544.980000004</v>
      </c>
      <c r="P15" s="62">
        <v>46799422.879999995</v>
      </c>
      <c r="Q15" s="62">
        <f t="shared" si="2"/>
        <v>301290800.69999999</v>
      </c>
    </row>
    <row r="16" spans="1:17" x14ac:dyDescent="0.25">
      <c r="A16" s="12"/>
      <c r="B16" s="3" t="s">
        <v>93</v>
      </c>
      <c r="C16" s="62">
        <v>41820669</v>
      </c>
      <c r="D16" s="62">
        <v>41820669</v>
      </c>
      <c r="E16" s="62">
        <v>0</v>
      </c>
      <c r="F16" s="62"/>
      <c r="G16" s="62"/>
      <c r="H16" s="62"/>
      <c r="I16" s="62"/>
      <c r="J16" s="62"/>
      <c r="K16" s="62"/>
      <c r="L16" s="62"/>
      <c r="M16" s="62"/>
      <c r="N16" s="62"/>
      <c r="O16" s="62"/>
      <c r="P16" s="62"/>
      <c r="Q16" s="62">
        <f t="shared" si="2"/>
        <v>0</v>
      </c>
    </row>
    <row r="17" spans="1:19" x14ac:dyDescent="0.25">
      <c r="A17" s="12"/>
      <c r="B17" s="3" t="s">
        <v>43</v>
      </c>
      <c r="C17" s="62">
        <v>57886591279</v>
      </c>
      <c r="D17" s="62">
        <v>61707088511.089996</v>
      </c>
      <c r="E17" s="62">
        <v>41717452.260000005</v>
      </c>
      <c r="F17" s="62">
        <v>2931253613.8199997</v>
      </c>
      <c r="G17" s="62">
        <v>1524149376.45</v>
      </c>
      <c r="H17" s="62">
        <v>1627133861.1299999</v>
      </c>
      <c r="I17" s="62">
        <v>1604593395.6700003</v>
      </c>
      <c r="J17" s="62">
        <v>1599048291.9099996</v>
      </c>
      <c r="K17" s="62">
        <v>1563897849.9399998</v>
      </c>
      <c r="L17" s="62">
        <v>1574244768.8900001</v>
      </c>
      <c r="M17" s="62">
        <v>1576582097.72</v>
      </c>
      <c r="N17" s="62">
        <v>1611308166.1299996</v>
      </c>
      <c r="O17" s="62">
        <v>3150634022.5900002</v>
      </c>
      <c r="P17" s="62">
        <v>1781051137.9399998</v>
      </c>
      <c r="Q17" s="62">
        <f t="shared" si="2"/>
        <v>20585614034.449997</v>
      </c>
    </row>
    <row r="18" spans="1:19" x14ac:dyDescent="0.25">
      <c r="B18" s="7" t="s">
        <v>78</v>
      </c>
      <c r="C18" s="77">
        <f>C9</f>
        <v>58434039304</v>
      </c>
      <c r="D18" s="77">
        <f>D9</f>
        <v>62316533984.079994</v>
      </c>
      <c r="E18" s="72">
        <f>E9</f>
        <v>63090234.530000001</v>
      </c>
      <c r="F18" s="72">
        <f t="shared" ref="F18:P18" si="4">F9</f>
        <v>2953887839.8999996</v>
      </c>
      <c r="G18" s="72">
        <f t="shared" si="4"/>
        <v>1547777289.5699999</v>
      </c>
      <c r="H18" s="72">
        <f t="shared" si="4"/>
        <v>1649699236.8499999</v>
      </c>
      <c r="I18" s="72">
        <f t="shared" si="4"/>
        <v>1629190409.8000004</v>
      </c>
      <c r="J18" s="72">
        <f t="shared" si="4"/>
        <v>1630558030.7399998</v>
      </c>
      <c r="K18" s="72">
        <f t="shared" si="4"/>
        <v>1590618748.6699998</v>
      </c>
      <c r="L18" s="72">
        <f>L9</f>
        <v>1601036999.7600002</v>
      </c>
      <c r="M18" s="72">
        <f t="shared" si="4"/>
        <v>1614761192.0700002</v>
      </c>
      <c r="N18" s="72">
        <f t="shared" si="4"/>
        <v>1638654690.6099997</v>
      </c>
      <c r="O18" s="72">
        <f t="shared" si="4"/>
        <v>3198097507.6100001</v>
      </c>
      <c r="P18" s="72">
        <f t="shared" si="4"/>
        <v>1832745967.8199997</v>
      </c>
      <c r="Q18" s="72">
        <f t="shared" si="2"/>
        <v>20950118147.93</v>
      </c>
    </row>
    <row r="19" spans="1:19" x14ac:dyDescent="0.25">
      <c r="A19" s="12"/>
      <c r="B19" s="18"/>
      <c r="C19" s="31"/>
      <c r="D19" s="31"/>
      <c r="E19" s="65"/>
      <c r="F19" s="65"/>
      <c r="G19" s="65"/>
      <c r="H19" s="65"/>
      <c r="I19" s="65"/>
      <c r="J19" s="65"/>
      <c r="K19" s="65"/>
      <c r="L19" s="65"/>
      <c r="M19" s="65"/>
      <c r="N19" s="65"/>
      <c r="O19" s="66"/>
      <c r="P19" s="66"/>
      <c r="Q19" s="67"/>
    </row>
    <row r="20" spans="1:19" x14ac:dyDescent="0.25">
      <c r="B20" s="7" t="s">
        <v>42</v>
      </c>
      <c r="C20" s="9"/>
      <c r="D20" s="85"/>
      <c r="E20" s="63"/>
      <c r="F20" s="63"/>
      <c r="G20" s="63"/>
      <c r="H20" s="63"/>
      <c r="I20" s="63"/>
      <c r="J20" s="63"/>
      <c r="K20" s="63"/>
      <c r="L20" s="63"/>
      <c r="M20" s="64"/>
      <c r="N20" s="63"/>
      <c r="O20" s="68"/>
      <c r="P20" s="69"/>
      <c r="Q20" s="64"/>
    </row>
    <row r="21" spans="1:19" s="54" customFormat="1" x14ac:dyDescent="0.25">
      <c r="A21" s="76"/>
      <c r="B21" s="10" t="s">
        <v>23</v>
      </c>
      <c r="C21" s="61">
        <v>697830845</v>
      </c>
      <c r="D21" s="61">
        <v>697830845</v>
      </c>
      <c r="E21" s="61">
        <v>0</v>
      </c>
      <c r="F21" s="61">
        <v>0</v>
      </c>
      <c r="G21" s="61">
        <v>0</v>
      </c>
      <c r="H21" s="61">
        <v>0</v>
      </c>
      <c r="I21" s="61">
        <v>0</v>
      </c>
      <c r="J21" s="61">
        <v>0</v>
      </c>
      <c r="K21" s="61">
        <v>0</v>
      </c>
      <c r="L21" s="61">
        <v>0</v>
      </c>
      <c r="M21" s="61">
        <v>0</v>
      </c>
      <c r="N21" s="61">
        <v>0</v>
      </c>
      <c r="O21" s="61">
        <v>0</v>
      </c>
      <c r="P21" s="61">
        <v>0</v>
      </c>
      <c r="Q21" s="61">
        <f>SUM(E21:P21)</f>
        <v>0</v>
      </c>
    </row>
    <row r="22" spans="1:19" x14ac:dyDescent="0.25">
      <c r="A22" s="12"/>
      <c r="B22" s="3" t="s">
        <v>24</v>
      </c>
      <c r="C22" s="59">
        <v>697830845</v>
      </c>
      <c r="D22" s="59">
        <v>697830845</v>
      </c>
      <c r="E22" s="59">
        <v>0</v>
      </c>
      <c r="F22" s="59">
        <v>0</v>
      </c>
      <c r="G22" s="59">
        <v>0</v>
      </c>
      <c r="H22" s="59">
        <v>0</v>
      </c>
      <c r="I22" s="59">
        <v>0</v>
      </c>
      <c r="J22" s="59">
        <v>0</v>
      </c>
      <c r="K22" s="59">
        <v>0</v>
      </c>
      <c r="L22" s="59">
        <v>0</v>
      </c>
      <c r="M22" s="59">
        <v>0</v>
      </c>
      <c r="N22" s="59">
        <v>0</v>
      </c>
      <c r="O22" s="59">
        <v>0</v>
      </c>
      <c r="P22" s="59">
        <v>0</v>
      </c>
      <c r="Q22" s="59">
        <f>SUM(E22:P22)</f>
        <v>0</v>
      </c>
    </row>
    <row r="23" spans="1:19" x14ac:dyDescent="0.25">
      <c r="A23" s="12"/>
      <c r="B23" s="45" t="s">
        <v>25</v>
      </c>
      <c r="C23" s="62">
        <v>697830845</v>
      </c>
      <c r="D23" s="62">
        <v>697830845</v>
      </c>
      <c r="E23" s="60">
        <v>0</v>
      </c>
      <c r="F23" s="60">
        <v>0</v>
      </c>
      <c r="G23" s="60">
        <v>0</v>
      </c>
      <c r="H23" s="60">
        <v>0</v>
      </c>
      <c r="I23" s="60">
        <v>0</v>
      </c>
      <c r="J23" s="60">
        <v>0</v>
      </c>
      <c r="K23" s="60">
        <v>0</v>
      </c>
      <c r="L23" s="60">
        <v>0</v>
      </c>
      <c r="M23" s="60">
        <v>0</v>
      </c>
      <c r="N23" s="60">
        <v>0</v>
      </c>
      <c r="O23" s="60">
        <v>0</v>
      </c>
      <c r="P23" s="60">
        <v>0</v>
      </c>
      <c r="Q23" s="60">
        <f>SUM(E23:P23)</f>
        <v>0</v>
      </c>
    </row>
    <row r="24" spans="1:19" x14ac:dyDescent="0.25">
      <c r="A24" s="12"/>
      <c r="B24" s="7" t="s">
        <v>47</v>
      </c>
      <c r="C24" s="77">
        <f>C21</f>
        <v>697830845</v>
      </c>
      <c r="D24" s="77">
        <f>D21</f>
        <v>697830845</v>
      </c>
      <c r="E24" s="63">
        <f t="shared" ref="E24:P24" si="5">E21</f>
        <v>0</v>
      </c>
      <c r="F24" s="63">
        <f t="shared" si="5"/>
        <v>0</v>
      </c>
      <c r="G24" s="63">
        <f t="shared" si="5"/>
        <v>0</v>
      </c>
      <c r="H24" s="63">
        <f t="shared" si="5"/>
        <v>0</v>
      </c>
      <c r="I24" s="63">
        <f t="shared" si="5"/>
        <v>0</v>
      </c>
      <c r="J24" s="63">
        <f t="shared" si="5"/>
        <v>0</v>
      </c>
      <c r="K24" s="63">
        <f t="shared" si="5"/>
        <v>0</v>
      </c>
      <c r="L24" s="63">
        <f t="shared" si="5"/>
        <v>0</v>
      </c>
      <c r="M24" s="63">
        <f t="shared" si="5"/>
        <v>0</v>
      </c>
      <c r="N24" s="63">
        <f t="shared" si="5"/>
        <v>0</v>
      </c>
      <c r="O24" s="68">
        <f t="shared" si="5"/>
        <v>0</v>
      </c>
      <c r="P24" s="69">
        <f t="shared" si="5"/>
        <v>0</v>
      </c>
      <c r="Q24" s="64">
        <f>SUM(E24:P24)</f>
        <v>0</v>
      </c>
    </row>
    <row r="25" spans="1:19" x14ac:dyDescent="0.25">
      <c r="B25" s="18"/>
      <c r="C25" s="32"/>
      <c r="D25" s="32"/>
      <c r="E25" s="65"/>
      <c r="F25" s="65"/>
      <c r="G25" s="65"/>
      <c r="H25" s="65"/>
      <c r="I25" s="65"/>
      <c r="J25" s="65"/>
      <c r="K25" s="65"/>
      <c r="L25" s="65"/>
      <c r="M25" s="65"/>
      <c r="N25" s="65"/>
      <c r="O25" s="70"/>
      <c r="P25" s="70"/>
      <c r="Q25" s="71"/>
      <c r="S25" s="1"/>
    </row>
    <row r="26" spans="1:19" x14ac:dyDescent="0.25">
      <c r="A26" s="12"/>
      <c r="B26" s="7" t="s">
        <v>48</v>
      </c>
      <c r="C26" s="77">
        <f t="shared" ref="C26:P26" si="6">C18+C24</f>
        <v>59131870149</v>
      </c>
      <c r="D26" s="77">
        <f t="shared" si="6"/>
        <v>63014364829.079994</v>
      </c>
      <c r="E26" s="72">
        <f t="shared" si="6"/>
        <v>63090234.530000001</v>
      </c>
      <c r="F26" s="72">
        <f t="shared" si="6"/>
        <v>2953887839.8999996</v>
      </c>
      <c r="G26" s="72">
        <f t="shared" si="6"/>
        <v>1547777289.5699999</v>
      </c>
      <c r="H26" s="72">
        <f t="shared" si="6"/>
        <v>1649699236.8499999</v>
      </c>
      <c r="I26" s="72">
        <f t="shared" si="6"/>
        <v>1629190409.8000004</v>
      </c>
      <c r="J26" s="72">
        <f t="shared" si="6"/>
        <v>1630558030.7399998</v>
      </c>
      <c r="K26" s="72">
        <f t="shared" si="6"/>
        <v>1590618748.6699998</v>
      </c>
      <c r="L26" s="72">
        <f t="shared" si="6"/>
        <v>1601036999.7600002</v>
      </c>
      <c r="M26" s="73">
        <f t="shared" si="6"/>
        <v>1614761192.0700002</v>
      </c>
      <c r="N26" s="72">
        <f t="shared" si="6"/>
        <v>1638654690.6099997</v>
      </c>
      <c r="O26" s="74">
        <f t="shared" si="6"/>
        <v>3198097507.6100001</v>
      </c>
      <c r="P26" s="75">
        <f t="shared" si="6"/>
        <v>1832745967.8199997</v>
      </c>
      <c r="Q26" s="73">
        <f>Q18+Q24</f>
        <v>20950118147.93</v>
      </c>
    </row>
    <row r="27" spans="1:19" ht="15" customHeight="1" x14ac:dyDescent="0.25">
      <c r="A27" s="12"/>
      <c r="B27" s="55" t="s">
        <v>88</v>
      </c>
      <c r="C27" s="46"/>
      <c r="D27" s="46"/>
      <c r="E27" s="46"/>
      <c r="F27" s="46"/>
      <c r="G27" s="46"/>
      <c r="H27" s="46"/>
      <c r="I27" s="46"/>
      <c r="J27" s="46"/>
      <c r="K27" s="46"/>
      <c r="L27" s="46"/>
      <c r="M27" s="46"/>
      <c r="N27" s="46"/>
      <c r="O27" s="46"/>
      <c r="P27" s="46"/>
      <c r="Q27" s="46"/>
    </row>
    <row r="28" spans="1:19" ht="24" x14ac:dyDescent="0.25">
      <c r="B28" s="28" t="s">
        <v>94</v>
      </c>
      <c r="C28" s="46"/>
      <c r="D28" s="46"/>
      <c r="F28" s="49"/>
      <c r="G28" s="49"/>
      <c r="H28" s="49"/>
      <c r="I28" s="50"/>
      <c r="J28" s="49"/>
      <c r="K28" s="51"/>
      <c r="L28" s="51"/>
      <c r="M28" s="51"/>
      <c r="N28" s="51"/>
      <c r="O28" s="51"/>
      <c r="P28" s="51"/>
      <c r="Q28" s="51"/>
    </row>
    <row r="29" spans="1:19" ht="15" customHeight="1" x14ac:dyDescent="0.25">
      <c r="B29" s="46"/>
      <c r="C29" s="46"/>
      <c r="D29" s="46"/>
      <c r="F29" s="49"/>
      <c r="G29" s="49"/>
      <c r="H29" s="49"/>
      <c r="I29" s="50"/>
      <c r="J29" s="49"/>
      <c r="K29" s="51"/>
      <c r="L29" s="51"/>
      <c r="M29" s="51"/>
      <c r="N29" s="51"/>
      <c r="O29" s="51"/>
      <c r="P29" s="51"/>
      <c r="Q29" s="51"/>
      <c r="S29" s="1"/>
    </row>
    <row r="30" spans="1:19" ht="15" customHeight="1" x14ac:dyDescent="0.25">
      <c r="B30" s="46"/>
      <c r="C30" s="52"/>
      <c r="D30" s="52"/>
      <c r="F30" s="49"/>
      <c r="G30" s="49"/>
      <c r="H30" s="49"/>
      <c r="I30" s="50"/>
      <c r="J30" s="49"/>
      <c r="K30" s="51"/>
      <c r="L30" s="51"/>
      <c r="M30" s="51"/>
      <c r="N30" s="51"/>
      <c r="O30" s="51"/>
      <c r="P30" s="51"/>
      <c r="Q30" s="51"/>
    </row>
    <row r="31" spans="1:19" x14ac:dyDescent="0.25">
      <c r="B31" s="52"/>
      <c r="F31" s="49"/>
      <c r="G31" s="49"/>
      <c r="H31" s="49"/>
      <c r="I31" s="50"/>
      <c r="J31" s="49"/>
      <c r="K31" s="51"/>
      <c r="L31" s="51"/>
      <c r="M31" s="51"/>
      <c r="N31" s="51"/>
      <c r="O31" s="51"/>
      <c r="P31" s="51"/>
      <c r="Q31" s="51"/>
    </row>
  </sheetData>
  <mergeCells count="7">
    <mergeCell ref="B2:Q2"/>
    <mergeCell ref="B3:Q3"/>
    <mergeCell ref="B4:Q4"/>
    <mergeCell ref="B5:Q5"/>
    <mergeCell ref="B7:B8"/>
    <mergeCell ref="D7:D8"/>
    <mergeCell ref="E7:Q7"/>
  </mergeCells>
  <printOptions horizontalCentered="1" verticalCentered="1"/>
  <pageMargins left="0" right="0" top="0" bottom="0" header="0" footer="0"/>
  <pageSetup paperSize="5" scale="42"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8FFD31-0E20-450C-95D2-F3F80FA44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156FA3-0004-457A-8479-D231D3706099}">
  <ds:schemaRefs>
    <ds:schemaRef ds:uri="http://schemas.microsoft.com/office/2006/documentManagement/types"/>
    <ds:schemaRef ds:uri="http://schemas.openxmlformats.org/package/2006/metadata/core-properties"/>
    <ds:schemaRef ds:uri="http://www.w3.org/XML/1998/namespace"/>
    <ds:schemaRef ds:uri="http://purl.org/dc/elements/1.1/"/>
    <ds:schemaRef ds:uri="http://purl.org/dc/terms/"/>
    <ds:schemaRef ds:uri="f7c7372e-77c9-4c4a-9e9a-3e04be05905d"/>
    <ds:schemaRef ds:uri="http://schemas.microsoft.com/office/2006/metadata/properties"/>
    <ds:schemaRef ds:uri="http://schemas.microsoft.com/office/infopath/2007/PartnerControls"/>
    <ds:schemaRef ds:uri="09100588-ee89-45b2-81d6-a67d223ce91b"/>
    <ds:schemaRef ds:uri="http://purl.org/dc/dcmitype/"/>
  </ds:schemaRefs>
</ds:datastoreItem>
</file>

<file path=customXml/itemProps3.xml><?xml version="1.0" encoding="utf-8"?>
<ds:datastoreItem xmlns:ds="http://schemas.openxmlformats.org/officeDocument/2006/customXml" ds:itemID="{14CBC584-370E-4594-9D6B-694FD4D85E13}">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2014</vt:lpstr>
      <vt:lpstr>2015</vt:lpstr>
      <vt:lpstr>2016</vt:lpstr>
      <vt:lpstr>2017</vt:lpstr>
      <vt:lpstr>2018 </vt:lpstr>
      <vt:lpstr>2019 </vt:lpstr>
      <vt:lpstr>2020</vt:lpstr>
      <vt:lpstr>2021</vt:lpstr>
      <vt:lpstr>2022</vt:lpstr>
      <vt:lpstr>2023</vt:lpstr>
      <vt:lpstr>2024</vt:lpstr>
      <vt:lpstr>2025</vt:lpstr>
      <vt:lpstr>2026</vt:lpstr>
      <vt:lpstr>'2014'!Print_Area</vt:lpstr>
      <vt:lpstr>'2015'!Print_Area</vt:lpstr>
      <vt:lpstr>'2016'!Print_Area</vt:lpstr>
      <vt:lpstr>'2017'!Print_Area</vt:lpstr>
      <vt:lpstr>'2018 '!Print_Area</vt:lpstr>
      <vt:lpstr>'2019 '!Print_Area</vt:lpstr>
      <vt:lpstr>'2020'!Print_Area</vt:lpstr>
      <vt:lpstr>'2021'!Print_Area</vt:lpstr>
      <vt:lpstr>'2022'!Print_Area</vt:lpstr>
      <vt:lpstr>'2023'!Print_Area</vt:lpstr>
      <vt:lpstr>'2024'!Print_Area</vt:lpstr>
      <vt:lpstr>'2025'!Print_Area</vt:lpstr>
      <vt:lpstr>'2026'!Print_Area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2026-04-22T13:30:26Z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