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Balances/"/>
    </mc:Choice>
  </mc:AlternateContent>
  <xr:revisionPtr revIDLastSave="557" documentId="8_{FBF0970A-A82B-461A-A4CE-C03C475DFB08}" xr6:coauthVersionLast="47" xr6:coauthVersionMax="47" xr10:uidLastSave="{86E538C1-2018-480F-9CFC-AFED4D02D5C5}"/>
  <bookViews>
    <workbookView showHorizontalScroll="0" showVerticalScroll="0" xWindow="-120" yWindow="-120" windowWidth="29040" windowHeight="15720" firstSheet="11" activeTab="12" xr2:uid="{00000000-000D-0000-FFFF-FFFF00000000}"/>
  </bookViews>
  <sheets>
    <sheet name="2014" sheetId="11" r:id="rId1"/>
    <sheet name="2015" sheetId="12" r:id="rId2"/>
    <sheet name="2016" sheetId="13" r:id="rId3"/>
    <sheet name="2017" sheetId="14" r:id="rId4"/>
    <sheet name="2018" sheetId="10" r:id="rId5"/>
    <sheet name="2019" sheetId="7" r:id="rId6"/>
    <sheet name="2020" sheetId="17" r:id="rId7"/>
    <sheet name="2021" sheetId="18" r:id="rId8"/>
    <sheet name="2022" sheetId="9"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3" l="1"/>
  <c r="Q42" i="23"/>
  <c r="F23" i="23"/>
  <c r="G23" i="23"/>
  <c r="P43" i="23"/>
  <c r="O43" i="23"/>
  <c r="N43" i="23"/>
  <c r="M43" i="23"/>
  <c r="L43" i="23"/>
  <c r="K43" i="23"/>
  <c r="J43" i="23"/>
  <c r="I43" i="23"/>
  <c r="I40" i="23" s="1"/>
  <c r="H43" i="23"/>
  <c r="G43" i="23"/>
  <c r="F43" i="23"/>
  <c r="E43" i="23"/>
  <c r="P43" i="22"/>
  <c r="O43" i="22"/>
  <c r="N43" i="22"/>
  <c r="M43" i="22"/>
  <c r="L43" i="22"/>
  <c r="K43" i="22"/>
  <c r="J43" i="22"/>
  <c r="I43" i="22"/>
  <c r="H43" i="22"/>
  <c r="G43" i="22"/>
  <c r="F43" i="22"/>
  <c r="E43" i="22"/>
  <c r="Q46" i="23"/>
  <c r="Q45" i="23"/>
  <c r="Q44" i="23"/>
  <c r="D43" i="23"/>
  <c r="C43" i="23"/>
  <c r="P41" i="23"/>
  <c r="P40" i="23" s="1"/>
  <c r="O41" i="23"/>
  <c r="O40" i="23" s="1"/>
  <c r="N41" i="23"/>
  <c r="M41" i="23"/>
  <c r="L41" i="23"/>
  <c r="K41" i="23"/>
  <c r="J41" i="23"/>
  <c r="I41" i="23"/>
  <c r="H41" i="23"/>
  <c r="G41" i="23"/>
  <c r="F41" i="23"/>
  <c r="F40" i="23" s="1"/>
  <c r="E41" i="23"/>
  <c r="D41" i="23"/>
  <c r="D40" i="23" s="1"/>
  <c r="C41" i="23"/>
  <c r="N40" i="23"/>
  <c r="L40" i="23"/>
  <c r="K40" i="23"/>
  <c r="H40" i="23"/>
  <c r="G40" i="23"/>
  <c r="Q35" i="23"/>
  <c r="Q34" i="23"/>
  <c r="Q33" i="23"/>
  <c r="Q32" i="23"/>
  <c r="Q31" i="23"/>
  <c r="Q30" i="23"/>
  <c r="P29" i="23"/>
  <c r="O29" i="23"/>
  <c r="O22" i="23" s="1"/>
  <c r="N29" i="23"/>
  <c r="N22" i="23" s="1"/>
  <c r="M29" i="23"/>
  <c r="L29" i="23"/>
  <c r="K29" i="23"/>
  <c r="J29" i="23"/>
  <c r="I29" i="23"/>
  <c r="H29" i="23"/>
  <c r="G29" i="23"/>
  <c r="F29" i="23"/>
  <c r="E29" i="23"/>
  <c r="D29" i="23"/>
  <c r="C29" i="23"/>
  <c r="Q28" i="23"/>
  <c r="Q27" i="23"/>
  <c r="Q26" i="23"/>
  <c r="Q25" i="23"/>
  <c r="Q24" i="23"/>
  <c r="P23" i="23"/>
  <c r="P22" i="23" s="1"/>
  <c r="O23" i="23"/>
  <c r="N23" i="23"/>
  <c r="M23" i="23"/>
  <c r="L23" i="23"/>
  <c r="K23" i="23"/>
  <c r="K22" i="23" s="1"/>
  <c r="J23" i="23"/>
  <c r="J22" i="23" s="1"/>
  <c r="I23" i="23"/>
  <c r="I22" i="23" s="1"/>
  <c r="H23" i="23"/>
  <c r="E23" i="23"/>
  <c r="D23" i="23"/>
  <c r="D22" i="23" s="1"/>
  <c r="C23" i="23"/>
  <c r="M22" i="23"/>
  <c r="L22" i="23"/>
  <c r="H22" i="23"/>
  <c r="Q21" i="23"/>
  <c r="Q20" i="23"/>
  <c r="Q19" i="23"/>
  <c r="P18" i="23"/>
  <c r="O18" i="23"/>
  <c r="N18" i="23"/>
  <c r="M18" i="23"/>
  <c r="M38" i="23" s="1"/>
  <c r="L18" i="23"/>
  <c r="L38" i="23" s="1"/>
  <c r="K18" i="23"/>
  <c r="K38" i="23" s="1"/>
  <c r="J18" i="23"/>
  <c r="J38" i="23" s="1"/>
  <c r="I18" i="23"/>
  <c r="H18" i="23"/>
  <c r="H38" i="23" s="1"/>
  <c r="G18" i="23"/>
  <c r="G38" i="23" s="1"/>
  <c r="F18" i="23"/>
  <c r="E18" i="23"/>
  <c r="D18" i="23"/>
  <c r="C18" i="23"/>
  <c r="C11" i="23" s="1"/>
  <c r="Q17" i="23"/>
  <c r="Q16" i="23"/>
  <c r="Q15" i="23"/>
  <c r="Q14" i="23"/>
  <c r="Q13" i="23"/>
  <c r="P12" i="23"/>
  <c r="O12" i="23"/>
  <c r="N12" i="23"/>
  <c r="M12" i="23"/>
  <c r="M11" i="23" s="1"/>
  <c r="L12" i="23"/>
  <c r="L11" i="23" s="1"/>
  <c r="K12" i="23"/>
  <c r="K11" i="23" s="1"/>
  <c r="J12" i="23"/>
  <c r="J11" i="23" s="1"/>
  <c r="I12" i="23"/>
  <c r="H12" i="23"/>
  <c r="G12" i="23"/>
  <c r="F12" i="23"/>
  <c r="E12" i="23"/>
  <c r="D12" i="23"/>
  <c r="C12" i="23"/>
  <c r="P11" i="23"/>
  <c r="O11" i="23"/>
  <c r="N11" i="23"/>
  <c r="I11" i="23"/>
  <c r="D11" i="23"/>
  <c r="D43" i="22"/>
  <c r="D41" i="22"/>
  <c r="D29" i="22"/>
  <c r="D23" i="22"/>
  <c r="D18" i="22"/>
  <c r="D12" i="22"/>
  <c r="Q46" i="22"/>
  <c r="Q45" i="22"/>
  <c r="Q44" i="22"/>
  <c r="Q42" i="22"/>
  <c r="Q35" i="22"/>
  <c r="Q34" i="22"/>
  <c r="Q33" i="22"/>
  <c r="Q32" i="22"/>
  <c r="Q31" i="22"/>
  <c r="Q30" i="22"/>
  <c r="Q28" i="22"/>
  <c r="Q27" i="22"/>
  <c r="Q26" i="22"/>
  <c r="Q25" i="22"/>
  <c r="Q24" i="22"/>
  <c r="Q21" i="22"/>
  <c r="Q20" i="22"/>
  <c r="Q19" i="22"/>
  <c r="Q17" i="22"/>
  <c r="Q16" i="22"/>
  <c r="Q15" i="22"/>
  <c r="Q14" i="22"/>
  <c r="Q13" i="22"/>
  <c r="P18" i="22"/>
  <c r="O18" i="22"/>
  <c r="N18" i="22"/>
  <c r="M18" i="22"/>
  <c r="L18" i="22"/>
  <c r="K18" i="22"/>
  <c r="J18" i="22"/>
  <c r="I18" i="22"/>
  <c r="H18" i="22"/>
  <c r="G18" i="22"/>
  <c r="F18" i="22"/>
  <c r="P12" i="22"/>
  <c r="O12" i="22"/>
  <c r="N12" i="22"/>
  <c r="M12" i="22"/>
  <c r="L12" i="22"/>
  <c r="K12" i="22"/>
  <c r="J12" i="22"/>
  <c r="I12" i="22"/>
  <c r="H12" i="22"/>
  <c r="G12" i="22"/>
  <c r="F12" i="22"/>
  <c r="D18" i="20"/>
  <c r="D23" i="20"/>
  <c r="D29" i="20"/>
  <c r="G22" i="23" l="1"/>
  <c r="F38" i="23"/>
  <c r="F22" i="23"/>
  <c r="J40" i="23"/>
  <c r="Q43" i="23"/>
  <c r="E22" i="23"/>
  <c r="C22" i="23"/>
  <c r="E11" i="23"/>
  <c r="Q29" i="23"/>
  <c r="F11" i="23"/>
  <c r="I38" i="23"/>
  <c r="Q41" i="23"/>
  <c r="Q40" i="23" s="1"/>
  <c r="H11" i="23"/>
  <c r="Q23" i="23"/>
  <c r="G11" i="23"/>
  <c r="M40" i="23"/>
  <c r="N38" i="23"/>
  <c r="C38" i="23"/>
  <c r="O38" i="23"/>
  <c r="D38" i="23"/>
  <c r="P38" i="23"/>
  <c r="E40" i="23"/>
  <c r="C39" i="23"/>
  <c r="C37" i="23"/>
  <c r="D39" i="23"/>
  <c r="D37" i="23"/>
  <c r="E39" i="23"/>
  <c r="E37" i="23"/>
  <c r="Q12" i="23"/>
  <c r="F39" i="23"/>
  <c r="F37" i="23"/>
  <c r="G39" i="23"/>
  <c r="G37" i="23"/>
  <c r="H39" i="23"/>
  <c r="H37" i="23"/>
  <c r="I39" i="23"/>
  <c r="I37" i="23"/>
  <c r="J39" i="23"/>
  <c r="J37" i="23"/>
  <c r="K39" i="23"/>
  <c r="K37" i="23"/>
  <c r="L39" i="23"/>
  <c r="L37" i="23"/>
  <c r="M39" i="23"/>
  <c r="M37" i="23"/>
  <c r="N39" i="23"/>
  <c r="N37" i="23"/>
  <c r="O39" i="23"/>
  <c r="O37" i="23"/>
  <c r="P39" i="23"/>
  <c r="P37" i="23"/>
  <c r="E38" i="23"/>
  <c r="Q18" i="23"/>
  <c r="D38" i="22"/>
  <c r="D22" i="22"/>
  <c r="D39" i="22"/>
  <c r="D11" i="22"/>
  <c r="D40" i="22"/>
  <c r="D37" i="22"/>
  <c r="C43" i="22"/>
  <c r="P41" i="22"/>
  <c r="P40" i="22" s="1"/>
  <c r="O41" i="22"/>
  <c r="N41" i="22"/>
  <c r="M41" i="22"/>
  <c r="L41" i="22"/>
  <c r="L40" i="22" s="1"/>
  <c r="K41" i="22"/>
  <c r="K40" i="22" s="1"/>
  <c r="J41" i="22"/>
  <c r="J40" i="22" s="1"/>
  <c r="I41" i="22"/>
  <c r="I40" i="22" s="1"/>
  <c r="H41" i="22"/>
  <c r="H40" i="22" s="1"/>
  <c r="G41" i="22"/>
  <c r="G40" i="22" s="1"/>
  <c r="F41" i="22"/>
  <c r="F40" i="22" s="1"/>
  <c r="E41" i="22"/>
  <c r="E40" i="22" s="1"/>
  <c r="C41" i="22"/>
  <c r="P29" i="22"/>
  <c r="O29" i="22"/>
  <c r="N29" i="22"/>
  <c r="M29" i="22"/>
  <c r="L29" i="22"/>
  <c r="K29" i="22"/>
  <c r="K38" i="22" s="1"/>
  <c r="J29" i="22"/>
  <c r="I29" i="22"/>
  <c r="I38" i="22" s="1"/>
  <c r="H29" i="22"/>
  <c r="H38" i="22" s="1"/>
  <c r="G29" i="22"/>
  <c r="G38" i="22" s="1"/>
  <c r="F29" i="22"/>
  <c r="F38" i="22" s="1"/>
  <c r="E29" i="22"/>
  <c r="C29" i="22"/>
  <c r="P23" i="22"/>
  <c r="O23" i="22"/>
  <c r="O37" i="22" s="1"/>
  <c r="N23" i="22"/>
  <c r="N37" i="22" s="1"/>
  <c r="M23" i="22"/>
  <c r="M37" i="22" s="1"/>
  <c r="L23" i="22"/>
  <c r="L37" i="22" s="1"/>
  <c r="K23" i="22"/>
  <c r="K37" i="22" s="1"/>
  <c r="J23" i="22"/>
  <c r="J37" i="22" s="1"/>
  <c r="I23" i="22"/>
  <c r="I37" i="22" s="1"/>
  <c r="H23" i="22"/>
  <c r="H37" i="22" s="1"/>
  <c r="G23" i="22"/>
  <c r="F23" i="22"/>
  <c r="E23" i="22"/>
  <c r="Q23" i="22" s="1"/>
  <c r="C23" i="22"/>
  <c r="N38" i="22"/>
  <c r="M38" i="22"/>
  <c r="L11" i="22"/>
  <c r="J11" i="22"/>
  <c r="E18" i="22"/>
  <c r="Q18" i="22" s="1"/>
  <c r="C18" i="22"/>
  <c r="F11" i="22"/>
  <c r="E12" i="22"/>
  <c r="Q12" i="22" s="1"/>
  <c r="C12" i="22"/>
  <c r="I11" i="22"/>
  <c r="H11" i="22"/>
  <c r="G11" i="22"/>
  <c r="P22" i="22" l="1"/>
  <c r="P37" i="22"/>
  <c r="Q38" i="23"/>
  <c r="Q22" i="23"/>
  <c r="Q39" i="23"/>
  <c r="Q37" i="23"/>
  <c r="Q11" i="23"/>
  <c r="K39" i="22"/>
  <c r="K22" i="22"/>
  <c r="L22" i="22"/>
  <c r="O39" i="22"/>
  <c r="P39" i="22"/>
  <c r="C40" i="22"/>
  <c r="M22" i="22"/>
  <c r="M40" i="22"/>
  <c r="Q43" i="22"/>
  <c r="N22" i="22"/>
  <c r="N40" i="22"/>
  <c r="O40" i="22"/>
  <c r="J22" i="22"/>
  <c r="I22" i="22"/>
  <c r="H22" i="22"/>
  <c r="G22" i="22"/>
  <c r="G39" i="22"/>
  <c r="Q41" i="22"/>
  <c r="C22" i="22"/>
  <c r="C38" i="22"/>
  <c r="Q29" i="22"/>
  <c r="F22" i="22"/>
  <c r="E38" i="22"/>
  <c r="E22" i="22"/>
  <c r="E11" i="22"/>
  <c r="H39" i="22"/>
  <c r="L38" i="22"/>
  <c r="K11" i="22"/>
  <c r="E37" i="22"/>
  <c r="O38" i="22"/>
  <c r="M39" i="22"/>
  <c r="M11" i="22"/>
  <c r="P38" i="22"/>
  <c r="O11" i="22"/>
  <c r="C39" i="22"/>
  <c r="C11" i="22"/>
  <c r="P11" i="22"/>
  <c r="E39" i="22"/>
  <c r="F37" i="22"/>
  <c r="N39" i="22"/>
  <c r="N11" i="22"/>
  <c r="O22" i="22"/>
  <c r="F39" i="22"/>
  <c r="J38" i="22"/>
  <c r="I39" i="22"/>
  <c r="J39" i="22"/>
  <c r="C37" i="22"/>
  <c r="L39" i="22"/>
  <c r="G37" i="22"/>
  <c r="Q40" i="22" l="1"/>
  <c r="Q37" i="22"/>
  <c r="Q22" i="22"/>
  <c r="Q38" i="22"/>
  <c r="Q11" i="22"/>
  <c r="Q39" i="22"/>
  <c r="P29" i="20" l="1"/>
  <c r="O29" i="20"/>
  <c r="N29" i="20"/>
  <c r="M29" i="20"/>
  <c r="L29" i="20"/>
  <c r="K29" i="20"/>
  <c r="J29" i="20"/>
  <c r="I29" i="20"/>
  <c r="H29" i="20"/>
  <c r="G29" i="20"/>
  <c r="F29" i="20"/>
  <c r="E29" i="20"/>
  <c r="P23" i="20"/>
  <c r="O23" i="20"/>
  <c r="N23" i="20"/>
  <c r="M23" i="20"/>
  <c r="L23" i="20"/>
  <c r="K23" i="20"/>
  <c r="J23" i="20"/>
  <c r="I23" i="20"/>
  <c r="H23" i="20"/>
  <c r="G23" i="20"/>
  <c r="F23" i="20"/>
  <c r="E23" i="20"/>
  <c r="F12" i="20"/>
  <c r="G12" i="20"/>
  <c r="H12" i="20"/>
  <c r="I12" i="20"/>
  <c r="J12" i="20"/>
  <c r="K12" i="20"/>
  <c r="L12" i="20"/>
  <c r="M12" i="20"/>
  <c r="N12" i="20"/>
  <c r="O12" i="20"/>
  <c r="P12" i="20"/>
  <c r="D12" i="20"/>
  <c r="G41" i="20" l="1"/>
  <c r="C43" i="20"/>
  <c r="C23" i="20" l="1"/>
  <c r="D37" i="20" l="1"/>
  <c r="D41" i="20"/>
  <c r="D38" i="20"/>
  <c r="D22" i="20"/>
  <c r="E22" i="20"/>
  <c r="E12" i="20"/>
  <c r="E18" i="20"/>
  <c r="F18" i="20"/>
  <c r="G18" i="20"/>
  <c r="H18" i="20"/>
  <c r="I18" i="20"/>
  <c r="J18" i="20"/>
  <c r="J38" i="20" s="1"/>
  <c r="K18" i="20"/>
  <c r="P18" i="21"/>
  <c r="P12" i="21"/>
  <c r="P13" i="21"/>
  <c r="P14" i="21"/>
  <c r="P16" i="21"/>
  <c r="P17" i="21"/>
  <c r="P20" i="21"/>
  <c r="P46" i="21"/>
  <c r="P45" i="21"/>
  <c r="P44" i="21"/>
  <c r="O43" i="21"/>
  <c r="O40" i="21" s="1"/>
  <c r="N43" i="21"/>
  <c r="M43" i="21"/>
  <c r="L43" i="21"/>
  <c r="C43" i="21"/>
  <c r="P42" i="21"/>
  <c r="P41" i="21" s="1"/>
  <c r="O41" i="21"/>
  <c r="N41" i="21"/>
  <c r="N40" i="21" s="1"/>
  <c r="M41" i="21"/>
  <c r="L41" i="21"/>
  <c r="K41" i="21"/>
  <c r="K40" i="21" s="1"/>
  <c r="J41" i="21"/>
  <c r="J40" i="21" s="1"/>
  <c r="I41" i="21"/>
  <c r="I40" i="21" s="1"/>
  <c r="H41" i="21"/>
  <c r="H40" i="21" s="1"/>
  <c r="G41" i="21"/>
  <c r="G40" i="21" s="1"/>
  <c r="F41" i="21"/>
  <c r="E41" i="21"/>
  <c r="D41" i="21"/>
  <c r="D40" i="21" s="1"/>
  <c r="C41" i="21"/>
  <c r="M40" i="21"/>
  <c r="F40" i="21"/>
  <c r="E40" i="21"/>
  <c r="P36" i="21"/>
  <c r="P35" i="21"/>
  <c r="P34" i="21"/>
  <c r="P33" i="21"/>
  <c r="P32" i="21"/>
  <c r="P31" i="21"/>
  <c r="P30" i="21"/>
  <c r="O29" i="21"/>
  <c r="N29" i="21"/>
  <c r="M29" i="21"/>
  <c r="L29" i="21"/>
  <c r="K29" i="21"/>
  <c r="J29" i="21"/>
  <c r="I29" i="21"/>
  <c r="I22" i="21" s="1"/>
  <c r="H29" i="21"/>
  <c r="G29" i="21"/>
  <c r="F29" i="21"/>
  <c r="E29" i="21"/>
  <c r="D29" i="21"/>
  <c r="C29" i="21"/>
  <c r="P28" i="21"/>
  <c r="P27" i="21"/>
  <c r="P26" i="21"/>
  <c r="P25" i="21"/>
  <c r="P24" i="21"/>
  <c r="O23" i="21"/>
  <c r="N23" i="21"/>
  <c r="M23" i="21"/>
  <c r="L23" i="21"/>
  <c r="K23" i="21"/>
  <c r="J23" i="21"/>
  <c r="I23" i="21"/>
  <c r="H23" i="21"/>
  <c r="G23" i="21"/>
  <c r="G22" i="21" s="1"/>
  <c r="F23" i="21"/>
  <c r="F22" i="21" s="1"/>
  <c r="E23" i="21"/>
  <c r="D23" i="21"/>
  <c r="C23" i="21"/>
  <c r="C22" i="21" s="1"/>
  <c r="O22" i="21"/>
  <c r="P21" i="21"/>
  <c r="P19" i="21"/>
  <c r="O18" i="21"/>
  <c r="N18" i="21"/>
  <c r="M18" i="21"/>
  <c r="L18" i="21"/>
  <c r="K18" i="21"/>
  <c r="K38" i="21" s="1"/>
  <c r="J18" i="21"/>
  <c r="I18" i="21"/>
  <c r="H18" i="21"/>
  <c r="G18" i="21"/>
  <c r="F18" i="21"/>
  <c r="E18" i="21"/>
  <c r="D18" i="21"/>
  <c r="C18" i="21"/>
  <c r="C38" i="21" s="1"/>
  <c r="P15" i="21"/>
  <c r="O12" i="21"/>
  <c r="N12" i="21"/>
  <c r="M12" i="21"/>
  <c r="L12" i="21"/>
  <c r="K12" i="21"/>
  <c r="J12" i="21"/>
  <c r="I12" i="21"/>
  <c r="H12" i="21"/>
  <c r="G12" i="21"/>
  <c r="F12" i="21"/>
  <c r="E12" i="21"/>
  <c r="D12" i="21"/>
  <c r="C12" i="21"/>
  <c r="D11" i="20" l="1"/>
  <c r="D39" i="20"/>
  <c r="D40" i="20"/>
  <c r="K11" i="21"/>
  <c r="P29" i="21"/>
  <c r="N11" i="21"/>
  <c r="L22" i="21"/>
  <c r="I39" i="21"/>
  <c r="M39" i="21"/>
  <c r="E39" i="21"/>
  <c r="C11" i="21"/>
  <c r="F39" i="21"/>
  <c r="J37" i="21"/>
  <c r="N39" i="21"/>
  <c r="D38" i="21"/>
  <c r="H38" i="21"/>
  <c r="L38" i="21"/>
  <c r="H11" i="21"/>
  <c r="C39" i="21"/>
  <c r="G37" i="21"/>
  <c r="K39" i="21"/>
  <c r="O37" i="21"/>
  <c r="E38" i="21"/>
  <c r="I38" i="21"/>
  <c r="M38" i="21"/>
  <c r="D22" i="21"/>
  <c r="H22" i="21"/>
  <c r="J22" i="21"/>
  <c r="N22" i="21"/>
  <c r="C40" i="21"/>
  <c r="I11" i="21"/>
  <c r="L40" i="21"/>
  <c r="I37" i="21"/>
  <c r="O39" i="21"/>
  <c r="L39" i="21"/>
  <c r="D11" i="21"/>
  <c r="D37" i="21"/>
  <c r="H39" i="21"/>
  <c r="L37" i="21"/>
  <c r="F38" i="21"/>
  <c r="J38" i="21"/>
  <c r="N38" i="21"/>
  <c r="P23" i="21"/>
  <c r="D39" i="21"/>
  <c r="P43" i="21"/>
  <c r="P40" i="21" s="1"/>
  <c r="F11" i="21"/>
  <c r="L11" i="21"/>
  <c r="P38" i="21"/>
  <c r="O11" i="21"/>
  <c r="K37" i="21"/>
  <c r="E22" i="21"/>
  <c r="M22" i="21"/>
  <c r="G39" i="21"/>
  <c r="C37" i="21"/>
  <c r="E11" i="21"/>
  <c r="M11" i="21"/>
  <c r="K22" i="21"/>
  <c r="E37" i="21"/>
  <c r="M37" i="21"/>
  <c r="G38" i="21"/>
  <c r="O38" i="21"/>
  <c r="F37" i="21"/>
  <c r="N37" i="21"/>
  <c r="J39" i="21"/>
  <c r="G11" i="21"/>
  <c r="H37" i="21"/>
  <c r="J11" i="21"/>
  <c r="P22" i="21" l="1"/>
  <c r="P11" i="21"/>
  <c r="P37" i="21"/>
  <c r="P39" i="21"/>
  <c r="Q46" i="20"/>
  <c r="Q45" i="20"/>
  <c r="Q44" i="20"/>
  <c r="P43" i="20"/>
  <c r="O43" i="20"/>
  <c r="N43" i="20"/>
  <c r="M43" i="20"/>
  <c r="M40" i="20" s="1"/>
  <c r="Q42" i="20"/>
  <c r="Q41" i="20" s="1"/>
  <c r="P41" i="20"/>
  <c r="O41" i="20"/>
  <c r="N41" i="20"/>
  <c r="M41" i="20"/>
  <c r="L41" i="20"/>
  <c r="L40" i="20" s="1"/>
  <c r="K41" i="20"/>
  <c r="K40" i="20" s="1"/>
  <c r="J41" i="20"/>
  <c r="J40" i="20" s="1"/>
  <c r="I41" i="20"/>
  <c r="I40" i="20" s="1"/>
  <c r="H41" i="20"/>
  <c r="H40" i="20" s="1"/>
  <c r="G40" i="20"/>
  <c r="F41" i="20"/>
  <c r="F40" i="20" s="1"/>
  <c r="E41" i="20"/>
  <c r="E40" i="20" s="1"/>
  <c r="C41" i="20"/>
  <c r="C40" i="20" s="1"/>
  <c r="Q35" i="20"/>
  <c r="Q34" i="20"/>
  <c r="Q33" i="20"/>
  <c r="Q32" i="20"/>
  <c r="Q31" i="20"/>
  <c r="Q30" i="20"/>
  <c r="C29" i="20"/>
  <c r="Q28" i="20"/>
  <c r="Q27" i="20"/>
  <c r="Q26" i="20"/>
  <c r="Q25" i="20"/>
  <c r="Q24" i="20"/>
  <c r="Q21" i="20"/>
  <c r="Q20" i="20"/>
  <c r="Q19" i="20"/>
  <c r="P18" i="20"/>
  <c r="O18" i="20"/>
  <c r="N18" i="20"/>
  <c r="M18" i="20"/>
  <c r="L18" i="20"/>
  <c r="C18" i="20"/>
  <c r="Q17" i="20"/>
  <c r="Q16" i="20"/>
  <c r="Q15" i="20"/>
  <c r="Q14" i="20"/>
  <c r="Q13" i="20"/>
  <c r="C12" i="20"/>
  <c r="D28" i="9"/>
  <c r="E28" i="9"/>
  <c r="F28" i="9"/>
  <c r="G28" i="9"/>
  <c r="H28" i="9"/>
  <c r="I28" i="9"/>
  <c r="J28" i="9"/>
  <c r="K28" i="9"/>
  <c r="L28" i="9"/>
  <c r="M28" i="9"/>
  <c r="N28" i="9"/>
  <c r="O28" i="9"/>
  <c r="P28" i="9"/>
  <c r="D40" i="9"/>
  <c r="D42" i="9"/>
  <c r="D22" i="9"/>
  <c r="D18" i="9"/>
  <c r="D12" i="9"/>
  <c r="D39" i="9"/>
  <c r="D37" i="9"/>
  <c r="D21" i="9"/>
  <c r="D11" i="9"/>
  <c r="D36" i="9"/>
  <c r="D38" i="9"/>
  <c r="Q35" i="9"/>
  <c r="N22" i="9"/>
  <c r="O22" i="9"/>
  <c r="P22" i="9"/>
  <c r="N12" i="9"/>
  <c r="N11" i="9"/>
  <c r="N21" i="9"/>
  <c r="Q23" i="9"/>
  <c r="Q25" i="9"/>
  <c r="Q44" i="18"/>
  <c r="Q43" i="18"/>
  <c r="Q41" i="18"/>
  <c r="Q42" i="18"/>
  <c r="P41" i="18"/>
  <c r="O41" i="18"/>
  <c r="N41" i="18"/>
  <c r="M41" i="18"/>
  <c r="D41" i="18"/>
  <c r="C41" i="18"/>
  <c r="Q40" i="18"/>
  <c r="Q39" i="18"/>
  <c r="P39" i="18"/>
  <c r="O39" i="18"/>
  <c r="O38" i="18"/>
  <c r="N39" i="18"/>
  <c r="N38" i="18"/>
  <c r="M39" i="18"/>
  <c r="M38" i="18"/>
  <c r="L39" i="18"/>
  <c r="K39" i="18"/>
  <c r="K38" i="18"/>
  <c r="J39" i="18"/>
  <c r="J38" i="18"/>
  <c r="I39" i="18"/>
  <c r="I38" i="18"/>
  <c r="H39" i="18"/>
  <c r="G39" i="18"/>
  <c r="G38" i="18"/>
  <c r="F39" i="18"/>
  <c r="F38" i="18"/>
  <c r="E39" i="18"/>
  <c r="E38" i="18"/>
  <c r="D39" i="18"/>
  <c r="C39" i="18"/>
  <c r="C38" i="18"/>
  <c r="P38" i="18"/>
  <c r="L38" i="18"/>
  <c r="H38" i="18"/>
  <c r="D38" i="18"/>
  <c r="F36" i="18"/>
  <c r="Q33" i="18"/>
  <c r="Q32" i="18"/>
  <c r="Q27" i="18"/>
  <c r="Q31" i="18"/>
  <c r="Q29" i="18"/>
  <c r="P27" i="18"/>
  <c r="P36" i="18"/>
  <c r="O27" i="18"/>
  <c r="O36" i="18"/>
  <c r="N27" i="18"/>
  <c r="N36" i="18"/>
  <c r="M27" i="18"/>
  <c r="M36" i="18"/>
  <c r="L27" i="18"/>
  <c r="L36" i="18"/>
  <c r="K27" i="18"/>
  <c r="K36" i="18"/>
  <c r="J27" i="18"/>
  <c r="J36" i="18"/>
  <c r="I27" i="18"/>
  <c r="I36" i="18"/>
  <c r="H27" i="18"/>
  <c r="H36" i="18"/>
  <c r="G27" i="18"/>
  <c r="G36" i="18"/>
  <c r="F27" i="18"/>
  <c r="E27" i="18"/>
  <c r="E36" i="18"/>
  <c r="D27" i="18"/>
  <c r="C27" i="18"/>
  <c r="Q26" i="18"/>
  <c r="Q25" i="18"/>
  <c r="Q24" i="18"/>
  <c r="Q23" i="18"/>
  <c r="P22" i="18"/>
  <c r="O22" i="18"/>
  <c r="N22" i="18"/>
  <c r="M22" i="18"/>
  <c r="M21" i="18"/>
  <c r="L22" i="18"/>
  <c r="K22" i="18"/>
  <c r="J22" i="18"/>
  <c r="I22" i="18"/>
  <c r="I21" i="18"/>
  <c r="H22" i="18"/>
  <c r="G22" i="18"/>
  <c r="F22" i="18"/>
  <c r="F21" i="18"/>
  <c r="E22" i="18"/>
  <c r="E21" i="18"/>
  <c r="D22" i="18"/>
  <c r="C22" i="18"/>
  <c r="N21" i="18"/>
  <c r="J21" i="18"/>
  <c r="Q20" i="18"/>
  <c r="Q19" i="18"/>
  <c r="Q18" i="18"/>
  <c r="D18" i="18"/>
  <c r="C18" i="18"/>
  <c r="Q17" i="18"/>
  <c r="Q16" i="18"/>
  <c r="Q15" i="18"/>
  <c r="Q14" i="18"/>
  <c r="Q13" i="18"/>
  <c r="P12" i="18"/>
  <c r="P35" i="18"/>
  <c r="O12" i="18"/>
  <c r="N12" i="18"/>
  <c r="M12" i="18"/>
  <c r="M11" i="18"/>
  <c r="L12" i="18"/>
  <c r="L35" i="18"/>
  <c r="K12" i="18"/>
  <c r="J12" i="18"/>
  <c r="I12" i="18"/>
  <c r="I11" i="18"/>
  <c r="H12" i="18"/>
  <c r="H35" i="18"/>
  <c r="G12" i="18"/>
  <c r="F12" i="18"/>
  <c r="E12" i="18"/>
  <c r="E11" i="18"/>
  <c r="D12" i="18"/>
  <c r="D35" i="18"/>
  <c r="C12" i="18"/>
  <c r="N11" i="18"/>
  <c r="J11" i="18"/>
  <c r="F11" i="18"/>
  <c r="Q38" i="18"/>
  <c r="Q36" i="18"/>
  <c r="J35" i="18"/>
  <c r="Q22" i="18"/>
  <c r="J37" i="18"/>
  <c r="O21" i="18"/>
  <c r="E35" i="18"/>
  <c r="M35" i="18"/>
  <c r="I35" i="18"/>
  <c r="F37" i="18"/>
  <c r="N37" i="18"/>
  <c r="Q12" i="18"/>
  <c r="Q11" i="18"/>
  <c r="C36" i="18"/>
  <c r="C21" i="18"/>
  <c r="G21" i="18"/>
  <c r="K21" i="18"/>
  <c r="C35" i="18"/>
  <c r="G35" i="18"/>
  <c r="K35" i="18"/>
  <c r="O35" i="18"/>
  <c r="D36" i="18"/>
  <c r="D21" i="18"/>
  <c r="H21" i="18"/>
  <c r="L21" i="18"/>
  <c r="P21" i="18"/>
  <c r="F35" i="18"/>
  <c r="N35" i="18"/>
  <c r="Q21" i="18"/>
  <c r="C37" i="18"/>
  <c r="G37" i="18"/>
  <c r="K37" i="18"/>
  <c r="O37" i="18"/>
  <c r="C11" i="18"/>
  <c r="G11" i="18"/>
  <c r="K11" i="18"/>
  <c r="O11" i="18"/>
  <c r="D37" i="18"/>
  <c r="H37" i="18"/>
  <c r="L37" i="18"/>
  <c r="P37" i="18"/>
  <c r="D11" i="18"/>
  <c r="H11" i="18"/>
  <c r="L11" i="18"/>
  <c r="P11" i="18"/>
  <c r="E37" i="18"/>
  <c r="I37" i="18"/>
  <c r="M37" i="18"/>
  <c r="Q35" i="18"/>
  <c r="Q37" i="18"/>
  <c r="Q31" i="9"/>
  <c r="Q29" i="9"/>
  <c r="Q14" i="9"/>
  <c r="Q15" i="9"/>
  <c r="Q16" i="9"/>
  <c r="Q17" i="9"/>
  <c r="Q13" i="9"/>
  <c r="E12" i="9"/>
  <c r="E11" i="9"/>
  <c r="C40" i="9"/>
  <c r="Q12" i="9"/>
  <c r="C28" i="9"/>
  <c r="P12" i="9"/>
  <c r="Q20" i="9"/>
  <c r="Q19" i="9"/>
  <c r="Q18" i="9"/>
  <c r="M12" i="9"/>
  <c r="N40" i="9"/>
  <c r="N42" i="9"/>
  <c r="Q11" i="9"/>
  <c r="K40" i="9"/>
  <c r="E22" i="9"/>
  <c r="E21" i="9"/>
  <c r="Q43" i="17"/>
  <c r="Q42" i="17"/>
  <c r="Q41" i="17"/>
  <c r="Q40" i="17"/>
  <c r="Q37" i="17"/>
  <c r="P40" i="17"/>
  <c r="O40" i="17"/>
  <c r="O37" i="17"/>
  <c r="N40" i="17"/>
  <c r="M40" i="17"/>
  <c r="L40" i="17"/>
  <c r="K40" i="17"/>
  <c r="J40" i="17"/>
  <c r="I40" i="17"/>
  <c r="H40" i="17"/>
  <c r="G40" i="17"/>
  <c r="G37" i="17"/>
  <c r="F40" i="17"/>
  <c r="E40" i="17"/>
  <c r="D40" i="17"/>
  <c r="Q39" i="17"/>
  <c r="Q38" i="17"/>
  <c r="P38" i="17"/>
  <c r="P37" i="17"/>
  <c r="O38" i="17"/>
  <c r="N38" i="17"/>
  <c r="N37" i="17"/>
  <c r="M38" i="17"/>
  <c r="M37" i="17"/>
  <c r="L38" i="17"/>
  <c r="L37" i="17"/>
  <c r="K38" i="17"/>
  <c r="J38" i="17"/>
  <c r="I38" i="17"/>
  <c r="H38" i="17"/>
  <c r="H37" i="17"/>
  <c r="G38" i="17"/>
  <c r="F38" i="17"/>
  <c r="F37" i="17"/>
  <c r="E38" i="17"/>
  <c r="E37" i="17"/>
  <c r="D38" i="17"/>
  <c r="D37" i="17"/>
  <c r="K37" i="17"/>
  <c r="J37" i="17"/>
  <c r="I37" i="17"/>
  <c r="C37" i="17"/>
  <c r="J36" i="17"/>
  <c r="I36" i="17"/>
  <c r="C36" i="17"/>
  <c r="P35" i="17"/>
  <c r="J35" i="17"/>
  <c r="I35" i="17"/>
  <c r="H35" i="17"/>
  <c r="G35" i="17"/>
  <c r="C35" i="17"/>
  <c r="P34" i="17"/>
  <c r="O34" i="17"/>
  <c r="I34" i="17"/>
  <c r="H34" i="17"/>
  <c r="G34" i="17"/>
  <c r="C34" i="17"/>
  <c r="Q32" i="17"/>
  <c r="Q31" i="17"/>
  <c r="Q30" i="17"/>
  <c r="Q29" i="17"/>
  <c r="Q27" i="17"/>
  <c r="Q28" i="17"/>
  <c r="P27" i="17"/>
  <c r="O27" i="17"/>
  <c r="N27" i="17"/>
  <c r="M27" i="17"/>
  <c r="L27" i="17"/>
  <c r="L35" i="17"/>
  <c r="K27" i="17"/>
  <c r="K35" i="17"/>
  <c r="J27" i="17"/>
  <c r="I27" i="17"/>
  <c r="H27" i="17"/>
  <c r="G27" i="17"/>
  <c r="F27" i="17"/>
  <c r="F35" i="17"/>
  <c r="E27" i="17"/>
  <c r="E35" i="17"/>
  <c r="D27" i="17"/>
  <c r="D35" i="17"/>
  <c r="Q26" i="17"/>
  <c r="Q25" i="17"/>
  <c r="Q24" i="17"/>
  <c r="Q23" i="17"/>
  <c r="Q22" i="17"/>
  <c r="Q21" i="17"/>
  <c r="P22" i="17"/>
  <c r="O22" i="17"/>
  <c r="O21" i="17"/>
  <c r="N22" i="17"/>
  <c r="N21" i="17"/>
  <c r="M22" i="17"/>
  <c r="M21" i="17"/>
  <c r="L22" i="17"/>
  <c r="K22" i="17"/>
  <c r="J22" i="17"/>
  <c r="I22" i="17"/>
  <c r="H22" i="17"/>
  <c r="G22" i="17"/>
  <c r="G21" i="17"/>
  <c r="F22" i="17"/>
  <c r="F21" i="17"/>
  <c r="E22" i="17"/>
  <c r="E21" i="17"/>
  <c r="D22" i="17"/>
  <c r="P21" i="17"/>
  <c r="L21" i="17"/>
  <c r="K21" i="17"/>
  <c r="J21" i="17"/>
  <c r="I21" i="17"/>
  <c r="H21" i="17"/>
  <c r="D21" i="17"/>
  <c r="C21" i="17"/>
  <c r="Q19" i="17"/>
  <c r="Q18" i="17"/>
  <c r="Q35" i="17"/>
  <c r="P18" i="17"/>
  <c r="O18" i="17"/>
  <c r="O35" i="17"/>
  <c r="N18" i="17"/>
  <c r="N35" i="17"/>
  <c r="M18" i="17"/>
  <c r="M35" i="17"/>
  <c r="Q17" i="17"/>
  <c r="Q16" i="17"/>
  <c r="Q15" i="17"/>
  <c r="Q14" i="17"/>
  <c r="Q13" i="17"/>
  <c r="Q12" i="17"/>
  <c r="P12" i="17"/>
  <c r="P36" i="17"/>
  <c r="O12" i="17"/>
  <c r="O36" i="17"/>
  <c r="N12" i="17"/>
  <c r="N34" i="17"/>
  <c r="M12" i="17"/>
  <c r="M34" i="17"/>
  <c r="L12" i="17"/>
  <c r="L34" i="17"/>
  <c r="K12" i="17"/>
  <c r="K34" i="17"/>
  <c r="J12" i="17"/>
  <c r="J34" i="17"/>
  <c r="I12" i="17"/>
  <c r="H12" i="17"/>
  <c r="H36" i="17"/>
  <c r="G12" i="17"/>
  <c r="G36" i="17"/>
  <c r="F12" i="17"/>
  <c r="F34" i="17"/>
  <c r="E12" i="17"/>
  <c r="E11" i="17"/>
  <c r="D12" i="17"/>
  <c r="D34" i="17"/>
  <c r="P11" i="17"/>
  <c r="L11" i="17"/>
  <c r="K11" i="17"/>
  <c r="J11" i="17"/>
  <c r="I11" i="17"/>
  <c r="H11" i="17"/>
  <c r="D11" i="17"/>
  <c r="C11" i="17"/>
  <c r="Q11" i="17"/>
  <c r="Q36" i="17"/>
  <c r="Q34" i="17"/>
  <c r="M11" i="17"/>
  <c r="K36" i="17"/>
  <c r="F11" i="17"/>
  <c r="N11" i="17"/>
  <c r="D36" i="17"/>
  <c r="L36" i="17"/>
  <c r="G11" i="17"/>
  <c r="O11" i="17"/>
  <c r="E36" i="17"/>
  <c r="M36" i="17"/>
  <c r="F36" i="17"/>
  <c r="N36" i="17"/>
  <c r="E34" i="17"/>
  <c r="C12" i="9"/>
  <c r="C18" i="9"/>
  <c r="C42" i="9"/>
  <c r="E37" i="9"/>
  <c r="C22" i="9"/>
  <c r="C21" i="9"/>
  <c r="M22" i="9"/>
  <c r="M21" i="9"/>
  <c r="F22" i="9"/>
  <c r="G22" i="9"/>
  <c r="H22" i="9"/>
  <c r="I22" i="9"/>
  <c r="J22" i="9"/>
  <c r="K22" i="9"/>
  <c r="L22" i="9"/>
  <c r="F12" i="9"/>
  <c r="F36" i="9"/>
  <c r="G12" i="9"/>
  <c r="H12" i="9"/>
  <c r="I12" i="9"/>
  <c r="J12" i="9"/>
  <c r="K12" i="9"/>
  <c r="K36" i="9"/>
  <c r="L12" i="9"/>
  <c r="O12" i="9"/>
  <c r="E38" i="9"/>
  <c r="E36" i="9"/>
  <c r="L11" i="9"/>
  <c r="K11" i="9"/>
  <c r="P29" i="14"/>
  <c r="D19" i="14"/>
  <c r="E19" i="14"/>
  <c r="F19" i="14"/>
  <c r="G19" i="14"/>
  <c r="H19" i="14"/>
  <c r="I19" i="14"/>
  <c r="J19" i="14"/>
  <c r="K19" i="14"/>
  <c r="L19" i="14"/>
  <c r="M19" i="14"/>
  <c r="N19" i="14"/>
  <c r="O19" i="14"/>
  <c r="P19" i="14"/>
  <c r="C19" i="14"/>
  <c r="D13" i="14"/>
  <c r="E13" i="14"/>
  <c r="F13" i="14"/>
  <c r="G13" i="14"/>
  <c r="H13" i="14"/>
  <c r="I13" i="14"/>
  <c r="I12" i="14" s="1"/>
  <c r="J13" i="14"/>
  <c r="J12" i="14" s="1"/>
  <c r="K13" i="14"/>
  <c r="L13" i="14"/>
  <c r="M13" i="14"/>
  <c r="N13" i="14"/>
  <c r="O13" i="14"/>
  <c r="P13" i="14"/>
  <c r="C13" i="14"/>
  <c r="D19" i="13"/>
  <c r="E19" i="13"/>
  <c r="F19" i="13"/>
  <c r="G19" i="13"/>
  <c r="H19" i="13"/>
  <c r="I19" i="13"/>
  <c r="J19" i="13"/>
  <c r="K19" i="13"/>
  <c r="L19" i="13"/>
  <c r="M19" i="13"/>
  <c r="N19" i="13"/>
  <c r="O19" i="13"/>
  <c r="P19" i="13"/>
  <c r="C19" i="13"/>
  <c r="D13" i="13"/>
  <c r="E13" i="13"/>
  <c r="F13" i="13"/>
  <c r="G13" i="13"/>
  <c r="H13" i="13"/>
  <c r="I13" i="13"/>
  <c r="J13" i="13"/>
  <c r="J12" i="13" s="1"/>
  <c r="K13" i="13"/>
  <c r="L13" i="13"/>
  <c r="M13" i="13"/>
  <c r="N13" i="13"/>
  <c r="O13" i="13"/>
  <c r="O12" i="13" s="1"/>
  <c r="P13" i="13"/>
  <c r="C13" i="13"/>
  <c r="D19" i="12"/>
  <c r="C19" i="12"/>
  <c r="D13" i="12"/>
  <c r="E13" i="12"/>
  <c r="E12" i="12" s="1"/>
  <c r="F13" i="12"/>
  <c r="G13" i="12"/>
  <c r="H13" i="12"/>
  <c r="H12" i="12" s="1"/>
  <c r="I13" i="12"/>
  <c r="J13" i="12"/>
  <c r="K13" i="12"/>
  <c r="L13" i="12"/>
  <c r="M13" i="12"/>
  <c r="N13" i="12"/>
  <c r="O13" i="12"/>
  <c r="P13" i="12"/>
  <c r="C13" i="12"/>
  <c r="D13" i="11"/>
  <c r="C13" i="11"/>
  <c r="Q17" i="11"/>
  <c r="Q16" i="11"/>
  <c r="Q15" i="11"/>
  <c r="Q14" i="11"/>
  <c r="D19" i="11"/>
  <c r="E19" i="11"/>
  <c r="F19" i="11"/>
  <c r="G19" i="11"/>
  <c r="H19" i="11"/>
  <c r="I19" i="11"/>
  <c r="J19" i="11"/>
  <c r="K19" i="11"/>
  <c r="L19" i="11"/>
  <c r="M19" i="11"/>
  <c r="N19" i="11"/>
  <c r="O19" i="11"/>
  <c r="P19" i="11"/>
  <c r="C19" i="11"/>
  <c r="E13" i="11"/>
  <c r="F13" i="11"/>
  <c r="G13" i="11"/>
  <c r="H13" i="11"/>
  <c r="I13" i="11"/>
  <c r="J13" i="11"/>
  <c r="K13" i="11"/>
  <c r="L13" i="11"/>
  <c r="L12" i="11" s="1"/>
  <c r="M13" i="11"/>
  <c r="N13" i="11"/>
  <c r="N12" i="11" s="1"/>
  <c r="O13" i="11"/>
  <c r="P13" i="11"/>
  <c r="P12" i="11" s="1"/>
  <c r="Q46" i="14"/>
  <c r="Q45" i="14"/>
  <c r="P44" i="14"/>
  <c r="O44" i="14"/>
  <c r="N44" i="14"/>
  <c r="M44" i="14"/>
  <c r="L44" i="14"/>
  <c r="K44" i="14"/>
  <c r="K41" i="14"/>
  <c r="J44" i="14"/>
  <c r="I44" i="14"/>
  <c r="H44" i="14"/>
  <c r="G44" i="14"/>
  <c r="F44" i="14"/>
  <c r="E44" i="14"/>
  <c r="D44" i="14"/>
  <c r="C44" i="14"/>
  <c r="C41" i="14"/>
  <c r="Q43" i="14"/>
  <c r="Q42" i="14"/>
  <c r="P42" i="14"/>
  <c r="O42" i="14"/>
  <c r="N42" i="14"/>
  <c r="N41" i="14"/>
  <c r="M42" i="14"/>
  <c r="L42" i="14"/>
  <c r="K42" i="14"/>
  <c r="J42" i="14"/>
  <c r="J41" i="14"/>
  <c r="I42" i="14"/>
  <c r="H42" i="14"/>
  <c r="G42" i="14"/>
  <c r="F42" i="14"/>
  <c r="F41" i="14"/>
  <c r="E42" i="14"/>
  <c r="D42" i="14"/>
  <c r="C42" i="14"/>
  <c r="O41" i="14"/>
  <c r="M41" i="14"/>
  <c r="E41" i="14"/>
  <c r="Q35" i="14"/>
  <c r="Q34" i="14"/>
  <c r="Q33" i="14"/>
  <c r="Q32" i="14"/>
  <c r="Q31" i="14"/>
  <c r="Q30" i="14"/>
  <c r="O29" i="14"/>
  <c r="O38" i="14" s="1"/>
  <c r="N29" i="14"/>
  <c r="N38" i="14" s="1"/>
  <c r="M29" i="14"/>
  <c r="M38" i="14" s="1"/>
  <c r="L29" i="14"/>
  <c r="L38" i="14" s="1"/>
  <c r="K29" i="14"/>
  <c r="K38" i="14" s="1"/>
  <c r="J29" i="14"/>
  <c r="J38" i="14" s="1"/>
  <c r="I29" i="14"/>
  <c r="I38" i="14"/>
  <c r="H29" i="14"/>
  <c r="H38" i="14" s="1"/>
  <c r="G29" i="14"/>
  <c r="G38" i="14" s="1"/>
  <c r="F29" i="14"/>
  <c r="F38" i="14" s="1"/>
  <c r="E29" i="14"/>
  <c r="E38" i="14" s="1"/>
  <c r="D29" i="14"/>
  <c r="D23" i="14" s="1"/>
  <c r="C29" i="14"/>
  <c r="C38" i="14" s="1"/>
  <c r="Q28" i="14"/>
  <c r="Q27" i="14"/>
  <c r="Q26" i="14"/>
  <c r="Q25" i="14"/>
  <c r="P24" i="14"/>
  <c r="P37" i="14" s="1"/>
  <c r="O24" i="14"/>
  <c r="N24" i="14"/>
  <c r="M24" i="14"/>
  <c r="L24" i="14"/>
  <c r="K24" i="14"/>
  <c r="J24" i="14"/>
  <c r="I24" i="14"/>
  <c r="H24" i="14"/>
  <c r="G24" i="14"/>
  <c r="F24" i="14"/>
  <c r="E24" i="14"/>
  <c r="D24" i="14"/>
  <c r="C24" i="14"/>
  <c r="Q22" i="14"/>
  <c r="Q21" i="14"/>
  <c r="Q20" i="14"/>
  <c r="Q18" i="14"/>
  <c r="Q17" i="14"/>
  <c r="Q16" i="14"/>
  <c r="Q15" i="14"/>
  <c r="Q14" i="14"/>
  <c r="P12" i="14"/>
  <c r="N12" i="14"/>
  <c r="M12" i="14"/>
  <c r="L12" i="14"/>
  <c r="H12" i="14"/>
  <c r="G12" i="14"/>
  <c r="Q46" i="13"/>
  <c r="Q45" i="13"/>
  <c r="P44" i="13"/>
  <c r="O44" i="13"/>
  <c r="N44" i="13"/>
  <c r="N41" i="13"/>
  <c r="M44" i="13"/>
  <c r="L44" i="13"/>
  <c r="K44" i="13"/>
  <c r="J44" i="13"/>
  <c r="J41" i="13"/>
  <c r="I44" i="13"/>
  <c r="H44" i="13"/>
  <c r="H41" i="13"/>
  <c r="G44" i="13"/>
  <c r="F44" i="13"/>
  <c r="F41" i="13"/>
  <c r="E44" i="13"/>
  <c r="D44" i="13"/>
  <c r="C44" i="13"/>
  <c r="Q43" i="13"/>
  <c r="Q42" i="13"/>
  <c r="P42" i="13"/>
  <c r="O42" i="13"/>
  <c r="N42" i="13"/>
  <c r="M42" i="13"/>
  <c r="L42" i="13"/>
  <c r="K42" i="13"/>
  <c r="J42" i="13"/>
  <c r="I42" i="13"/>
  <c r="H42" i="13"/>
  <c r="G42" i="13"/>
  <c r="F42" i="13"/>
  <c r="E42" i="13"/>
  <c r="D42" i="13"/>
  <c r="C42" i="13"/>
  <c r="M41" i="13"/>
  <c r="E41" i="13"/>
  <c r="Q35" i="13"/>
  <c r="Q34" i="13"/>
  <c r="Q33" i="13"/>
  <c r="Q29" i="13" s="1"/>
  <c r="Q38" i="13" s="1"/>
  <c r="Q32" i="13"/>
  <c r="Q31" i="13"/>
  <c r="Q30" i="13"/>
  <c r="P29" i="13"/>
  <c r="P38" i="13" s="1"/>
  <c r="O29" i="13"/>
  <c r="N29" i="13"/>
  <c r="N38" i="13" s="1"/>
  <c r="M29" i="13"/>
  <c r="M38" i="13" s="1"/>
  <c r="L29" i="13"/>
  <c r="L38" i="13" s="1"/>
  <c r="K29" i="13"/>
  <c r="K38" i="13" s="1"/>
  <c r="J29" i="13"/>
  <c r="J38" i="13" s="1"/>
  <c r="I29" i="13"/>
  <c r="I38" i="13" s="1"/>
  <c r="H29" i="13"/>
  <c r="H38" i="13" s="1"/>
  <c r="G29" i="13"/>
  <c r="G38" i="13" s="1"/>
  <c r="F29" i="13"/>
  <c r="F23" i="13" s="1"/>
  <c r="E29" i="13"/>
  <c r="E38" i="13" s="1"/>
  <c r="D29" i="13"/>
  <c r="D38" i="13" s="1"/>
  <c r="C29" i="13"/>
  <c r="C38" i="13" s="1"/>
  <c r="Q28" i="13"/>
  <c r="Q27" i="13"/>
  <c r="Q26" i="13"/>
  <c r="Q25" i="13"/>
  <c r="P24" i="13"/>
  <c r="P37" i="13" s="1"/>
  <c r="O24" i="13"/>
  <c r="N24" i="13"/>
  <c r="M24" i="13"/>
  <c r="L24" i="13"/>
  <c r="K24" i="13"/>
  <c r="J24" i="13"/>
  <c r="I24" i="13"/>
  <c r="H24" i="13"/>
  <c r="H37" i="13" s="1"/>
  <c r="G24" i="13"/>
  <c r="F24" i="13"/>
  <c r="E24" i="13"/>
  <c r="D24" i="13"/>
  <c r="C24" i="13"/>
  <c r="Q22" i="13"/>
  <c r="Q21" i="13"/>
  <c r="Q20" i="13"/>
  <c r="Q18" i="13"/>
  <c r="Q17" i="13"/>
  <c r="Q16" i="13"/>
  <c r="Q15" i="13"/>
  <c r="Q14" i="13"/>
  <c r="P12" i="13"/>
  <c r="L12" i="13"/>
  <c r="K12" i="13"/>
  <c r="H12" i="13"/>
  <c r="D44" i="11"/>
  <c r="E44" i="11"/>
  <c r="F44" i="11"/>
  <c r="G44" i="11"/>
  <c r="H44" i="11"/>
  <c r="I44" i="11"/>
  <c r="J44" i="11"/>
  <c r="K44" i="11"/>
  <c r="L44" i="11"/>
  <c r="M44" i="11"/>
  <c r="N44" i="11"/>
  <c r="O44" i="11"/>
  <c r="P44" i="11"/>
  <c r="C44" i="11"/>
  <c r="D42" i="11"/>
  <c r="E42" i="11"/>
  <c r="F42" i="11"/>
  <c r="G42" i="11"/>
  <c r="H42" i="11"/>
  <c r="I42" i="11"/>
  <c r="J42" i="11"/>
  <c r="K42" i="11"/>
  <c r="L42" i="11"/>
  <c r="M42" i="11"/>
  <c r="N42" i="11"/>
  <c r="O42" i="11"/>
  <c r="P42" i="11"/>
  <c r="C42" i="11"/>
  <c r="D42" i="12"/>
  <c r="E42" i="12"/>
  <c r="E41" i="12"/>
  <c r="F42" i="12"/>
  <c r="G42" i="12"/>
  <c r="H42" i="12"/>
  <c r="I42" i="12"/>
  <c r="J42" i="12"/>
  <c r="K42" i="12"/>
  <c r="L42" i="12"/>
  <c r="M42" i="12"/>
  <c r="N42" i="12"/>
  <c r="O42" i="12"/>
  <c r="P42" i="12"/>
  <c r="C42" i="12"/>
  <c r="D44" i="12"/>
  <c r="E44" i="12"/>
  <c r="F44" i="12"/>
  <c r="G44" i="12"/>
  <c r="H44" i="12"/>
  <c r="H41" i="12"/>
  <c r="I44" i="12"/>
  <c r="I41" i="12"/>
  <c r="J44" i="12"/>
  <c r="K44" i="12"/>
  <c r="L44" i="12"/>
  <c r="M44" i="12"/>
  <c r="M41" i="12"/>
  <c r="N44" i="12"/>
  <c r="O44" i="12"/>
  <c r="P44" i="12"/>
  <c r="P41" i="12"/>
  <c r="C44" i="12"/>
  <c r="E29" i="12"/>
  <c r="F29" i="12"/>
  <c r="F38" i="12" s="1"/>
  <c r="G29" i="12"/>
  <c r="G38" i="12" s="1"/>
  <c r="H29" i="12"/>
  <c r="H38" i="12"/>
  <c r="I29" i="12"/>
  <c r="J29" i="12"/>
  <c r="J38" i="12" s="1"/>
  <c r="K29" i="12"/>
  <c r="K38" i="12" s="1"/>
  <c r="L29" i="12"/>
  <c r="L38" i="12" s="1"/>
  <c r="M29" i="12"/>
  <c r="M38" i="12" s="1"/>
  <c r="N29" i="12"/>
  <c r="N38" i="12" s="1"/>
  <c r="O29" i="12"/>
  <c r="O38" i="12" s="1"/>
  <c r="P29" i="12"/>
  <c r="P38" i="12" s="1"/>
  <c r="D29" i="12"/>
  <c r="D38" i="12" s="1"/>
  <c r="E38" i="12"/>
  <c r="I38" i="12"/>
  <c r="C29" i="12"/>
  <c r="C38" i="12" s="1"/>
  <c r="D29" i="11"/>
  <c r="D38" i="11" s="1"/>
  <c r="E29" i="11"/>
  <c r="F29" i="11"/>
  <c r="F38" i="11" s="1"/>
  <c r="G29" i="11"/>
  <c r="G38" i="11" s="1"/>
  <c r="H29" i="11"/>
  <c r="I29" i="11"/>
  <c r="I38" i="11" s="1"/>
  <c r="J29" i="11"/>
  <c r="J38" i="11" s="1"/>
  <c r="K29" i="11"/>
  <c r="L29" i="11"/>
  <c r="L38" i="11" s="1"/>
  <c r="M29" i="11"/>
  <c r="M38" i="11" s="1"/>
  <c r="N29" i="11"/>
  <c r="O29" i="11"/>
  <c r="P29" i="11"/>
  <c r="P38" i="11" s="1"/>
  <c r="C29" i="11"/>
  <c r="C38" i="11" s="1"/>
  <c r="Q46" i="12"/>
  <c r="Q45" i="12"/>
  <c r="Q43" i="12"/>
  <c r="Q42" i="12"/>
  <c r="L41" i="12"/>
  <c r="Q35" i="12"/>
  <c r="Q34" i="12"/>
  <c r="Q33" i="12"/>
  <c r="Q32" i="12"/>
  <c r="Q31" i="12"/>
  <c r="Q30" i="12"/>
  <c r="Q28" i="12"/>
  <c r="Q27" i="12"/>
  <c r="Q26" i="12"/>
  <c r="Q25" i="12"/>
  <c r="P24" i="12"/>
  <c r="O24" i="12"/>
  <c r="O23" i="12" s="1"/>
  <c r="N24" i="12"/>
  <c r="N39" i="12" s="1"/>
  <c r="N40" i="12" s="1"/>
  <c r="M24" i="12"/>
  <c r="M37" i="12" s="1"/>
  <c r="L24" i="12"/>
  <c r="L39" i="12" s="1"/>
  <c r="L40" i="12" s="1"/>
  <c r="K24" i="12"/>
  <c r="J24" i="12"/>
  <c r="I24" i="12"/>
  <c r="I39" i="12" s="1"/>
  <c r="I40" i="12" s="1"/>
  <c r="H24" i="12"/>
  <c r="H37" i="12" s="1"/>
  <c r="G24" i="12"/>
  <c r="G37" i="12" s="1"/>
  <c r="F24" i="12"/>
  <c r="E24" i="12"/>
  <c r="E23" i="12" s="1"/>
  <c r="D24" i="12"/>
  <c r="D37" i="12" s="1"/>
  <c r="C24" i="12"/>
  <c r="Q22" i="12"/>
  <c r="Q21" i="12"/>
  <c r="Q20" i="12"/>
  <c r="Q18" i="12"/>
  <c r="Q17" i="12"/>
  <c r="Q16" i="12"/>
  <c r="Q15" i="12"/>
  <c r="Q14" i="12"/>
  <c r="P12" i="12"/>
  <c r="N12" i="12"/>
  <c r="M12" i="12"/>
  <c r="L12" i="12"/>
  <c r="K12" i="12"/>
  <c r="J12" i="12"/>
  <c r="I12" i="12"/>
  <c r="F12" i="12"/>
  <c r="D12" i="12"/>
  <c r="D41" i="13"/>
  <c r="L41" i="13"/>
  <c r="P41" i="13"/>
  <c r="I41" i="13"/>
  <c r="G41" i="14"/>
  <c r="Q19" i="14"/>
  <c r="H39" i="14"/>
  <c r="H40" i="14" s="1"/>
  <c r="L39" i="14"/>
  <c r="L40" i="14" s="1"/>
  <c r="I41" i="14"/>
  <c r="H23" i="14"/>
  <c r="D41" i="14"/>
  <c r="H41" i="14"/>
  <c r="L41" i="14"/>
  <c r="P41" i="14"/>
  <c r="Q19" i="13"/>
  <c r="Q19" i="12"/>
  <c r="Q44" i="12"/>
  <c r="Q41" i="12"/>
  <c r="O41" i="12"/>
  <c r="G41" i="12"/>
  <c r="D41" i="12"/>
  <c r="Q44" i="14"/>
  <c r="Q41" i="14"/>
  <c r="E23" i="14"/>
  <c r="I23" i="14"/>
  <c r="I39" i="14"/>
  <c r="I40" i="14" s="1"/>
  <c r="N23" i="14"/>
  <c r="G37" i="14"/>
  <c r="P38" i="14"/>
  <c r="G23" i="14"/>
  <c r="O23" i="14"/>
  <c r="H37" i="14"/>
  <c r="L37" i="14"/>
  <c r="F39" i="14"/>
  <c r="F40" i="14" s="1"/>
  <c r="N39" i="14"/>
  <c r="N40" i="14" s="1"/>
  <c r="I37" i="14"/>
  <c r="C41" i="13"/>
  <c r="G41" i="13"/>
  <c r="K41" i="13"/>
  <c r="O41" i="13"/>
  <c r="Q44" i="13"/>
  <c r="Q41" i="13"/>
  <c r="O23" i="13"/>
  <c r="O38" i="13"/>
  <c r="G23" i="13"/>
  <c r="K41" i="12"/>
  <c r="C41" i="12"/>
  <c r="F41" i="12"/>
  <c r="J41" i="12"/>
  <c r="N41" i="12"/>
  <c r="P37" i="12"/>
  <c r="D24" i="11"/>
  <c r="E24" i="11"/>
  <c r="E39" i="11" s="1"/>
  <c r="E40" i="11" s="1"/>
  <c r="F24" i="11"/>
  <c r="G24" i="11"/>
  <c r="G37" i="11" s="1"/>
  <c r="H24" i="11"/>
  <c r="H37" i="11" s="1"/>
  <c r="I24" i="11"/>
  <c r="J24" i="11"/>
  <c r="J37" i="11" s="1"/>
  <c r="K24" i="11"/>
  <c r="L24" i="11"/>
  <c r="M24" i="11"/>
  <c r="N24" i="11"/>
  <c r="O24" i="11"/>
  <c r="P24" i="11"/>
  <c r="P23" i="11" s="1"/>
  <c r="C24" i="11"/>
  <c r="Q46" i="11"/>
  <c r="Q45" i="11"/>
  <c r="Q44" i="11"/>
  <c r="Q43" i="11"/>
  <c r="Q42" i="11"/>
  <c r="P41" i="11"/>
  <c r="N41" i="11"/>
  <c r="L41" i="11"/>
  <c r="J41" i="11"/>
  <c r="H41" i="11"/>
  <c r="F41" i="11"/>
  <c r="O41" i="11"/>
  <c r="M41" i="11"/>
  <c r="K41" i="11"/>
  <c r="I41" i="11"/>
  <c r="G41" i="11"/>
  <c r="E41" i="11"/>
  <c r="D41" i="11"/>
  <c r="C41" i="11"/>
  <c r="H39" i="11"/>
  <c r="H40" i="11" s="1"/>
  <c r="O38" i="11"/>
  <c r="N38" i="11"/>
  <c r="K38" i="11"/>
  <c r="H38" i="11"/>
  <c r="E38" i="11"/>
  <c r="Q35" i="11"/>
  <c r="Q34" i="11"/>
  <c r="Q33" i="11"/>
  <c r="Q32" i="11"/>
  <c r="Q31" i="11"/>
  <c r="Q30" i="11"/>
  <c r="Q28" i="11"/>
  <c r="Q27" i="11"/>
  <c r="Q26" i="11"/>
  <c r="Q25" i="11"/>
  <c r="E23" i="11"/>
  <c r="Q22" i="11"/>
  <c r="Q21" i="11"/>
  <c r="Q20" i="11"/>
  <c r="Q18" i="11"/>
  <c r="O12" i="11"/>
  <c r="J12" i="11"/>
  <c r="H12" i="11"/>
  <c r="E12" i="11"/>
  <c r="D12" i="11"/>
  <c r="Q19" i="11"/>
  <c r="Q41" i="11"/>
  <c r="Q45" i="9"/>
  <c r="Q45" i="10"/>
  <c r="Q46" i="10"/>
  <c r="Q43" i="10"/>
  <c r="Q42" i="10"/>
  <c r="P42" i="10"/>
  <c r="O42" i="10"/>
  <c r="N42" i="10"/>
  <c r="M42" i="10"/>
  <c r="L42" i="10"/>
  <c r="K42" i="10"/>
  <c r="J42" i="10"/>
  <c r="I42" i="10"/>
  <c r="H42" i="10"/>
  <c r="G42" i="10"/>
  <c r="F42" i="10"/>
  <c r="E42" i="10"/>
  <c r="Q21" i="10"/>
  <c r="Q22" i="10"/>
  <c r="C22" i="7"/>
  <c r="D22" i="7"/>
  <c r="C23" i="10"/>
  <c r="D23" i="10"/>
  <c r="Q44" i="7"/>
  <c r="Q45" i="7"/>
  <c r="Q43" i="7"/>
  <c r="Q24" i="9"/>
  <c r="Q26" i="9"/>
  <c r="Q27" i="9"/>
  <c r="Q44" i="9"/>
  <c r="Q43" i="9"/>
  <c r="Q35" i="10"/>
  <c r="Q44" i="10"/>
  <c r="P41" i="10"/>
  <c r="O41" i="10"/>
  <c r="M41" i="10"/>
  <c r="L41" i="10"/>
  <c r="K41" i="10"/>
  <c r="J41" i="10"/>
  <c r="I41" i="10"/>
  <c r="H41" i="10"/>
  <c r="G41" i="10"/>
  <c r="F41" i="10"/>
  <c r="E41" i="10"/>
  <c r="D41" i="10"/>
  <c r="C41" i="10"/>
  <c r="N41" i="10"/>
  <c r="Q34" i="10"/>
  <c r="Q33" i="10"/>
  <c r="Q32" i="10"/>
  <c r="Q31" i="10"/>
  <c r="Q30" i="10"/>
  <c r="O23" i="10"/>
  <c r="G23" i="10"/>
  <c r="Q28" i="10"/>
  <c r="Q27" i="10"/>
  <c r="Q26" i="10"/>
  <c r="Q25" i="10"/>
  <c r="M23" i="10"/>
  <c r="L23" i="10"/>
  <c r="I23" i="10"/>
  <c r="H23" i="10"/>
  <c r="P23" i="10"/>
  <c r="N23" i="10"/>
  <c r="K23" i="10"/>
  <c r="J23" i="10"/>
  <c r="F23" i="10"/>
  <c r="Q20" i="10"/>
  <c r="Q19" i="10"/>
  <c r="D38" i="10"/>
  <c r="C38" i="10"/>
  <c r="Q18" i="10"/>
  <c r="Q17" i="10"/>
  <c r="Q16" i="10"/>
  <c r="Q15" i="10"/>
  <c r="Q14" i="10"/>
  <c r="O37" i="10"/>
  <c r="N37" i="10"/>
  <c r="K37" i="10"/>
  <c r="J37" i="10"/>
  <c r="G37" i="10"/>
  <c r="F37" i="10"/>
  <c r="D37" i="10"/>
  <c r="Q22" i="9"/>
  <c r="I12" i="10"/>
  <c r="E12" i="10"/>
  <c r="M12" i="10"/>
  <c r="C37" i="10"/>
  <c r="C39" i="10"/>
  <c r="C40" i="10" s="1"/>
  <c r="Q41" i="10"/>
  <c r="Q42" i="7"/>
  <c r="F12" i="10"/>
  <c r="J12" i="10"/>
  <c r="N12" i="10"/>
  <c r="E23" i="10"/>
  <c r="C12" i="10"/>
  <c r="H39" i="10"/>
  <c r="H40" i="10" s="1"/>
  <c r="P37" i="10"/>
  <c r="K38" i="10"/>
  <c r="O38" i="10"/>
  <c r="E39" i="10"/>
  <c r="E40" i="10" s="1"/>
  <c r="I39" i="10"/>
  <c r="I40" i="10" s="1"/>
  <c r="M39" i="10"/>
  <c r="M40" i="10" s="1"/>
  <c r="H38" i="10"/>
  <c r="L38" i="10"/>
  <c r="P38" i="10"/>
  <c r="E38" i="10"/>
  <c r="I38" i="10"/>
  <c r="M38" i="10"/>
  <c r="K12" i="10"/>
  <c r="L39" i="10"/>
  <c r="L40" i="10" s="1"/>
  <c r="G38" i="10"/>
  <c r="G12" i="10"/>
  <c r="O12" i="10"/>
  <c r="H37" i="10"/>
  <c r="N39" i="10"/>
  <c r="N40" i="10" s="1"/>
  <c r="D12" i="10"/>
  <c r="H12" i="10"/>
  <c r="L12" i="10"/>
  <c r="P12" i="10"/>
  <c r="E37" i="10"/>
  <c r="I37" i="10"/>
  <c r="M37" i="10"/>
  <c r="F38" i="10"/>
  <c r="J38" i="10"/>
  <c r="N38" i="10"/>
  <c r="G39" i="10"/>
  <c r="G40" i="10" s="1"/>
  <c r="K39" i="10"/>
  <c r="K40" i="10" s="1"/>
  <c r="O39" i="10"/>
  <c r="O40" i="10" s="1"/>
  <c r="L37" i="10"/>
  <c r="F39" i="10"/>
  <c r="F40" i="10" s="1"/>
  <c r="D39" i="10"/>
  <c r="D40" i="10" s="1"/>
  <c r="P39" i="10"/>
  <c r="P40" i="10" s="1"/>
  <c r="J39" i="10"/>
  <c r="J40" i="10" s="1"/>
  <c r="Q36" i="9"/>
  <c r="Q42" i="9"/>
  <c r="P42" i="9"/>
  <c r="O42" i="9"/>
  <c r="M42" i="9"/>
  <c r="Q41" i="9"/>
  <c r="P40" i="9"/>
  <c r="O40" i="9"/>
  <c r="M40" i="9"/>
  <c r="L40" i="9"/>
  <c r="L39" i="9"/>
  <c r="K39" i="9"/>
  <c r="J40" i="9"/>
  <c r="J39" i="9"/>
  <c r="I40" i="9"/>
  <c r="I39" i="9"/>
  <c r="H40" i="9"/>
  <c r="G40" i="9"/>
  <c r="G39" i="9"/>
  <c r="F40" i="9"/>
  <c r="F39" i="9"/>
  <c r="E40" i="9"/>
  <c r="E39" i="9"/>
  <c r="C39" i="9"/>
  <c r="Q34" i="9"/>
  <c r="Q33" i="9"/>
  <c r="Q32" i="9"/>
  <c r="Q30" i="9"/>
  <c r="L21" i="9"/>
  <c r="J21" i="9"/>
  <c r="G21" i="9"/>
  <c r="F21" i="9"/>
  <c r="K21" i="9"/>
  <c r="L37" i="9"/>
  <c r="K37" i="9"/>
  <c r="J37" i="9"/>
  <c r="I37" i="9"/>
  <c r="H37" i="9"/>
  <c r="F37" i="9"/>
  <c r="C37" i="9"/>
  <c r="Q28" i="9"/>
  <c r="M37" i="9"/>
  <c r="M39" i="9"/>
  <c r="P11" i="9"/>
  <c r="L38" i="9"/>
  <c r="H11" i="9"/>
  <c r="N39" i="9"/>
  <c r="P21" i="9"/>
  <c r="N37" i="9"/>
  <c r="O21" i="9"/>
  <c r="P38" i="9"/>
  <c r="P37" i="9"/>
  <c r="O37" i="9"/>
  <c r="F11" i="9"/>
  <c r="Q40" i="9"/>
  <c r="Q39" i="9"/>
  <c r="O39" i="9"/>
  <c r="O11" i="9"/>
  <c r="K38" i="9"/>
  <c r="O38" i="9"/>
  <c r="P39" i="9"/>
  <c r="J11" i="9"/>
  <c r="J38" i="9"/>
  <c r="J36" i="9"/>
  <c r="M38" i="9"/>
  <c r="I21" i="9"/>
  <c r="H39" i="9"/>
  <c r="G37" i="9"/>
  <c r="H21" i="9"/>
  <c r="G38" i="9"/>
  <c r="H38" i="9"/>
  <c r="I38" i="9"/>
  <c r="G11" i="9"/>
  <c r="C38" i="9"/>
  <c r="C36" i="9"/>
  <c r="C11" i="9"/>
  <c r="F38" i="9"/>
  <c r="N38" i="9"/>
  <c r="I11" i="9"/>
  <c r="M11" i="9"/>
  <c r="G36" i="9"/>
  <c r="O36" i="9"/>
  <c r="N36" i="9"/>
  <c r="H36" i="9"/>
  <c r="L36" i="9"/>
  <c r="P36" i="9"/>
  <c r="I36" i="9"/>
  <c r="M36" i="9"/>
  <c r="Q21" i="9"/>
  <c r="Q38" i="9"/>
  <c r="Q37" i="9"/>
  <c r="Q41" i="7"/>
  <c r="P40" i="7"/>
  <c r="P39" i="7"/>
  <c r="O40" i="7"/>
  <c r="O39" i="7"/>
  <c r="N40" i="7"/>
  <c r="M40" i="7"/>
  <c r="M39" i="7"/>
  <c r="L40" i="7"/>
  <c r="L39" i="7"/>
  <c r="K40" i="7"/>
  <c r="K39" i="7"/>
  <c r="J40" i="7"/>
  <c r="I40" i="7"/>
  <c r="I39" i="7"/>
  <c r="H40" i="7"/>
  <c r="H39" i="7"/>
  <c r="G40" i="7"/>
  <c r="G39" i="7"/>
  <c r="F40" i="7"/>
  <c r="E40" i="7"/>
  <c r="E39" i="7"/>
  <c r="D39" i="7"/>
  <c r="C39" i="7"/>
  <c r="Q33" i="7"/>
  <c r="Q32" i="7"/>
  <c r="Q31" i="7"/>
  <c r="Q30" i="7"/>
  <c r="Q29" i="7"/>
  <c r="Q27" i="7"/>
  <c r="Q26" i="7"/>
  <c r="Q25" i="7"/>
  <c r="Q24" i="7"/>
  <c r="O22" i="7"/>
  <c r="L22" i="7"/>
  <c r="H22" i="7"/>
  <c r="G22" i="7"/>
  <c r="P22" i="7"/>
  <c r="Q20" i="7"/>
  <c r="P36" i="7"/>
  <c r="L36" i="7"/>
  <c r="H36" i="7"/>
  <c r="D36" i="7"/>
  <c r="Q18" i="7"/>
  <c r="Q17" i="7"/>
  <c r="Q16" i="7"/>
  <c r="Q15" i="7"/>
  <c r="Q14" i="7"/>
  <c r="O35" i="7"/>
  <c r="N35" i="7"/>
  <c r="L35" i="7"/>
  <c r="K35" i="7"/>
  <c r="J35" i="7"/>
  <c r="G35" i="7"/>
  <c r="F35" i="7"/>
  <c r="D35" i="7"/>
  <c r="H12" i="7"/>
  <c r="P12" i="7"/>
  <c r="Q40" i="7"/>
  <c r="Q39" i="7"/>
  <c r="C12" i="7"/>
  <c r="E22" i="7"/>
  <c r="I22" i="7"/>
  <c r="M22" i="7"/>
  <c r="K22" i="7"/>
  <c r="O12" i="7"/>
  <c r="F39" i="7"/>
  <c r="J39" i="7"/>
  <c r="N39" i="7"/>
  <c r="Q19" i="7"/>
  <c r="F12" i="7"/>
  <c r="N12" i="7"/>
  <c r="J22" i="7"/>
  <c r="C36" i="7"/>
  <c r="G37" i="7"/>
  <c r="G38" i="7" s="1"/>
  <c r="K37" i="7"/>
  <c r="K38" i="7" s="1"/>
  <c r="O36" i="7"/>
  <c r="J12" i="7"/>
  <c r="F22" i="7"/>
  <c r="N22" i="7"/>
  <c r="G12" i="7"/>
  <c r="K12" i="7"/>
  <c r="E37" i="7"/>
  <c r="E38" i="7" s="1"/>
  <c r="I37" i="7"/>
  <c r="I38" i="7" s="1"/>
  <c r="M37" i="7"/>
  <c r="M38" i="7" s="1"/>
  <c r="E36" i="7"/>
  <c r="I36" i="7"/>
  <c r="M36" i="7"/>
  <c r="C35" i="7"/>
  <c r="H35" i="7"/>
  <c r="P35" i="7"/>
  <c r="J37" i="7"/>
  <c r="J38" i="7" s="1"/>
  <c r="D12" i="7"/>
  <c r="L12" i="7"/>
  <c r="I35" i="7"/>
  <c r="J36" i="7"/>
  <c r="C37" i="7"/>
  <c r="C38" i="7" s="1"/>
  <c r="O37" i="7"/>
  <c r="O38" i="7" s="1"/>
  <c r="E12" i="7"/>
  <c r="I12" i="7"/>
  <c r="M12" i="7"/>
  <c r="G36" i="7"/>
  <c r="K36" i="7"/>
  <c r="D37" i="7"/>
  <c r="D38" i="7" s="1"/>
  <c r="H37" i="7"/>
  <c r="H38" i="7" s="1"/>
  <c r="L37" i="7"/>
  <c r="L38" i="7" s="1"/>
  <c r="P37" i="7"/>
  <c r="P38" i="7" s="1"/>
  <c r="F37" i="7"/>
  <c r="F38" i="7" s="1"/>
  <c r="N37" i="7"/>
  <c r="N38" i="7" s="1"/>
  <c r="E35" i="7"/>
  <c r="M35" i="7"/>
  <c r="F36" i="7"/>
  <c r="N36" i="7"/>
  <c r="P22" i="20" l="1"/>
  <c r="C11" i="20"/>
  <c r="P40" i="20"/>
  <c r="N40" i="20"/>
  <c r="O40" i="20"/>
  <c r="J11" i="20"/>
  <c r="L22" i="20"/>
  <c r="J22" i="20"/>
  <c r="Q43" i="20"/>
  <c r="Q40" i="20" s="1"/>
  <c r="G38" i="20"/>
  <c r="Q29" i="20"/>
  <c r="G11" i="20"/>
  <c r="I38" i="20"/>
  <c r="H37" i="20"/>
  <c r="P37" i="20"/>
  <c r="N38" i="20"/>
  <c r="J37" i="20"/>
  <c r="N22" i="20"/>
  <c r="C38" i="20"/>
  <c r="H22" i="20"/>
  <c r="P38" i="20"/>
  <c r="P39" i="20"/>
  <c r="E38" i="20"/>
  <c r="F22" i="20"/>
  <c r="O38" i="20"/>
  <c r="O11" i="20"/>
  <c r="Q18" i="20"/>
  <c r="O39" i="20"/>
  <c r="E39" i="20"/>
  <c r="C22" i="20"/>
  <c r="C39" i="20"/>
  <c r="M38" i="20"/>
  <c r="M22" i="20"/>
  <c r="Q23" i="20"/>
  <c r="I37" i="20"/>
  <c r="I22" i="20"/>
  <c r="M39" i="20"/>
  <c r="H38" i="20"/>
  <c r="F38" i="20"/>
  <c r="L39" i="20"/>
  <c r="L38" i="20"/>
  <c r="F39" i="20"/>
  <c r="N39" i="20"/>
  <c r="L11" i="20"/>
  <c r="K37" i="20"/>
  <c r="Q12" i="20"/>
  <c r="H39" i="20"/>
  <c r="K11" i="20"/>
  <c r="G39" i="20"/>
  <c r="L37" i="20"/>
  <c r="E11" i="20"/>
  <c r="M11" i="20"/>
  <c r="K22" i="20"/>
  <c r="E37" i="20"/>
  <c r="M37" i="20"/>
  <c r="I39" i="20"/>
  <c r="C37" i="20"/>
  <c r="F11" i="20"/>
  <c r="N11" i="20"/>
  <c r="F37" i="20"/>
  <c r="N37" i="20"/>
  <c r="J39" i="20"/>
  <c r="G37" i="20"/>
  <c r="O37" i="20"/>
  <c r="K39" i="20"/>
  <c r="H11" i="20"/>
  <c r="P11" i="20"/>
  <c r="I11" i="20"/>
  <c r="G22" i="20"/>
  <c r="O22" i="20"/>
  <c r="K38" i="20"/>
  <c r="O23" i="11"/>
  <c r="N23" i="11"/>
  <c r="Q29" i="11"/>
  <c r="Q38" i="11" s="1"/>
  <c r="M23" i="11"/>
  <c r="L23" i="11"/>
  <c r="K39" i="11"/>
  <c r="K40" i="11" s="1"/>
  <c r="I23" i="11"/>
  <c r="F23" i="11"/>
  <c r="D23" i="11"/>
  <c r="C23" i="11"/>
  <c r="M37" i="11"/>
  <c r="D39" i="11"/>
  <c r="D40" i="11" s="1"/>
  <c r="K23" i="11"/>
  <c r="Q24" i="11"/>
  <c r="Q23" i="11" s="1"/>
  <c r="D37" i="11"/>
  <c r="O37" i="11"/>
  <c r="O39" i="11"/>
  <c r="O40" i="11" s="1"/>
  <c r="K37" i="11"/>
  <c r="J39" i="11"/>
  <c r="J40" i="11" s="1"/>
  <c r="J23" i="11"/>
  <c r="I39" i="11"/>
  <c r="I40" i="11" s="1"/>
  <c r="H23" i="11"/>
  <c r="G23" i="11"/>
  <c r="G39" i="11"/>
  <c r="G40" i="11" s="1"/>
  <c r="F39" i="11"/>
  <c r="F40" i="11" s="1"/>
  <c r="E37" i="11"/>
  <c r="C37" i="11"/>
  <c r="M12" i="11"/>
  <c r="M39" i="11"/>
  <c r="M40" i="11" s="1"/>
  <c r="K12" i="11"/>
  <c r="P39" i="11"/>
  <c r="P40" i="11" s="1"/>
  <c r="P37" i="11"/>
  <c r="N37" i="11"/>
  <c r="N39" i="11"/>
  <c r="N40" i="11" s="1"/>
  <c r="I37" i="11"/>
  <c r="I12" i="11"/>
  <c r="G12" i="11"/>
  <c r="Q13" i="11"/>
  <c r="Q12" i="11" s="1"/>
  <c r="F37" i="11"/>
  <c r="F12" i="11"/>
  <c r="C12" i="11"/>
  <c r="C39" i="11"/>
  <c r="C40" i="11" s="1"/>
  <c r="L37" i="11"/>
  <c r="L39" i="11"/>
  <c r="L40" i="11" s="1"/>
  <c r="M23" i="12"/>
  <c r="Q29" i="12"/>
  <c r="Q38" i="12" s="1"/>
  <c r="P39" i="12"/>
  <c r="P40" i="12" s="1"/>
  <c r="K39" i="12"/>
  <c r="K40" i="12" s="1"/>
  <c r="J23" i="12"/>
  <c r="F23" i="12"/>
  <c r="C23" i="12"/>
  <c r="L23" i="12"/>
  <c r="P23" i="12"/>
  <c r="L37" i="12"/>
  <c r="I23" i="12"/>
  <c r="G23" i="12"/>
  <c r="N23" i="12"/>
  <c r="K23" i="12"/>
  <c r="Q24" i="12"/>
  <c r="O39" i="12"/>
  <c r="O40" i="12" s="1"/>
  <c r="N37" i="12"/>
  <c r="M39" i="12"/>
  <c r="M40" i="12" s="1"/>
  <c r="K37" i="12"/>
  <c r="J37" i="12"/>
  <c r="J39" i="12"/>
  <c r="J40" i="12" s="1"/>
  <c r="I37" i="12"/>
  <c r="H23" i="12"/>
  <c r="G39" i="12"/>
  <c r="G40" i="12" s="1"/>
  <c r="F37" i="12"/>
  <c r="D23" i="12"/>
  <c r="D39" i="12"/>
  <c r="D40" i="12" s="1"/>
  <c r="C37" i="12"/>
  <c r="H39" i="12"/>
  <c r="H40" i="12" s="1"/>
  <c r="G12" i="12"/>
  <c r="C12" i="12"/>
  <c r="C39" i="12"/>
  <c r="C40" i="12" s="1"/>
  <c r="Q13" i="12"/>
  <c r="O37" i="12"/>
  <c r="O12" i="12"/>
  <c r="F39" i="12"/>
  <c r="F40" i="12" s="1"/>
  <c r="E37" i="12"/>
  <c r="E39" i="12"/>
  <c r="E40" i="12" s="1"/>
  <c r="L23" i="13"/>
  <c r="F38" i="13"/>
  <c r="N23" i="13"/>
  <c r="M23" i="13"/>
  <c r="L39" i="13"/>
  <c r="L40" i="13" s="1"/>
  <c r="K23" i="13"/>
  <c r="J23" i="13"/>
  <c r="I23" i="13"/>
  <c r="E23" i="13"/>
  <c r="D23" i="13"/>
  <c r="C23" i="13"/>
  <c r="P23" i="13"/>
  <c r="P39" i="13"/>
  <c r="P40" i="13" s="1"/>
  <c r="N37" i="13"/>
  <c r="H39" i="13"/>
  <c r="H40" i="13" s="1"/>
  <c r="H23" i="13"/>
  <c r="G37" i="13"/>
  <c r="Q24" i="13"/>
  <c r="Q23" i="13" s="1"/>
  <c r="E39" i="13"/>
  <c r="E40" i="13" s="1"/>
  <c r="N39" i="13"/>
  <c r="N40" i="13" s="1"/>
  <c r="M39" i="13"/>
  <c r="M40" i="13" s="1"/>
  <c r="L37" i="13"/>
  <c r="K37" i="13"/>
  <c r="I37" i="13"/>
  <c r="F39" i="13"/>
  <c r="F40" i="13" s="1"/>
  <c r="D39" i="13"/>
  <c r="D40" i="13" s="1"/>
  <c r="D37" i="13"/>
  <c r="C12" i="13"/>
  <c r="D12" i="13"/>
  <c r="O39" i="13"/>
  <c r="O40" i="13" s="1"/>
  <c r="C39" i="13"/>
  <c r="C40" i="13" s="1"/>
  <c r="C37" i="13"/>
  <c r="N12" i="13"/>
  <c r="J39" i="13"/>
  <c r="J40" i="13" s="1"/>
  <c r="J37" i="13"/>
  <c r="O37" i="13"/>
  <c r="M12" i="13"/>
  <c r="M37" i="13"/>
  <c r="E37" i="13"/>
  <c r="Q13" i="13"/>
  <c r="K39" i="13"/>
  <c r="K40" i="13" s="1"/>
  <c r="I12" i="13"/>
  <c r="I39" i="13"/>
  <c r="I40" i="13" s="1"/>
  <c r="G39" i="13"/>
  <c r="G40" i="13" s="1"/>
  <c r="G12" i="13"/>
  <c r="F37" i="13"/>
  <c r="F12" i="13"/>
  <c r="E12" i="13"/>
  <c r="Q29" i="14"/>
  <c r="Q38" i="14" s="1"/>
  <c r="D38" i="14"/>
  <c r="M39" i="14"/>
  <c r="M40" i="14" s="1"/>
  <c r="L23" i="14"/>
  <c r="K23" i="14"/>
  <c r="J23" i="14"/>
  <c r="G39" i="14"/>
  <c r="G40" i="14" s="1"/>
  <c r="F23" i="14"/>
  <c r="C23" i="14"/>
  <c r="M23" i="14"/>
  <c r="M37" i="14"/>
  <c r="Q24" i="14"/>
  <c r="J39" i="14"/>
  <c r="J40" i="14" s="1"/>
  <c r="P23" i="14"/>
  <c r="P39" i="14"/>
  <c r="P40" i="14" s="1"/>
  <c r="O37" i="14"/>
  <c r="N37" i="14"/>
  <c r="K39" i="14"/>
  <c r="K40" i="14" s="1"/>
  <c r="F37" i="14"/>
  <c r="E37" i="14"/>
  <c r="C12" i="14"/>
  <c r="D12" i="14"/>
  <c r="C37" i="14"/>
  <c r="J37" i="14"/>
  <c r="F12" i="14"/>
  <c r="D37" i="14"/>
  <c r="O12" i="14"/>
  <c r="O39" i="14"/>
  <c r="O40" i="14" s="1"/>
  <c r="Q13" i="14"/>
  <c r="Q12" i="14" s="1"/>
  <c r="E12" i="14"/>
  <c r="E39" i="14"/>
  <c r="E40" i="14" s="1"/>
  <c r="K37" i="14"/>
  <c r="K12" i="14"/>
  <c r="D39" i="14"/>
  <c r="D40" i="14" s="1"/>
  <c r="C39" i="14"/>
  <c r="C40" i="14" s="1"/>
  <c r="Q29" i="10"/>
  <c r="Q38" i="10" s="1"/>
  <c r="Q24" i="10"/>
  <c r="Q13" i="10"/>
  <c r="Q12" i="10" s="1"/>
  <c r="Q28" i="7"/>
  <c r="Q36" i="7" s="1"/>
  <c r="Q23" i="7"/>
  <c r="Q13" i="7"/>
  <c r="Q38" i="20" l="1"/>
  <c r="Q22" i="20"/>
  <c r="Q11" i="20"/>
  <c r="Q39" i="20"/>
  <c r="Q37" i="20"/>
  <c r="Q37" i="11"/>
  <c r="Q39" i="11"/>
  <c r="Q40" i="11" s="1"/>
  <c r="Q23" i="12"/>
  <c r="Q39" i="12"/>
  <c r="Q40" i="12" s="1"/>
  <c r="Q12" i="12"/>
  <c r="Q37" i="12"/>
  <c r="Q37" i="13"/>
  <c r="Q39" i="13"/>
  <c r="Q40" i="13" s="1"/>
  <c r="Q12" i="13"/>
  <c r="Q23" i="14"/>
  <c r="Q39" i="14"/>
  <c r="Q40" i="14" s="1"/>
  <c r="Q37" i="14"/>
  <c r="Q23" i="10"/>
  <c r="Q37" i="10"/>
  <c r="Q39" i="10"/>
  <c r="Q40" i="10" s="1"/>
  <c r="Q22" i="7"/>
  <c r="Q35" i="7"/>
  <c r="Q12" i="7"/>
  <c r="Q37" i="7"/>
  <c r="Q38" i="7" s="1"/>
</calcChain>
</file>

<file path=xl/sharedStrings.xml><?xml version="1.0" encoding="utf-8"?>
<sst xmlns="http://schemas.openxmlformats.org/spreadsheetml/2006/main" count="785" uniqueCount="125">
  <si>
    <t>MINISTERIO DE HACIENDA</t>
  </si>
  <si>
    <t>DIRECCIÓN GENERAL DE PRESUPUESTO</t>
  </si>
  <si>
    <t>EJECUCIÓN DE LOS INGRESOS, GASTOS Y FINANCIAMIENTO PRESUPUESTADOS DE INSTITUCIONES DE LA SEGURIDAD SOCIAL</t>
  </si>
  <si>
    <t>ENERO-DICIEMBRE 2014</t>
  </si>
  <si>
    <t>En Millones RD$</t>
  </si>
  <si>
    <t>DETALLE</t>
  </si>
  <si>
    <t>Presupuesto Inicial</t>
  </si>
  <si>
    <t>Presupuesto Vigente</t>
  </si>
  <si>
    <t>Enero</t>
  </si>
  <si>
    <t>Febrero</t>
  </si>
  <si>
    <t>Marzo</t>
  </si>
  <si>
    <t>Abril</t>
  </si>
  <si>
    <t>Mayo</t>
  </si>
  <si>
    <t>Junio</t>
  </si>
  <si>
    <t>Julio</t>
  </si>
  <si>
    <t>Agosto</t>
  </si>
  <si>
    <t>Septiembre</t>
  </si>
  <si>
    <t>Octubre</t>
  </si>
  <si>
    <t>Noviembre</t>
  </si>
  <si>
    <t>Diciembre</t>
  </si>
  <si>
    <t>Total*</t>
  </si>
  <si>
    <t>INGRESOS</t>
  </si>
  <si>
    <t>1.1 - Ingresos Corrientes</t>
  </si>
  <si>
    <t>1.1.2 - Contribuciones a la seguridad social</t>
  </si>
  <si>
    <t>1.1.3 - Ventas de bienes y servicios</t>
  </si>
  <si>
    <t>1.1.4 - Rentas de la propiedad</t>
  </si>
  <si>
    <t>1.1.6 - Transferencias y donaciones corrientes recibidas</t>
  </si>
  <si>
    <t>1.1.9 - Otros ingresos corrientes</t>
  </si>
  <si>
    <t>1.2 - Ingresos de Capital</t>
  </si>
  <si>
    <t>1.2.1 - Venta (disposición) de activos no financieros (a valores brutos)</t>
  </si>
  <si>
    <t xml:space="preserve"> </t>
  </si>
  <si>
    <t>1.2.4 - Transferencias de capital recibidas</t>
  </si>
  <si>
    <t>1.2.5 - Recuperación de inversiones financieras realizadas con fines de política</t>
  </si>
  <si>
    <t>GASTOS</t>
  </si>
  <si>
    <t>2.1 - Gastos corrientes</t>
  </si>
  <si>
    <t>2.1.2 - Gastos de consumo</t>
  </si>
  <si>
    <t>2.1.3 - Prestaciones de la seguridad social (sistema propio de la empresa)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</si>
  <si>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</si>
  <si>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</si>
  <si>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</si>
  <si>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</si>
  <si>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</si>
  <si>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</si>
  <si>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</si>
  <si>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</si>
  <si>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</si>
  <si>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</si>
  <si>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</si>
  <si>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</si>
  <si>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</si>
  <si>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</si>
  <si>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</si>
  <si>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</si>
  <si>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</si>
  <si>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3.2 - Aplicaciones financieras</t>
  </si>
  <si>
    <t>3.2.1 - Incremento de activos financieros</t>
  </si>
  <si>
    <t>3.2.2 - Disminución de pasivos</t>
  </si>
  <si>
    <t>Nota.- Los registros de los ingresos y las fuentes financieras son en base caja y del gasto y las aplicaciones financieras base devengado.</t>
  </si>
  <si>
    <t xml:space="preserve">Fuente: Sistema de Información de la Gestión Financiera (SIGEF).
</t>
  </si>
  <si>
    <t>ENERO-DICIEMBRE 2015</t>
  </si>
  <si>
    <t>Fuente: Sistema de Información de la Gestión Financiera (SIGEF).</t>
  </si>
  <si>
    <t>ENERO-DICIEMBRE 2016</t>
  </si>
  <si>
    <t>Fecha de registro: 08 de febrero del 2017.</t>
  </si>
  <si>
    <t>ENERO-DICIEMBRE 2017</t>
  </si>
  <si>
    <t>Fecha de registro: 16 de febrero del 2018.</t>
  </si>
  <si>
    <t>ENERO-DICIEMBRE 2018</t>
  </si>
  <si>
    <t>Fecha de registro: 07 de febrero de 2019.</t>
  </si>
  <si>
    <t>ENERO-DICIEMBRE 2019</t>
  </si>
  <si>
    <t>1.2 - Ingresos de capital</t>
  </si>
  <si>
    <t>3.2.3 - Disminución de fondos de terceros</t>
  </si>
  <si>
    <t>Fecha de registro: ingresos al 18 de febrero de 2020 y gastos al 10 de febrero de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</si>
  <si>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</si>
  <si>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</si>
  <si>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</si>
  <si>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</si>
  <si>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</si>
  <si>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</si>
  <si>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</si>
  <si>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</si>
  <si>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</si>
  <si>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</si>
  <si>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</si>
  <si>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</si>
  <si>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</si>
  <si>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</si>
  <si>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</si>
  <si>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</si>
  <si>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</si>
  <si>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</si>
  <si>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</si>
  <si>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 2021.</t>
  </si>
  <si>
    <t>ENERO-DICIEMBRE 2021*</t>
  </si>
  <si>
    <t>PRESUPUESTO INICIAL No. 237-20</t>
  </si>
  <si>
    <t>Notas:</t>
  </si>
  <si>
    <t>Los registros de los ingresos y las fuentes financieras son en base caja y del gasto y las aplicaciones financieras base devengado.</t>
  </si>
  <si>
    <t>Fecha de registro  al 08 de feberero de 2022</t>
  </si>
  <si>
    <t xml:space="preserve">  DICIEMBRE 2022</t>
  </si>
  <si>
    <t>PRESUPUESTO INICIAL No. 345-21</t>
  </si>
  <si>
    <t>PRESUPUESTO VIGENTE</t>
  </si>
  <si>
    <t>2.1.5 - Subvenciones otorgadas a empresas</t>
  </si>
  <si>
    <t>Fecha de registro al 20 de febrero de 2023</t>
  </si>
  <si>
    <t xml:space="preserve">*Incluye las donaciones </t>
  </si>
  <si>
    <t>Los registros de los ingresos y las fuentes financieras son en base a caja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</si>
  <si>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</si>
  <si>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</si>
  <si>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</si>
  <si>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PRESUPUESTO INICIAL No. 366-22</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</si>
  <si>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</si>
  <si>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</si>
  <si>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</si>
  <si>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Diciembre 2024</t>
  </si>
  <si>
    <t>PRESUPUESTO INICIAL No. 80-23</t>
  </si>
  <si>
    <t>2.1 - Gastos Corrientes</t>
  </si>
  <si>
    <t>2.2 - Gastos de Capital</t>
  </si>
  <si>
    <t>3.1 - Fuentes Financieras</t>
  </si>
  <si>
    <t>3.2 - Aplicaciones Financieras</t>
  </si>
  <si>
    <t>Fecha de registro al 07/02/2024</t>
  </si>
  <si>
    <t>Diciembre 2025</t>
  </si>
  <si>
    <t>PRESUPUESTO INICIAL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</si>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</sst>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0.0,,_-;\-* #,##0.0,,_-;_-* &quot;-&quot;??_-;_-@_-"/>
    <numFmt numFmtId="172" formatCode="_ * #,##0.0,,_ ;_ * \-#,##0.0,,_ ;_ * &quot;-&quot;??_ ;_ @_ "/>
    <numFmt numFmtId="173" formatCode="_(#,##0.0,,_);_(* \(#,##0.000000\);_(* &quot;-&quot;??_);_(@_)"/>
    <numFmt numFmtId="174" formatCode="_-* #,##0_-;\-* #,##0_-;_-* &quot;-&quot;??_-;_-@_-"/>
    <numFmt numFmtId="175" formatCode="#,##0.0,,"/>
    <numFmt numFmtId="176"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rgb="FF0145BE"/>
      </patternFill>
    </fill>
  </fills>
  <borders count="13">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right/>
      <top style="medium">
        <color indexed="64"/>
      </top>
      <bottom/>
      <diagonal/>
    </border>
    <border>
      <left style="thin">
        <color theme="0"/>
      </left>
      <right style="thin">
        <color theme="0"/>
      </right>
      <top/>
      <bottom style="thin">
        <color theme="0"/>
      </bottom>
      <diagonal/>
    </border>
  </borders>
  <cellStyleXfs count="12">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2" fillId="0" borderId="0"/>
    <xf numFmtId="170"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165" fontId="2" fillId="0" borderId="1" xfId="1" applyNumberFormat="1" applyFont="1" applyBorder="1" applyAlignment="1">
      <alignment horizontal="right"/>
    </xf>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7"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5" fontId="0" fillId="0" borderId="0" xfId="3" applyNumberFormat="1" applyFont="1" applyBorder="1"/>
    <xf numFmtId="167" fontId="7"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7"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8" fillId="4" borderId="5" xfId="3" applyNumberFormat="1" applyFont="1" applyFill="1" applyBorder="1" applyAlignment="1">
      <alignment vertical="center" wrapText="1" readingOrder="1"/>
    </xf>
    <xf numFmtId="167" fontId="8" fillId="5" borderId="6" xfId="3" applyNumberFormat="1" applyFont="1" applyFill="1" applyBorder="1" applyAlignment="1">
      <alignment vertical="center" wrapText="1" readingOrder="1"/>
    </xf>
    <xf numFmtId="167" fontId="2" fillId="0" borderId="0" xfId="3" applyNumberFormat="1" applyFont="1" applyBorder="1"/>
    <xf numFmtId="167" fontId="6" fillId="2" borderId="0" xfId="3" applyNumberFormat="1" applyFont="1" applyFill="1" applyBorder="1" applyAlignment="1">
      <alignment horizontal="left" vertical="center"/>
    </xf>
    <xf numFmtId="167" fontId="7" fillId="2" borderId="0" xfId="3" applyNumberFormat="1" applyFont="1" applyFill="1" applyBorder="1" applyAlignment="1">
      <alignment horizontal="left" vertical="center" indent="1"/>
    </xf>
    <xf numFmtId="164" fontId="2" fillId="0" borderId="0" xfId="3" applyFont="1" applyFill="1" applyBorder="1" applyAlignment="1">
      <alignment horizontal="right"/>
    </xf>
    <xf numFmtId="167" fontId="7"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6" fillId="0" borderId="0" xfId="3" applyFont="1" applyFill="1" applyBorder="1" applyAlignment="1">
      <alignment horizontal="center" vertical="center" wrapText="1" readingOrder="1"/>
    </xf>
    <xf numFmtId="165" fontId="6" fillId="0" borderId="0" xfId="3" applyNumberFormat="1" applyFont="1" applyFill="1" applyBorder="1" applyAlignment="1">
      <alignment vertical="center" wrapText="1" readingOrder="1"/>
    </xf>
    <xf numFmtId="0" fontId="6" fillId="0" borderId="7" xfId="2" applyFont="1" applyBorder="1" applyAlignment="1">
      <alignment vertical="center" wrapText="1" readingOrder="1"/>
    </xf>
    <xf numFmtId="169" fontId="0" fillId="0" borderId="0" xfId="4" applyNumberFormat="1" applyFont="1"/>
    <xf numFmtId="0" fontId="8" fillId="6" borderId="6" xfId="2" applyFont="1" applyFill="1" applyBorder="1" applyAlignment="1">
      <alignment horizontal="center" vertical="center" wrapText="1" readingOrder="1"/>
    </xf>
    <xf numFmtId="165" fontId="8" fillId="4" borderId="6" xfId="3" applyNumberFormat="1" applyFont="1" applyFill="1" applyBorder="1" applyAlignment="1">
      <alignment horizontal="center" vertical="center" wrapText="1" readingOrder="1"/>
    </xf>
    <xf numFmtId="0" fontId="8"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7" fillId="2" borderId="10" xfId="3" applyNumberFormat="1" applyFont="1" applyFill="1" applyBorder="1" applyAlignment="1" applyProtection="1">
      <alignment horizontal="left" vertical="center" wrapText="1" indent="1"/>
    </xf>
    <xf numFmtId="165" fontId="0" fillId="0" borderId="10" xfId="3" applyNumberFormat="1" applyFont="1" applyBorder="1"/>
    <xf numFmtId="165" fontId="1" fillId="0" borderId="0" xfId="2" applyNumberFormat="1"/>
    <xf numFmtId="165" fontId="0" fillId="0" borderId="0" xfId="0" applyNumberFormat="1"/>
    <xf numFmtId="164" fontId="1" fillId="0" borderId="0" xfId="1" applyFont="1"/>
    <xf numFmtId="0" fontId="4" fillId="0" borderId="0" xfId="2" applyFont="1" applyAlignment="1">
      <alignment horizontal="left" vertical="center" wrapText="1"/>
    </xf>
    <xf numFmtId="172" fontId="8" fillId="3" borderId="6" xfId="3" applyNumberFormat="1" applyFont="1" applyFill="1" applyBorder="1" applyAlignment="1">
      <alignment vertical="center" wrapText="1" readingOrder="1"/>
    </xf>
    <xf numFmtId="165" fontId="0" fillId="2" borderId="0" xfId="3" applyNumberFormat="1" applyFont="1" applyFill="1"/>
    <xf numFmtId="168" fontId="1" fillId="0" borderId="11" xfId="2" applyNumberFormat="1" applyBorder="1"/>
    <xf numFmtId="171" fontId="2" fillId="0" borderId="1" xfId="1" applyNumberFormat="1" applyFont="1" applyBorder="1" applyAlignment="1">
      <alignment horizontal="left"/>
    </xf>
    <xf numFmtId="171" fontId="2" fillId="0" borderId="1" xfId="1" applyNumberFormat="1" applyFont="1" applyFill="1" applyBorder="1" applyAlignment="1">
      <alignment horizontal="left"/>
    </xf>
    <xf numFmtId="0" fontId="5" fillId="0" borderId="11" xfId="2" applyFont="1" applyBorder="1" applyAlignment="1">
      <alignment horizontal="left" vertical="center" wrapText="1" readingOrder="1"/>
    </xf>
    <xf numFmtId="0" fontId="4" fillId="0" borderId="0" xfId="2" applyFont="1" applyAlignment="1">
      <alignment vertical="center"/>
    </xf>
    <xf numFmtId="164" fontId="0" fillId="0" borderId="0" xfId="1" applyFont="1"/>
    <xf numFmtId="164" fontId="0" fillId="0" borderId="0" xfId="1" applyFont="1" applyBorder="1" applyAlignment="1">
      <alignment vertical="center"/>
    </xf>
    <xf numFmtId="164" fontId="2" fillId="0" borderId="3" xfId="1" applyFont="1" applyBorder="1" applyAlignment="1">
      <alignment horizontal="left"/>
    </xf>
    <xf numFmtId="164" fontId="0" fillId="0" borderId="0" xfId="1" applyFont="1" applyBorder="1"/>
    <xf numFmtId="164" fontId="0" fillId="0" borderId="0" xfId="1" applyFont="1" applyFill="1" applyBorder="1" applyAlignment="1">
      <alignment vertical="center"/>
    </xf>
    <xf numFmtId="164" fontId="0" fillId="0" borderId="10" xfId="1" applyFont="1" applyBorder="1"/>
    <xf numFmtId="164" fontId="2" fillId="0" borderId="3" xfId="1" applyFont="1" applyFill="1" applyBorder="1" applyAlignment="1">
      <alignment horizontal="left"/>
    </xf>
    <xf numFmtId="164" fontId="0" fillId="0" borderId="10" xfId="1" applyFont="1" applyBorder="1" applyAlignment="1">
      <alignment vertical="center"/>
    </xf>
    <xf numFmtId="164" fontId="2" fillId="0" borderId="3" xfId="1" applyFont="1" applyFill="1" applyBorder="1" applyAlignment="1">
      <alignment horizontal="right"/>
    </xf>
    <xf numFmtId="164" fontId="2" fillId="0" borderId="1" xfId="1" applyFont="1" applyBorder="1" applyAlignment="1">
      <alignment horizontal="right"/>
    </xf>
    <xf numFmtId="165" fontId="1" fillId="0" borderId="0" xfId="1" applyNumberFormat="1" applyFont="1"/>
    <xf numFmtId="9" fontId="1" fillId="0" borderId="0" xfId="11" applyFont="1"/>
    <xf numFmtId="0" fontId="4" fillId="0" borderId="0" xfId="0" applyFont="1" applyAlignment="1">
      <alignment vertical="top" wrapText="1"/>
    </xf>
    <xf numFmtId="0" fontId="4" fillId="0" borderId="0" xfId="0" applyFont="1" applyAlignment="1">
      <alignment vertical="top"/>
    </xf>
    <xf numFmtId="164" fontId="3" fillId="0" borderId="0" xfId="10" applyFont="1" applyAlignment="1">
      <alignment vertical="top" wrapText="1"/>
    </xf>
    <xf numFmtId="166" fontId="3" fillId="0" borderId="0" xfId="0" applyNumberFormat="1" applyFont="1" applyAlignment="1">
      <alignment vertical="top" wrapText="1"/>
    </xf>
    <xf numFmtId="164" fontId="3" fillId="0" borderId="0" xfId="1" applyFont="1" applyAlignment="1">
      <alignment vertical="top" wrapText="1"/>
    </xf>
    <xf numFmtId="164" fontId="4" fillId="0" borderId="0" xfId="1" applyFont="1" applyAlignment="1">
      <alignment vertical="top"/>
    </xf>
    <xf numFmtId="167" fontId="8" fillId="7" borderId="6" xfId="3" applyNumberFormat="1" applyFont="1" applyFill="1" applyBorder="1" applyAlignment="1">
      <alignment vertical="center" wrapText="1" readingOrder="1"/>
    </xf>
    <xf numFmtId="173" fontId="0" fillId="0" borderId="0" xfId="1" applyNumberFormat="1" applyFont="1" applyAlignment="1">
      <alignment horizontal="right" vertical="center"/>
    </xf>
    <xf numFmtId="173" fontId="2" fillId="0" borderId="3" xfId="1" applyNumberFormat="1" applyFont="1" applyFill="1" applyBorder="1" applyAlignment="1">
      <alignment horizontal="right"/>
    </xf>
    <xf numFmtId="173" fontId="0" fillId="0" borderId="0" xfId="1" applyNumberFormat="1" applyFont="1"/>
    <xf numFmtId="173" fontId="1" fillId="0" borderId="0" xfId="1" applyNumberFormat="1" applyFont="1"/>
    <xf numFmtId="173" fontId="0" fillId="0" borderId="0" xfId="1" applyNumberFormat="1" applyFont="1" applyBorder="1" applyAlignment="1">
      <alignment vertical="center"/>
    </xf>
    <xf numFmtId="173" fontId="1" fillId="0" borderId="0" xfId="1" applyNumberFormat="1"/>
    <xf numFmtId="172" fontId="6" fillId="0" borderId="12" xfId="3" applyNumberFormat="1" applyFont="1" applyFill="1" applyBorder="1" applyAlignment="1">
      <alignment horizontal="center" vertical="center" wrapText="1"/>
    </xf>
    <xf numFmtId="0" fontId="13" fillId="8" borderId="6" xfId="0" applyFont="1" applyFill="1" applyBorder="1" applyAlignment="1">
      <alignment horizontal="left" vertical="center"/>
    </xf>
    <xf numFmtId="165"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wrapText="1"/>
    </xf>
    <xf numFmtId="172" fontId="8" fillId="4" borderId="5" xfId="3" applyNumberFormat="1" applyFont="1" applyFill="1" applyBorder="1" applyAlignment="1">
      <alignment vertical="center" wrapText="1" readingOrder="1"/>
    </xf>
    <xf numFmtId="165" fontId="8" fillId="4" borderId="6" xfId="3" applyNumberFormat="1" applyFont="1" applyFill="1" applyBorder="1" applyAlignment="1">
      <alignment horizontal="center" wrapText="1" readingOrder="1"/>
    </xf>
    <xf numFmtId="172" fontId="8" fillId="3" borderId="6" xfId="1" applyNumberFormat="1" applyFont="1" applyFill="1" applyBorder="1" applyAlignment="1">
      <alignment vertical="center" wrapText="1" readingOrder="1"/>
    </xf>
    <xf numFmtId="172" fontId="8" fillId="3" borderId="12"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applyAlignment="1">
      <alignment vertical="center" wrapText="1"/>
    </xf>
    <xf numFmtId="165" fontId="15" fillId="0" borderId="0" xfId="3" applyNumberFormat="1" applyFont="1" applyAlignment="1">
      <alignment vertical="center" wrapText="1"/>
    </xf>
    <xf numFmtId="165" fontId="16" fillId="0" borderId="0" xfId="3" applyNumberFormat="1" applyFont="1" applyAlignment="1">
      <alignment vertical="top" wrapText="1"/>
    </xf>
    <xf numFmtId="167" fontId="16" fillId="0" borderId="0" xfId="2" applyNumberFormat="1" applyFont="1" applyAlignment="1">
      <alignment vertical="top" wrapText="1"/>
    </xf>
    <xf numFmtId="165" fontId="8" fillId="10" borderId="6" xfId="1" applyNumberFormat="1" applyFont="1" applyFill="1" applyBorder="1" applyAlignment="1">
      <alignment vertical="center" wrapText="1" readingOrder="1"/>
    </xf>
    <xf numFmtId="174" fontId="1" fillId="0" borderId="0" xfId="1" applyNumberFormat="1" applyFont="1"/>
    <xf numFmtId="164" fontId="1" fillId="0" borderId="0" xfId="1" applyFont="1" applyAlignment="1">
      <alignment vertical="center"/>
    </xf>
    <xf numFmtId="171" fontId="8" fillId="10" borderId="6" xfId="1" applyNumberFormat="1" applyFont="1" applyFill="1" applyBorder="1" applyAlignment="1">
      <alignment vertical="center" wrapText="1" readingOrder="1"/>
    </xf>
    <xf numFmtId="171" fontId="0" fillId="0" borderId="0" xfId="1" applyNumberFormat="1" applyFont="1" applyAlignment="1">
      <alignment horizontal="right" vertical="center"/>
    </xf>
    <xf numFmtId="171" fontId="0" fillId="0" borderId="0" xfId="1" applyNumberFormat="1" applyFont="1"/>
    <xf numFmtId="171" fontId="0" fillId="0" borderId="0" xfId="1" applyNumberFormat="1" applyFont="1" applyBorder="1" applyAlignment="1">
      <alignment vertical="center"/>
    </xf>
    <xf numFmtId="173" fontId="2" fillId="0" borderId="0" xfId="1" applyNumberFormat="1" applyFont="1" applyFill="1" applyBorder="1" applyAlignment="1">
      <alignment horizontal="right"/>
    </xf>
    <xf numFmtId="173" fontId="1" fillId="0" borderId="0" xfId="1" applyNumberFormat="1" applyFont="1" applyAlignment="1">
      <alignment horizontal="right" vertical="center"/>
    </xf>
    <xf numFmtId="173" fontId="1" fillId="0" borderId="0" xfId="1" applyNumberFormat="1" applyFont="1" applyFill="1" applyBorder="1" applyAlignment="1">
      <alignment horizontal="right"/>
    </xf>
    <xf numFmtId="0" fontId="4" fillId="0" borderId="0" xfId="2" applyFont="1" applyAlignment="1">
      <alignment vertical="top" wrapText="1"/>
    </xf>
    <xf numFmtId="164" fontId="1" fillId="0" borderId="0" xfId="1"/>
    <xf numFmtId="171" fontId="0" fillId="0" borderId="0" xfId="1" applyNumberFormat="1" applyFont="1" applyFill="1" applyAlignment="1">
      <alignment horizontal="right" vertical="center"/>
    </xf>
    <xf numFmtId="171" fontId="0" fillId="0" borderId="0" xfId="1" applyNumberFormat="1" applyFont="1" applyFill="1"/>
    <xf numFmtId="171" fontId="0" fillId="0" borderId="0" xfId="1" applyNumberFormat="1" applyFont="1" applyFill="1" applyBorder="1" applyAlignment="1">
      <alignment vertical="center"/>
    </xf>
    <xf numFmtId="166" fontId="0" fillId="0" borderId="0" xfId="0" applyNumberFormat="1"/>
    <xf numFmtId="175" fontId="2" fillId="0" borderId="3"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1" xfId="1" applyNumberFormat="1" applyFont="1" applyFill="1" applyBorder="1" applyAlignment="1">
      <alignment horizontal="right"/>
    </xf>
    <xf numFmtId="175" fontId="8" fillId="4" borderId="5" xfId="3" applyNumberFormat="1" applyFont="1" applyFill="1" applyBorder="1" applyAlignment="1">
      <alignment horizontal="right" vertical="center" readingOrder="1"/>
    </xf>
    <xf numFmtId="175" fontId="8" fillId="3" borderId="6" xfId="3" applyNumberFormat="1" applyFont="1" applyFill="1" applyBorder="1" applyAlignment="1">
      <alignment horizontal="right" vertical="center" readingOrder="1"/>
    </xf>
    <xf numFmtId="175" fontId="8" fillId="4" borderId="5" xfId="3" applyNumberFormat="1" applyFont="1" applyFill="1" applyBorder="1" applyAlignment="1">
      <alignment horizontal="right" readingOrder="1"/>
    </xf>
    <xf numFmtId="175" fontId="8" fillId="3" borderId="6" xfId="3" applyNumberFormat="1" applyFont="1" applyFill="1" applyBorder="1" applyAlignment="1">
      <alignment horizontal="right" readingOrder="1"/>
    </xf>
    <xf numFmtId="175" fontId="0" fillId="0" borderId="0" xfId="3" applyNumberFormat="1" applyFont="1" applyBorder="1" applyAlignment="1">
      <alignment horizontal="right" vertical="center"/>
    </xf>
    <xf numFmtId="175" fontId="1" fillId="0" borderId="0" xfId="2" applyNumberFormat="1" applyAlignment="1">
      <alignment horizontal="right"/>
    </xf>
    <xf numFmtId="168" fontId="1" fillId="0" borderId="0" xfId="2" applyNumberFormat="1" applyAlignment="1">
      <alignment horizontal="right"/>
    </xf>
    <xf numFmtId="167" fontId="0" fillId="0" borderId="0" xfId="3" applyNumberFormat="1" applyFont="1" applyBorder="1" applyAlignment="1">
      <alignment horizontal="right" vertical="center"/>
    </xf>
    <xf numFmtId="175" fontId="1" fillId="0" borderId="0" xfId="1" applyNumberFormat="1" applyFont="1" applyAlignment="1">
      <alignment horizontal="right"/>
    </xf>
    <xf numFmtId="164" fontId="1" fillId="0" borderId="0" xfId="1" applyFont="1" applyAlignment="1">
      <alignment horizontal="right"/>
    </xf>
    <xf numFmtId="165" fontId="0" fillId="0" borderId="0" xfId="3" applyNumberFormat="1" applyFont="1" applyBorder="1" applyAlignment="1">
      <alignment horizontal="right" vertical="center"/>
    </xf>
    <xf numFmtId="175" fontId="0" fillId="0" borderId="0" xfId="0" applyNumberFormat="1" applyAlignment="1">
      <alignment horizontal="right"/>
    </xf>
    <xf numFmtId="175" fontId="0" fillId="0" borderId="0" xfId="1" applyNumberFormat="1" applyFont="1" applyAlignment="1">
      <alignment horizontal="right"/>
    </xf>
    <xf numFmtId="164" fontId="0" fillId="0" borderId="0" xfId="1" applyFont="1" applyAlignment="1">
      <alignment horizontal="right"/>
    </xf>
    <xf numFmtId="175" fontId="2" fillId="0" borderId="0" xfId="3" applyNumberFormat="1" applyFont="1" applyBorder="1" applyAlignment="1">
      <alignment horizontal="right"/>
    </xf>
    <xf numFmtId="165" fontId="2" fillId="0" borderId="0" xfId="3" applyNumberFormat="1" applyFont="1" applyBorder="1" applyAlignment="1">
      <alignment horizontal="right"/>
    </xf>
    <xf numFmtId="167" fontId="2" fillId="0" borderId="0" xfId="3" applyNumberFormat="1" applyFont="1" applyBorder="1" applyAlignment="1">
      <alignment horizontal="right"/>
    </xf>
    <xf numFmtId="165" fontId="0" fillId="0" borderId="0" xfId="3" applyNumberFormat="1" applyFont="1" applyBorder="1" applyAlignment="1">
      <alignment horizontal="right"/>
    </xf>
    <xf numFmtId="164" fontId="0" fillId="0" borderId="0" xfId="1" applyFont="1" applyBorder="1" applyAlignment="1">
      <alignment horizontal="right"/>
    </xf>
    <xf numFmtId="165" fontId="0" fillId="0" borderId="10" xfId="3" applyNumberFormat="1" applyFont="1" applyBorder="1" applyAlignment="1">
      <alignment horizontal="right"/>
    </xf>
    <xf numFmtId="164" fontId="0" fillId="0" borderId="10" xfId="1" applyFont="1" applyBorder="1" applyAlignment="1">
      <alignment horizontal="right"/>
    </xf>
    <xf numFmtId="165" fontId="8" fillId="4" borderId="5" xfId="3" applyNumberFormat="1" applyFont="1" applyFill="1" applyBorder="1" applyAlignment="1">
      <alignment horizontal="right" vertical="center" readingOrder="1"/>
    </xf>
    <xf numFmtId="167" fontId="8" fillId="3" borderId="6" xfId="3" applyNumberFormat="1" applyFont="1" applyFill="1" applyBorder="1" applyAlignment="1">
      <alignment horizontal="right" vertical="center" readingOrder="1"/>
    </xf>
    <xf numFmtId="167" fontId="8" fillId="7" borderId="6" xfId="3" applyNumberFormat="1" applyFont="1" applyFill="1" applyBorder="1" applyAlignment="1">
      <alignment horizontal="right" vertical="center" readingOrder="1"/>
    </xf>
    <xf numFmtId="165" fontId="7" fillId="0" borderId="0" xfId="1" applyNumberFormat="1" applyFont="1" applyFill="1" applyBorder="1" applyAlignment="1" applyProtection="1">
      <alignment horizontal="right" vertical="center"/>
    </xf>
    <xf numFmtId="165" fontId="7" fillId="0" borderId="0" xfId="3" applyNumberFormat="1" applyFont="1" applyFill="1" applyBorder="1" applyAlignment="1" applyProtection="1">
      <alignment horizontal="right" vertical="center"/>
    </xf>
    <xf numFmtId="164" fontId="7" fillId="0" borderId="0" xfId="1" applyFont="1" applyFill="1" applyBorder="1" applyAlignment="1" applyProtection="1">
      <alignment horizontal="right" vertical="center"/>
    </xf>
    <xf numFmtId="165" fontId="0" fillId="0" borderId="10" xfId="1" applyNumberFormat="1" applyFont="1" applyBorder="1" applyAlignment="1">
      <alignment horizontal="right"/>
    </xf>
    <xf numFmtId="175" fontId="8" fillId="4" borderId="5" xfId="3" applyNumberFormat="1" applyFont="1" applyFill="1" applyBorder="1" applyAlignment="1">
      <alignment horizontal="right" wrapText="1" readingOrder="1"/>
    </xf>
    <xf numFmtId="175" fontId="8" fillId="3" borderId="6" xfId="3" applyNumberFormat="1" applyFont="1" applyFill="1" applyBorder="1" applyAlignment="1">
      <alignment horizontal="right" wrapText="1" readingOrder="1"/>
    </xf>
    <xf numFmtId="175" fontId="0" fillId="0" borderId="0" xfId="3" applyNumberFormat="1" applyFont="1" applyBorder="1" applyAlignment="1">
      <alignment horizontal="right"/>
    </xf>
    <xf numFmtId="167" fontId="0" fillId="0" borderId="0" xfId="3" applyNumberFormat="1" applyFont="1" applyBorder="1" applyAlignment="1">
      <alignment horizontal="right"/>
    </xf>
    <xf numFmtId="165" fontId="8" fillId="4" borderId="5" xfId="3" applyNumberFormat="1" applyFont="1" applyFill="1" applyBorder="1" applyAlignment="1">
      <alignment horizontal="right" wrapText="1" readingOrder="1"/>
    </xf>
    <xf numFmtId="167" fontId="8" fillId="3" borderId="6" xfId="3" applyNumberFormat="1" applyFont="1" applyFill="1" applyBorder="1" applyAlignment="1">
      <alignment horizontal="right" wrapText="1" readingOrder="1"/>
    </xf>
    <xf numFmtId="167" fontId="8" fillId="7" borderId="6" xfId="3" applyNumberFormat="1" applyFont="1" applyFill="1" applyBorder="1" applyAlignment="1">
      <alignment horizontal="right" wrapText="1" readingOrder="1"/>
    </xf>
    <xf numFmtId="165" fontId="7" fillId="0" borderId="0" xfId="1" applyNumberFormat="1" applyFont="1" applyFill="1" applyBorder="1" applyAlignment="1" applyProtection="1">
      <alignment horizontal="right" wrapText="1"/>
    </xf>
    <xf numFmtId="165" fontId="7" fillId="0" borderId="0" xfId="3" applyNumberFormat="1" applyFont="1" applyFill="1" applyBorder="1" applyAlignment="1" applyProtection="1">
      <alignment horizontal="right" wrapText="1"/>
    </xf>
    <xf numFmtId="165" fontId="1" fillId="0" borderId="0" xfId="1" applyNumberFormat="1" applyFont="1"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165" fontId="8" fillId="4" borderId="5" xfId="3" applyNumberFormat="1" applyFont="1" applyFill="1" applyBorder="1" applyAlignment="1">
      <alignment horizontal="right" readingOrder="1"/>
    </xf>
    <xf numFmtId="167" fontId="8" fillId="3" borderId="6" xfId="3" applyNumberFormat="1" applyFont="1" applyFill="1" applyBorder="1" applyAlignment="1">
      <alignment horizontal="right" readingOrder="1"/>
    </xf>
    <xf numFmtId="167" fontId="8" fillId="7" borderId="6" xfId="3" applyNumberFormat="1" applyFont="1" applyFill="1" applyBorder="1" applyAlignment="1">
      <alignment horizontal="right" readingOrder="1"/>
    </xf>
    <xf numFmtId="165" fontId="7" fillId="0" borderId="0" xfId="1" applyNumberFormat="1" applyFont="1" applyFill="1" applyBorder="1" applyAlignment="1" applyProtection="1">
      <alignment horizontal="right"/>
    </xf>
    <xf numFmtId="165" fontId="7" fillId="0" borderId="0" xfId="3" applyNumberFormat="1" applyFont="1" applyFill="1" applyBorder="1" applyAlignment="1" applyProtection="1">
      <alignment horizontal="right"/>
    </xf>
    <xf numFmtId="171" fontId="0" fillId="0" borderId="0" xfId="0" applyNumberFormat="1"/>
    <xf numFmtId="173" fontId="0" fillId="0" borderId="10" xfId="1" applyNumberFormat="1" applyFont="1" applyBorder="1"/>
    <xf numFmtId="0" fontId="4" fillId="0" borderId="11" xfId="2" applyFont="1" applyBorder="1" applyAlignment="1">
      <alignment vertical="center"/>
    </xf>
    <xf numFmtId="171" fontId="0" fillId="0" borderId="10" xfId="1" applyNumberFormat="1" applyFont="1" applyBorder="1" applyAlignment="1">
      <alignment horizontal="right" vertical="center"/>
    </xf>
    <xf numFmtId="171" fontId="0" fillId="0" borderId="10" xfId="1" applyNumberFormat="1" applyFont="1" applyBorder="1"/>
    <xf numFmtId="0" fontId="4" fillId="0" borderId="11" xfId="2" applyFont="1" applyBorder="1" applyAlignment="1">
      <alignment horizontal="left" vertical="center" wrapText="1"/>
    </xf>
    <xf numFmtId="0" fontId="0" fillId="0" borderId="11" xfId="2" applyFont="1" applyBorder="1"/>
    <xf numFmtId="173" fontId="0" fillId="0" borderId="0" xfId="1" applyNumberFormat="1" applyFont="1" applyFill="1" applyAlignment="1">
      <alignment horizontal="right" vertical="center"/>
    </xf>
    <xf numFmtId="173" fontId="0" fillId="0" borderId="0" xfId="1" applyNumberFormat="1" applyFont="1" applyFill="1"/>
    <xf numFmtId="176" fontId="0" fillId="0" borderId="0" xfId="0" applyNumberFormat="1"/>
    <xf numFmtId="0" fontId="11" fillId="0" borderId="9" xfId="2" applyFont="1" applyBorder="1" applyAlignment="1">
      <alignment horizontal="center" vertical="center" wrapText="1" readingOrder="1"/>
    </xf>
    <xf numFmtId="0" fontId="11" fillId="0" borderId="0" xfId="2" applyFont="1" applyAlignment="1">
      <alignment horizontal="center" vertical="center" wrapText="1" readingOrder="1"/>
    </xf>
    <xf numFmtId="0" fontId="10" fillId="0" borderId="9" xfId="2" applyFont="1" applyBorder="1" applyAlignment="1">
      <alignment horizontal="center" vertical="top" wrapText="1" readingOrder="1"/>
    </xf>
    <xf numFmtId="0" fontId="10" fillId="0" borderId="0" xfId="2" applyFont="1" applyAlignment="1">
      <alignment horizontal="center" vertical="top"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xf numFmtId="0" fontId="14" fillId="0" borderId="11" xfId="2" applyFont="1" applyBorder="1" applyAlignment="1">
      <alignment horizontal="left" vertical="center" wrapText="1" readingOrder="1"/>
    </xf>
    <xf numFmtId="0" fontId="5" fillId="0" borderId="11" xfId="2" applyFont="1" applyBorder="1" applyAlignment="1">
      <alignment horizontal="left" vertical="center" wrapText="1" readingOrder="1"/>
    </xf>
  </cellXfs>
  <cellStyles count="12">
    <cellStyle name="Comma" xfId="1" builtinId="3"/>
    <cellStyle name="Comma 2" xfId="9" xr:uid="{00000000-0005-0000-0000-000000000000}"/>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ercent" xfId="11" builtinId="5"/>
    <cellStyle name="Porcentaje 5"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C8CBF4C-32FF-4692-9484-B76F9C64FC02}"/>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3" name="Imagen 4">
          <a:extLst>
            <a:ext uri="{FF2B5EF4-FFF2-40B4-BE49-F238E27FC236}">
              <a16:creationId xmlns:a16="http://schemas.microsoft.com/office/drawing/2014/main" id="{54567924-6B5F-41B9-9AFE-1460568B07BF}"/>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12</xdr:col>
      <xdr:colOff>709084</xdr:colOff>
      <xdr:row>1</xdr:row>
      <xdr:rowOff>93702</xdr:rowOff>
    </xdr:from>
    <xdr:to>
      <xdr:col>15</xdr:col>
      <xdr:colOff>301296</xdr:colOff>
      <xdr:row>5</xdr:row>
      <xdr:rowOff>57684</xdr:rowOff>
    </xdr:to>
    <xdr:pic>
      <xdr:nvPicPr>
        <xdr:cNvPr id="4" name="Imagen 3">
          <a:extLst>
            <a:ext uri="{FF2B5EF4-FFF2-40B4-BE49-F238E27FC236}">
              <a16:creationId xmlns:a16="http://schemas.microsoft.com/office/drawing/2014/main" id="{A7BE25EB-48EF-4CAF-BF79-1697440E08A7}"/>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66BFB752-2B4C-4F9B-9D3F-5FF1756236EA}"/>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1999405</xdr:colOff>
      <xdr:row>5</xdr:row>
      <xdr:rowOff>56726</xdr:rowOff>
    </xdr:to>
    <xdr:pic>
      <xdr:nvPicPr>
        <xdr:cNvPr id="3" name="Imagen 4">
          <a:extLst>
            <a:ext uri="{FF2B5EF4-FFF2-40B4-BE49-F238E27FC236}">
              <a16:creationId xmlns:a16="http://schemas.microsoft.com/office/drawing/2014/main" id="{C8798DCF-0082-45B3-AEC9-0A8BD71BE7E4}"/>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13</xdr:col>
      <xdr:colOff>709084</xdr:colOff>
      <xdr:row>1</xdr:row>
      <xdr:rowOff>93702</xdr:rowOff>
    </xdr:from>
    <xdr:to>
      <xdr:col>16</xdr:col>
      <xdr:colOff>350350</xdr:colOff>
      <xdr:row>5</xdr:row>
      <xdr:rowOff>57684</xdr:rowOff>
    </xdr:to>
    <xdr:pic>
      <xdr:nvPicPr>
        <xdr:cNvPr id="4" name="Imagen 3">
          <a:extLst>
            <a:ext uri="{FF2B5EF4-FFF2-40B4-BE49-F238E27FC236}">
              <a16:creationId xmlns:a16="http://schemas.microsoft.com/office/drawing/2014/main" id="{5FE2B247-6F7D-4C60-8DA5-5E2D1B86233A}"/>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30D0FC4-E8A9-4A6A-9DD5-F988481274C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993816</xdr:colOff>
      <xdr:row>3</xdr:row>
      <xdr:rowOff>249255</xdr:rowOff>
    </xdr:to>
    <xdr:pic>
      <xdr:nvPicPr>
        <xdr:cNvPr id="4" name="Imagen 3">
          <a:extLst>
            <a:ext uri="{FF2B5EF4-FFF2-40B4-BE49-F238E27FC236}">
              <a16:creationId xmlns:a16="http://schemas.microsoft.com/office/drawing/2014/main" id="{522BF69B-EA13-44C0-B06C-FC8A0BD6060F}"/>
            </a:ext>
          </a:extLst>
        </xdr:cNvPr>
        <xdr:cNvPicPr>
          <a:picLocks noChangeAspect="1"/>
        </xdr:cNvPicPr>
      </xdr:nvPicPr>
      <xdr:blipFill>
        <a:blip xmlns:r="http://schemas.openxmlformats.org/officeDocument/2006/relationships" r:embed="rId2"/>
        <a:stretch>
          <a:fillRect/>
        </a:stretch>
      </xdr:blipFill>
      <xdr:spPr>
        <a:xfrm>
          <a:off x="9220200" y="0"/>
          <a:ext cx="2012992" cy="980775"/>
        </a:xfrm>
        <a:prstGeom prst="rect">
          <a:avLst/>
        </a:prstGeom>
      </xdr:spPr>
    </xdr:pic>
    <xdr:clientData/>
  </xdr:twoCellAnchor>
  <xdr:twoCellAnchor editAs="oneCell">
    <xdr:from>
      <xdr:col>0</xdr:col>
      <xdr:colOff>411939</xdr:colOff>
      <xdr:row>0</xdr:row>
      <xdr:rowOff>0</xdr:rowOff>
    </xdr:from>
    <xdr:to>
      <xdr:col>1</xdr:col>
      <xdr:colOff>1845945</xdr:colOff>
      <xdr:row>4</xdr:row>
      <xdr:rowOff>16441</xdr:rowOff>
    </xdr:to>
    <xdr:pic>
      <xdr:nvPicPr>
        <xdr:cNvPr id="8" name="Imagen 7">
          <a:extLst>
            <a:ext uri="{FF2B5EF4-FFF2-40B4-BE49-F238E27FC236}">
              <a16:creationId xmlns:a16="http://schemas.microsoft.com/office/drawing/2014/main" id="{4DD456A0-0257-F0E1-751B-78773437B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2155" cy="10241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89F61B56-BCDF-4D80-A6CD-B59F76EEE14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899042</xdr:colOff>
      <xdr:row>3</xdr:row>
      <xdr:rowOff>245445</xdr:rowOff>
    </xdr:to>
    <xdr:pic>
      <xdr:nvPicPr>
        <xdr:cNvPr id="3" name="Imagen 3">
          <a:extLst>
            <a:ext uri="{FF2B5EF4-FFF2-40B4-BE49-F238E27FC236}">
              <a16:creationId xmlns:a16="http://schemas.microsoft.com/office/drawing/2014/main" id="{7FCEDED5-8D74-4E75-95D6-511D15037491}"/>
            </a:ext>
            <a:ext uri="{147F2762-F138-4A5C-976F-8EAC2B608ADB}">
              <a16:predDERef xmlns:a16="http://schemas.microsoft.com/office/drawing/2014/main" pred="{89F61B56-BCDF-4D80-A6CD-B59F76EEE141}"/>
            </a:ext>
          </a:extLst>
        </xdr:cNvPr>
        <xdr:cNvPicPr>
          <a:picLocks noChangeAspect="1"/>
        </xdr:cNvPicPr>
      </xdr:nvPicPr>
      <xdr:blipFill>
        <a:blip xmlns:r="http://schemas.openxmlformats.org/officeDocument/2006/relationships" r:embed="rId2"/>
        <a:stretch>
          <a:fillRect/>
        </a:stretch>
      </xdr:blipFill>
      <xdr:spPr>
        <a:xfrm>
          <a:off x="19897725" y="0"/>
          <a:ext cx="2012991" cy="980775"/>
        </a:xfrm>
        <a:prstGeom prst="rect">
          <a:avLst/>
        </a:prstGeom>
      </xdr:spPr>
    </xdr:pic>
    <xdr:clientData/>
  </xdr:twoCellAnchor>
  <xdr:twoCellAnchor editAs="oneCell">
    <xdr:from>
      <xdr:col>0</xdr:col>
      <xdr:colOff>411939</xdr:colOff>
      <xdr:row>0</xdr:row>
      <xdr:rowOff>0</xdr:rowOff>
    </xdr:from>
    <xdr:to>
      <xdr:col>1</xdr:col>
      <xdr:colOff>1849755</xdr:colOff>
      <xdr:row>4</xdr:row>
      <xdr:rowOff>20251</xdr:rowOff>
    </xdr:to>
    <xdr:pic>
      <xdr:nvPicPr>
        <xdr:cNvPr id="4" name="Imagen 7">
          <a:extLst>
            <a:ext uri="{FF2B5EF4-FFF2-40B4-BE49-F238E27FC236}">
              <a16:creationId xmlns:a16="http://schemas.microsoft.com/office/drawing/2014/main" id="{930E87D4-DBCD-4069-8C8A-5D3C6E209A04}"/>
            </a:ext>
            <a:ext uri="{147F2762-F138-4A5C-976F-8EAC2B608ADB}">
              <a16:predDERef xmlns:a16="http://schemas.microsoft.com/office/drawing/2014/main" pred="{7FCEDED5-8D74-4E75-95D6-511D150374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4536" cy="1033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CDA4EA5-408B-CF4D-81F5-8E034E07B180}"/>
            </a:ext>
          </a:extLst>
        </xdr:cNvPr>
        <xdr:cNvPicPr/>
      </xdr:nvPicPr>
      <xdr:blipFill>
        <a:blip xmlns:r="http://schemas.openxmlformats.org/officeDocument/2006/relationships" r:embed="rId1" cstate="print"/>
        <a:stretch>
          <a:fillRect/>
        </a:stretch>
      </xdr:blipFill>
      <xdr:spPr>
        <a:xfrm>
          <a:off x="9525" y="0"/>
          <a:ext cx="243868" cy="1597025"/>
        </a:xfrm>
        <a:prstGeom prst="rect">
          <a:avLst/>
        </a:prstGeom>
      </xdr:spPr>
    </xdr:pic>
    <xdr:clientData/>
  </xdr:twoCellAnchor>
  <xdr:twoCellAnchor editAs="oneCell">
    <xdr:from>
      <xdr:col>1</xdr:col>
      <xdr:colOff>52917</xdr:colOff>
      <xdr:row>0</xdr:row>
      <xdr:rowOff>37041</xdr:rowOff>
    </xdr:from>
    <xdr:to>
      <xdr:col>1</xdr:col>
      <xdr:colOff>1968500</xdr:colOff>
      <xdr:row>3</xdr:row>
      <xdr:rowOff>199392</xdr:rowOff>
    </xdr:to>
    <xdr:pic>
      <xdr:nvPicPr>
        <xdr:cNvPr id="3" name="Imagen 4">
          <a:extLst>
            <a:ext uri="{FF2B5EF4-FFF2-40B4-BE49-F238E27FC236}">
              <a16:creationId xmlns:a16="http://schemas.microsoft.com/office/drawing/2014/main" id="{790339AB-8274-A940-9DF7-D473BD92D2A6}"/>
            </a:ext>
          </a:extLst>
        </xdr:cNvPr>
        <xdr:cNvPicPr>
          <a:picLocks noChangeAspect="1"/>
        </xdr:cNvPicPr>
      </xdr:nvPicPr>
      <xdr:blipFill>
        <a:blip xmlns:r="http://schemas.openxmlformats.org/officeDocument/2006/relationships" r:embed="rId2"/>
        <a:stretch>
          <a:fillRect/>
        </a:stretch>
      </xdr:blipFill>
      <xdr:spPr>
        <a:xfrm>
          <a:off x="446617" y="37041"/>
          <a:ext cx="1915583" cy="911651"/>
        </a:xfrm>
        <a:prstGeom prst="rect">
          <a:avLst/>
        </a:prstGeom>
      </xdr:spPr>
    </xdr:pic>
    <xdr:clientData/>
  </xdr:twoCellAnchor>
  <xdr:twoCellAnchor editAs="oneCell">
    <xdr:from>
      <xdr:col>15</xdr:col>
      <xdr:colOff>431925</xdr:colOff>
      <xdr:row>0</xdr:row>
      <xdr:rowOff>0</xdr:rowOff>
    </xdr:from>
    <xdr:to>
      <xdr:col>17</xdr:col>
      <xdr:colOff>602935</xdr:colOff>
      <xdr:row>4</xdr:row>
      <xdr:rowOff>21166</xdr:rowOff>
    </xdr:to>
    <xdr:pic>
      <xdr:nvPicPr>
        <xdr:cNvPr id="4" name="Imagen 3">
          <a:extLst>
            <a:ext uri="{FF2B5EF4-FFF2-40B4-BE49-F238E27FC236}">
              <a16:creationId xmlns:a16="http://schemas.microsoft.com/office/drawing/2014/main" id="{CB6A8561-A8C6-4340-BA2D-F79836AF88CE}"/>
            </a:ext>
          </a:extLst>
        </xdr:cNvPr>
        <xdr:cNvPicPr>
          <a:picLocks noChangeAspect="1"/>
        </xdr:cNvPicPr>
      </xdr:nvPicPr>
      <xdr:blipFill>
        <a:blip xmlns:r="http://schemas.openxmlformats.org/officeDocument/2006/relationships" r:embed="rId3"/>
        <a:stretch>
          <a:fillRect/>
        </a:stretch>
      </xdr:blipFill>
      <xdr:spPr>
        <a:xfrm>
          <a:off x="20828125" y="0"/>
          <a:ext cx="2355410" cy="1037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5F7CB5D-A9D4-4F36-B90F-555C08C601A4}"/>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2010835</xdr:colOff>
      <xdr:row>5</xdr:row>
      <xdr:rowOff>52916</xdr:rowOff>
    </xdr:to>
    <xdr:pic>
      <xdr:nvPicPr>
        <xdr:cNvPr id="3" name="Imagen 2">
          <a:extLst>
            <a:ext uri="{FF2B5EF4-FFF2-40B4-BE49-F238E27FC236}">
              <a16:creationId xmlns:a16="http://schemas.microsoft.com/office/drawing/2014/main" id="{1AC471D2-FA9B-44CF-A621-8895827AA5C6}"/>
            </a:ext>
          </a:extLst>
        </xdr:cNvPr>
        <xdr:cNvPicPr>
          <a:picLocks noChangeAspect="1"/>
        </xdr:cNvPicPr>
      </xdr:nvPicPr>
      <xdr:blipFill>
        <a:blip xmlns:r="http://schemas.openxmlformats.org/officeDocument/2006/relationships" r:embed="rId2"/>
        <a:stretch>
          <a:fillRect/>
        </a:stretch>
      </xdr:blipFill>
      <xdr:spPr>
        <a:xfrm>
          <a:off x="427140" y="317499"/>
          <a:ext cx="2002795" cy="945092"/>
        </a:xfrm>
        <a:prstGeom prst="rect">
          <a:avLst/>
        </a:prstGeom>
      </xdr:spPr>
    </xdr:pic>
    <xdr:clientData/>
  </xdr:twoCellAnchor>
  <xdr:twoCellAnchor editAs="oneCell">
    <xdr:from>
      <xdr:col>13</xdr:col>
      <xdr:colOff>66156</xdr:colOff>
      <xdr:row>1</xdr:row>
      <xdr:rowOff>65920</xdr:rowOff>
    </xdr:from>
    <xdr:to>
      <xdr:col>16</xdr:col>
      <xdr:colOff>21165</xdr:colOff>
      <xdr:row>5</xdr:row>
      <xdr:rowOff>31807</xdr:rowOff>
    </xdr:to>
    <xdr:pic>
      <xdr:nvPicPr>
        <xdr:cNvPr id="4" name="Imagen 3">
          <a:extLst>
            <a:ext uri="{FF2B5EF4-FFF2-40B4-BE49-F238E27FC236}">
              <a16:creationId xmlns:a16="http://schemas.microsoft.com/office/drawing/2014/main" id="{DAAA0362-0947-4D39-9B03-989C5773F1FD}"/>
            </a:ext>
          </a:extLst>
        </xdr:cNvPr>
        <xdr:cNvPicPr>
          <a:picLocks noChangeAspect="1"/>
        </xdr:cNvPicPr>
      </xdr:nvPicPr>
      <xdr:blipFill>
        <a:blip xmlns:r="http://schemas.openxmlformats.org/officeDocument/2006/relationships" r:embed="rId3"/>
        <a:stretch>
          <a:fillRect/>
        </a:stretch>
      </xdr:blipFill>
      <xdr:spPr>
        <a:xfrm>
          <a:off x="17706456" y="256420"/>
          <a:ext cx="2021934" cy="985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xfrm>
          <a:off x="9525" y="0"/>
          <a:ext cx="243868" cy="1571625"/>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431373" y="317499"/>
          <a:ext cx="2002795" cy="941917"/>
        </a:xfrm>
        <a:prstGeom prst="rect">
          <a:avLst/>
        </a:prstGeom>
      </xdr:spPr>
    </xdr:pic>
    <xdr:clientData/>
  </xdr:twoCellAnchor>
  <xdr:twoCellAnchor editAs="oneCell">
    <xdr:from>
      <xdr:col>13</xdr:col>
      <xdr:colOff>709084</xdr:colOff>
      <xdr:row>1</xdr:row>
      <xdr:rowOff>93702</xdr:rowOff>
    </xdr:from>
    <xdr:to>
      <xdr:col>16</xdr:col>
      <xdr:colOff>301295</xdr:colOff>
      <xdr:row>5</xdr:row>
      <xdr:rowOff>57684</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7401647" y="284202"/>
          <a:ext cx="2009180" cy="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0"/>
  <sheetViews>
    <sheetView showGridLines="0" topLeftCell="A13" zoomScale="90" zoomScaleNormal="90" workbookViewId="0">
      <selection activeCell="E50" sqref="E50"/>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18035304545</v>
      </c>
      <c r="D12" s="120">
        <f t="shared" si="0"/>
        <v>18386904312.310001</v>
      </c>
      <c r="E12" s="121">
        <f t="shared" si="0"/>
        <v>391201861</v>
      </c>
      <c r="F12" s="121">
        <f t="shared" si="0"/>
        <v>528103553.1099999</v>
      </c>
      <c r="G12" s="121">
        <f t="shared" si="0"/>
        <v>692352605.15999997</v>
      </c>
      <c r="H12" s="121">
        <f t="shared" si="0"/>
        <v>315257820.48000002</v>
      </c>
      <c r="I12" s="121">
        <f t="shared" si="0"/>
        <v>43074523.870000087</v>
      </c>
      <c r="J12" s="121">
        <f t="shared" si="0"/>
        <v>60699991.679999977</v>
      </c>
      <c r="K12" s="121">
        <f t="shared" si="0"/>
        <v>30445190.970000021</v>
      </c>
      <c r="L12" s="121">
        <f t="shared" si="0"/>
        <v>30740655.639999975</v>
      </c>
      <c r="M12" s="121">
        <f t="shared" si="0"/>
        <v>93212768.340000063</v>
      </c>
      <c r="N12" s="121">
        <f t="shared" si="0"/>
        <v>32117945.380000044</v>
      </c>
      <c r="O12" s="121">
        <f t="shared" si="0"/>
        <v>-540745825.24999988</v>
      </c>
      <c r="P12" s="121">
        <f t="shared" si="0"/>
        <v>9153163684.1199989</v>
      </c>
      <c r="Q12" s="121">
        <f>+Q13+Q19</f>
        <v>10829624774.5</v>
      </c>
      <c r="R12" s="5"/>
      <c r="S12" s="5"/>
      <c r="T12" s="5"/>
      <c r="U12" s="5"/>
      <c r="V12" s="5"/>
      <c r="W12" s="5"/>
      <c r="X12" s="5"/>
      <c r="Y12" s="5"/>
      <c r="Z12" s="5"/>
      <c r="AA12" s="5"/>
    </row>
    <row r="13" spans="1:27" x14ac:dyDescent="0.25">
      <c r="B13" s="23" t="s">
        <v>22</v>
      </c>
      <c r="C13" s="115">
        <f>SUM(C14:C18)</f>
        <v>18032724545</v>
      </c>
      <c r="D13" s="115">
        <f>SUM(D14:D18)</f>
        <v>18384324312.310001</v>
      </c>
      <c r="E13" s="115">
        <f t="shared" ref="E13:P13" si="1">SUM(E14:E18)</f>
        <v>391201861</v>
      </c>
      <c r="F13" s="115">
        <f t="shared" si="1"/>
        <v>528103553.1099999</v>
      </c>
      <c r="G13" s="115">
        <f t="shared" si="1"/>
        <v>692352605.15999997</v>
      </c>
      <c r="H13" s="115">
        <f t="shared" si="1"/>
        <v>315257820.48000002</v>
      </c>
      <c r="I13" s="115">
        <f t="shared" si="1"/>
        <v>43074523.870000087</v>
      </c>
      <c r="J13" s="115">
        <f t="shared" si="1"/>
        <v>60699991.679999977</v>
      </c>
      <c r="K13" s="115">
        <f t="shared" si="1"/>
        <v>30445190.970000021</v>
      </c>
      <c r="L13" s="115">
        <f t="shared" si="1"/>
        <v>30740655.639999975</v>
      </c>
      <c r="M13" s="115">
        <f t="shared" si="1"/>
        <v>93212768.340000063</v>
      </c>
      <c r="N13" s="115">
        <f t="shared" si="1"/>
        <v>32117945.380000044</v>
      </c>
      <c r="O13" s="115">
        <f t="shared" si="1"/>
        <v>-540745825.24999988</v>
      </c>
      <c r="P13" s="115">
        <f t="shared" si="1"/>
        <v>9153163684.1199989</v>
      </c>
      <c r="Q13" s="115">
        <f>SUM(Q14:Q18)</f>
        <v>10829624774.5</v>
      </c>
      <c r="R13" s="17"/>
      <c r="S13" s="17"/>
      <c r="T13" s="17"/>
      <c r="U13" s="17"/>
      <c r="V13" s="17"/>
      <c r="W13" s="17"/>
      <c r="X13" s="17"/>
      <c r="Y13" s="17"/>
      <c r="Z13" s="17"/>
      <c r="AA13" s="5"/>
    </row>
    <row r="14" spans="1:27" x14ac:dyDescent="0.25">
      <c r="B14" s="30" t="s">
        <v>23</v>
      </c>
      <c r="C14" s="148">
        <v>4576334254</v>
      </c>
      <c r="D14" s="123">
        <v>4576334254</v>
      </c>
      <c r="E14" s="124">
        <v>0</v>
      </c>
      <c r="F14" s="124">
        <v>0</v>
      </c>
      <c r="G14" s="124">
        <v>0</v>
      </c>
      <c r="H14" s="123">
        <v>119845</v>
      </c>
      <c r="I14" s="123">
        <v>33158</v>
      </c>
      <c r="J14" s="124">
        <v>0</v>
      </c>
      <c r="K14" s="124">
        <v>0</v>
      </c>
      <c r="L14" s="123">
        <v>1736915.3</v>
      </c>
      <c r="M14" s="123">
        <v>38588979.840000004</v>
      </c>
      <c r="N14" s="123">
        <v>19347208</v>
      </c>
      <c r="O14" s="123">
        <v>355038.6</v>
      </c>
      <c r="P14" s="123">
        <v>74378037.170000002</v>
      </c>
      <c r="Q14" s="148">
        <f>SUM(E14:P14)</f>
        <v>134559181.91</v>
      </c>
      <c r="R14" s="17"/>
      <c r="S14" s="18"/>
      <c r="T14" s="18"/>
      <c r="U14" s="18"/>
      <c r="V14" s="18"/>
      <c r="W14" s="18"/>
      <c r="X14" s="18"/>
      <c r="Y14" s="18"/>
      <c r="Z14" s="18"/>
      <c r="AA14" s="5"/>
    </row>
    <row r="15" spans="1:27" x14ac:dyDescent="0.25">
      <c r="B15" s="30" t="s">
        <v>24</v>
      </c>
      <c r="C15" s="148">
        <v>455231872</v>
      </c>
      <c r="D15" s="123">
        <v>455231872</v>
      </c>
      <c r="E15" s="124">
        <v>0</v>
      </c>
      <c r="F15" s="123">
        <v>11515215</v>
      </c>
      <c r="G15" s="124">
        <v>0</v>
      </c>
      <c r="H15" s="123">
        <v>662659.78</v>
      </c>
      <c r="I15" s="123">
        <v>1949005.3900000001</v>
      </c>
      <c r="J15" s="123">
        <v>490452.62</v>
      </c>
      <c r="K15" s="123">
        <v>2525648.34</v>
      </c>
      <c r="L15" s="123">
        <v>165469.91</v>
      </c>
      <c r="M15" s="123">
        <v>739823.60999999987</v>
      </c>
      <c r="N15" s="123">
        <v>1532929.1600000001</v>
      </c>
      <c r="O15" s="123">
        <v>564908.26</v>
      </c>
      <c r="P15" s="123">
        <v>1136545.9300000002</v>
      </c>
      <c r="Q15" s="148">
        <f>SUM(E15:P15)</f>
        <v>21282658</v>
      </c>
      <c r="R15" s="17"/>
      <c r="S15" s="32"/>
      <c r="T15" s="32"/>
      <c r="U15" s="32"/>
      <c r="V15" s="18"/>
      <c r="W15" s="18"/>
      <c r="X15" s="32"/>
      <c r="Y15" s="32"/>
      <c r="Z15" s="32"/>
      <c r="AA15" s="18"/>
    </row>
    <row r="16" spans="1:27" s="31" customFormat="1" x14ac:dyDescent="0.25">
      <c r="B16" s="30" t="s">
        <v>25</v>
      </c>
      <c r="C16" s="148">
        <v>1696569111</v>
      </c>
      <c r="D16" s="123">
        <v>1696569111</v>
      </c>
      <c r="E16" s="124">
        <v>0</v>
      </c>
      <c r="F16" s="124">
        <v>0</v>
      </c>
      <c r="G16" s="124">
        <v>0</v>
      </c>
      <c r="H16" s="124">
        <v>0</v>
      </c>
      <c r="I16" s="124">
        <v>0</v>
      </c>
      <c r="J16" s="124">
        <v>0</v>
      </c>
      <c r="K16" s="124">
        <v>0</v>
      </c>
      <c r="L16" s="124">
        <v>0</v>
      </c>
      <c r="M16" s="124">
        <v>0</v>
      </c>
      <c r="N16" s="124">
        <v>0</v>
      </c>
      <c r="O16" s="124">
        <v>0</v>
      </c>
      <c r="P16" s="124">
        <v>0</v>
      </c>
      <c r="Q16" s="149">
        <f>SUM(E16:P16)</f>
        <v>0</v>
      </c>
      <c r="R16" s="17"/>
      <c r="V16" s="18"/>
      <c r="W16" s="18"/>
    </row>
    <row r="17" spans="1:27" s="31" customFormat="1" x14ac:dyDescent="0.25">
      <c r="B17" s="30" t="s">
        <v>26</v>
      </c>
      <c r="C17" s="148">
        <v>10806094878</v>
      </c>
      <c r="D17" s="123">
        <v>11146002290</v>
      </c>
      <c r="E17" s="123">
        <v>391201861</v>
      </c>
      <c r="F17" s="123">
        <v>516588338.1099999</v>
      </c>
      <c r="G17" s="123">
        <v>684539282.14999998</v>
      </c>
      <c r="H17" s="123">
        <v>314401225.70000005</v>
      </c>
      <c r="I17" s="123">
        <v>40791860.480000086</v>
      </c>
      <c r="J17" s="123">
        <v>54925123.439999983</v>
      </c>
      <c r="K17" s="123">
        <v>27476192.630000021</v>
      </c>
      <c r="L17" s="123">
        <v>28599195.429999974</v>
      </c>
      <c r="M17" s="123">
        <v>53215499.890000053</v>
      </c>
      <c r="N17" s="123">
        <v>10866768.220000044</v>
      </c>
      <c r="O17" s="123">
        <v>-541820472.1099999</v>
      </c>
      <c r="P17" s="123">
        <v>9077349609.7199993</v>
      </c>
      <c r="Q17" s="148">
        <f>SUM(E17:P17)</f>
        <v>10658134484.66</v>
      </c>
      <c r="R17" s="17"/>
      <c r="V17" s="18"/>
      <c r="W17" s="18"/>
    </row>
    <row r="18" spans="1:27" x14ac:dyDescent="0.25">
      <c r="B18" s="30" t="s">
        <v>27</v>
      </c>
      <c r="C18" s="148">
        <v>498494430</v>
      </c>
      <c r="D18" s="123">
        <v>510186785.31</v>
      </c>
      <c r="E18" s="124">
        <v>0</v>
      </c>
      <c r="F18" s="124">
        <v>0</v>
      </c>
      <c r="G18" s="123">
        <v>7813323.0099999998</v>
      </c>
      <c r="H18" s="123">
        <v>74090</v>
      </c>
      <c r="I18" s="123">
        <v>300500.00000000023</v>
      </c>
      <c r="J18" s="123">
        <v>5284415.62</v>
      </c>
      <c r="K18" s="123">
        <v>443350</v>
      </c>
      <c r="L18" s="123">
        <v>239074.99999999997</v>
      </c>
      <c r="M18" s="123">
        <v>668465</v>
      </c>
      <c r="N18" s="123">
        <v>371040</v>
      </c>
      <c r="O18" s="123">
        <v>154700</v>
      </c>
      <c r="P18" s="123">
        <v>299491.30000000005</v>
      </c>
      <c r="Q18" s="148">
        <f t="shared" ref="Q18" si="2">SUM(E18:P18)</f>
        <v>15648449.93</v>
      </c>
      <c r="R18" s="17"/>
      <c r="S18" s="51"/>
      <c r="T18" s="5"/>
      <c r="U18" s="5"/>
      <c r="V18" s="18"/>
      <c r="W18" s="18"/>
      <c r="X18" s="5"/>
      <c r="Y18" s="5"/>
      <c r="Z18" s="5"/>
      <c r="AA18" s="5"/>
    </row>
    <row r="19" spans="1:27" x14ac:dyDescent="0.25">
      <c r="B19" s="23" t="s">
        <v>28</v>
      </c>
      <c r="C19" s="115">
        <f>C20</f>
        <v>2580000</v>
      </c>
      <c r="D19" s="115">
        <f t="shared" ref="D19:P19" si="3">D20</f>
        <v>2580000</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2580000</v>
      </c>
      <c r="D20" s="123">
        <v>2580000</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4">
        <v>0</v>
      </c>
      <c r="D22" s="124">
        <v>0</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16157158155</v>
      </c>
      <c r="D23" s="120">
        <f t="shared" si="5"/>
        <v>16521544338.829998</v>
      </c>
      <c r="E23" s="121">
        <f t="shared" si="5"/>
        <v>23465282.75</v>
      </c>
      <c r="F23" s="121">
        <f t="shared" si="5"/>
        <v>580140952.14999998</v>
      </c>
      <c r="G23" s="121">
        <f t="shared" si="5"/>
        <v>290405111.94999999</v>
      </c>
      <c r="H23" s="121">
        <f t="shared" si="5"/>
        <v>296880717.40000004</v>
      </c>
      <c r="I23" s="121">
        <f t="shared" si="5"/>
        <v>319737599.90999997</v>
      </c>
      <c r="J23" s="121">
        <f t="shared" si="5"/>
        <v>309426168</v>
      </c>
      <c r="K23" s="121">
        <f t="shared" si="5"/>
        <v>311596751.52999997</v>
      </c>
      <c r="L23" s="121">
        <f t="shared" si="5"/>
        <v>310229922.06999999</v>
      </c>
      <c r="M23" s="121">
        <f t="shared" si="5"/>
        <v>329325198.94</v>
      </c>
      <c r="N23" s="121">
        <f t="shared" si="5"/>
        <v>321485532.21999997</v>
      </c>
      <c r="O23" s="121">
        <f t="shared" si="5"/>
        <v>329299974.15000004</v>
      </c>
      <c r="P23" s="121">
        <f t="shared" si="5"/>
        <v>7321790759.29</v>
      </c>
      <c r="Q23" s="121">
        <f t="shared" si="5"/>
        <v>10743783970.360001</v>
      </c>
      <c r="R23" s="17"/>
      <c r="S23" s="5"/>
      <c r="T23" s="5"/>
      <c r="U23" s="5"/>
      <c r="V23" s="5"/>
      <c r="W23" s="5"/>
      <c r="X23" s="5"/>
      <c r="Y23" s="5"/>
      <c r="Z23" s="5"/>
      <c r="AA23" s="5"/>
    </row>
    <row r="24" spans="1:27" x14ac:dyDescent="0.25">
      <c r="A24" s="29"/>
      <c r="B24" s="21" t="s">
        <v>34</v>
      </c>
      <c r="C24" s="116">
        <f>SUM(C25:C28)</f>
        <v>15246651516</v>
      </c>
      <c r="D24" s="116">
        <f t="shared" ref="D24:P24" si="6">SUM(D25:D28)</f>
        <v>15772346724.099998</v>
      </c>
      <c r="E24" s="116">
        <f t="shared" si="6"/>
        <v>23465282.75</v>
      </c>
      <c r="F24" s="116">
        <f t="shared" si="6"/>
        <v>580130275.50999999</v>
      </c>
      <c r="G24" s="116">
        <f t="shared" si="6"/>
        <v>287740911.93000001</v>
      </c>
      <c r="H24" s="116">
        <f t="shared" si="6"/>
        <v>296880717.40000004</v>
      </c>
      <c r="I24" s="116">
        <f t="shared" si="6"/>
        <v>314069756.52999997</v>
      </c>
      <c r="J24" s="116">
        <f t="shared" si="6"/>
        <v>309131792.76999998</v>
      </c>
      <c r="K24" s="116">
        <f t="shared" si="6"/>
        <v>310478758.13999999</v>
      </c>
      <c r="L24" s="116">
        <f t="shared" si="6"/>
        <v>307968067.18000001</v>
      </c>
      <c r="M24" s="116">
        <f t="shared" si="6"/>
        <v>322457402</v>
      </c>
      <c r="N24" s="116">
        <f t="shared" si="6"/>
        <v>302433580.03999996</v>
      </c>
      <c r="O24" s="116">
        <f t="shared" si="6"/>
        <v>327014967.34000003</v>
      </c>
      <c r="P24" s="116">
        <f t="shared" si="6"/>
        <v>7309445743.1000004</v>
      </c>
      <c r="Q24" s="117">
        <f>Q25+Q26+Q27+Q28</f>
        <v>10691217254.690001</v>
      </c>
      <c r="R24" s="17"/>
      <c r="S24" s="5"/>
      <c r="T24" s="5"/>
      <c r="U24" s="5"/>
      <c r="V24" s="5"/>
      <c r="W24" s="5"/>
      <c r="X24" s="5"/>
      <c r="Y24" s="5"/>
      <c r="Z24" s="5"/>
      <c r="AA24" s="5"/>
    </row>
    <row r="25" spans="1:27" x14ac:dyDescent="0.25">
      <c r="B25" s="28" t="s">
        <v>35</v>
      </c>
      <c r="C25" s="123">
        <v>7823056024</v>
      </c>
      <c r="D25" s="123">
        <v>8139907969.8099995</v>
      </c>
      <c r="E25" s="126">
        <v>22206481.850000001</v>
      </c>
      <c r="F25" s="126">
        <v>578852474.61000001</v>
      </c>
      <c r="G25" s="126">
        <v>287740911.93000001</v>
      </c>
      <c r="H25" s="126">
        <v>296880717.40000004</v>
      </c>
      <c r="I25" s="126">
        <v>312756055.52999997</v>
      </c>
      <c r="J25" s="126">
        <v>308972251.69999999</v>
      </c>
      <c r="K25" s="126">
        <v>309148021.63999999</v>
      </c>
      <c r="L25" s="126">
        <v>307387943.48000002</v>
      </c>
      <c r="M25" s="126">
        <v>321955923</v>
      </c>
      <c r="N25" s="126">
        <v>302377580.03999996</v>
      </c>
      <c r="O25" s="126">
        <v>325601266.34000003</v>
      </c>
      <c r="P25" s="126">
        <v>468126054.0999999</v>
      </c>
      <c r="Q25" s="148">
        <f>SUM(E25:P25)</f>
        <v>3842005681.6200004</v>
      </c>
      <c r="S25" s="5"/>
      <c r="T25" s="5"/>
      <c r="U25" s="5"/>
      <c r="V25" s="5"/>
      <c r="W25" s="5"/>
      <c r="X25" s="5"/>
      <c r="Y25" s="5"/>
      <c r="Z25" s="5"/>
      <c r="AA25" s="5"/>
    </row>
    <row r="26" spans="1:27" x14ac:dyDescent="0.25">
      <c r="B26" s="28" t="s">
        <v>36</v>
      </c>
      <c r="C26" s="123">
        <v>542604200</v>
      </c>
      <c r="D26" s="123">
        <v>542715311</v>
      </c>
      <c r="E26" s="126">
        <v>1258800.8999999999</v>
      </c>
      <c r="F26" s="126">
        <v>1277800.8999999999</v>
      </c>
      <c r="G26" s="155">
        <v>0</v>
      </c>
      <c r="H26" s="155">
        <v>0</v>
      </c>
      <c r="I26" s="126">
        <v>1297701</v>
      </c>
      <c r="J26" s="155">
        <v>0</v>
      </c>
      <c r="K26" s="126">
        <v>1302818.5</v>
      </c>
      <c r="L26" s="155">
        <v>0</v>
      </c>
      <c r="M26" s="155">
        <v>0</v>
      </c>
      <c r="N26" s="155">
        <v>0</v>
      </c>
      <c r="O26" s="126">
        <v>1297701</v>
      </c>
      <c r="P26" s="126">
        <v>1297701</v>
      </c>
      <c r="Q26" s="148">
        <f>SUM(E26:P26)</f>
        <v>7732523.2999999998</v>
      </c>
      <c r="S26" s="5"/>
      <c r="T26" s="5"/>
      <c r="U26" s="5"/>
      <c r="V26" s="5"/>
      <c r="W26" s="5"/>
      <c r="X26" s="5"/>
      <c r="Y26" s="5"/>
      <c r="Z26" s="5"/>
      <c r="AA26" s="5"/>
    </row>
    <row r="27" spans="1:27" x14ac:dyDescent="0.25">
      <c r="B27" s="28" t="s">
        <v>37</v>
      </c>
      <c r="C27" s="123">
        <v>6880334483</v>
      </c>
      <c r="D27" s="123">
        <v>7089066634.29</v>
      </c>
      <c r="E27" s="155">
        <v>0</v>
      </c>
      <c r="F27" s="155">
        <v>0</v>
      </c>
      <c r="G27" s="155">
        <v>0</v>
      </c>
      <c r="H27" s="155">
        <v>0</v>
      </c>
      <c r="I27" s="126">
        <v>16000</v>
      </c>
      <c r="J27" s="126">
        <v>159541.07</v>
      </c>
      <c r="K27" s="126">
        <v>27918.000000000004</v>
      </c>
      <c r="L27" s="126">
        <v>580123.69999999995</v>
      </c>
      <c r="M27" s="126">
        <v>501479</v>
      </c>
      <c r="N27" s="126">
        <v>56000</v>
      </c>
      <c r="O27" s="126">
        <v>116000</v>
      </c>
      <c r="P27" s="126">
        <v>6840021988</v>
      </c>
      <c r="Q27" s="148">
        <f>SUM(E27:P27)</f>
        <v>6841479049.7700005</v>
      </c>
      <c r="R27" s="17"/>
      <c r="S27" s="5"/>
      <c r="T27" s="5"/>
      <c r="U27" s="5"/>
      <c r="V27" s="5"/>
      <c r="W27" s="5"/>
      <c r="X27" s="5"/>
      <c r="Y27" s="5"/>
      <c r="Z27" s="5"/>
      <c r="AA27" s="5"/>
    </row>
    <row r="28" spans="1:27" x14ac:dyDescent="0.25">
      <c r="B28" s="28" t="s">
        <v>38</v>
      </c>
      <c r="C28" s="123">
        <v>656809</v>
      </c>
      <c r="D28" s="123">
        <v>656809</v>
      </c>
      <c r="E28" s="155">
        <v>0</v>
      </c>
      <c r="F28" s="155">
        <v>0</v>
      </c>
      <c r="G28" s="155">
        <v>0</v>
      </c>
      <c r="H28" s="155">
        <v>0</v>
      </c>
      <c r="I28" s="155">
        <v>0</v>
      </c>
      <c r="J28" s="155">
        <v>0</v>
      </c>
      <c r="K28" s="155">
        <v>0</v>
      </c>
      <c r="L28" s="155">
        <v>0</v>
      </c>
      <c r="M28" s="155">
        <v>0</v>
      </c>
      <c r="N28" s="155">
        <v>0</v>
      </c>
      <c r="O28" s="155">
        <v>0</v>
      </c>
      <c r="P28" s="155">
        <v>0</v>
      </c>
      <c r="Q28" s="135">
        <f t="shared" ref="Q28" si="7">SUM(E28:P28)</f>
        <v>0</v>
      </c>
      <c r="R28" s="17"/>
      <c r="S28" s="5"/>
      <c r="T28" s="5"/>
      <c r="U28" s="5"/>
      <c r="V28" s="5"/>
      <c r="W28" s="5"/>
      <c r="X28" s="5"/>
      <c r="Y28" s="5"/>
      <c r="Z28" s="5"/>
      <c r="AA28" s="5"/>
    </row>
    <row r="29" spans="1:27" x14ac:dyDescent="0.25">
      <c r="B29" s="21" t="s">
        <v>39</v>
      </c>
      <c r="C29" s="116">
        <f>SUM(C30:C35)</f>
        <v>910506639</v>
      </c>
      <c r="D29" s="116">
        <f t="shared" ref="D29:P29" si="8">SUM(D30:D35)</f>
        <v>749197614.73000002</v>
      </c>
      <c r="E29" s="1">
        <f t="shared" si="8"/>
        <v>0</v>
      </c>
      <c r="F29" s="116">
        <f t="shared" si="8"/>
        <v>10676.64</v>
      </c>
      <c r="G29" s="116">
        <f t="shared" si="8"/>
        <v>2664200.0199999996</v>
      </c>
      <c r="H29" s="1">
        <f t="shared" si="8"/>
        <v>0</v>
      </c>
      <c r="I29" s="116">
        <f t="shared" si="8"/>
        <v>5667843.379999999</v>
      </c>
      <c r="J29" s="116">
        <f t="shared" si="8"/>
        <v>294375.23</v>
      </c>
      <c r="K29" s="116">
        <f t="shared" si="8"/>
        <v>1117993.3900000001</v>
      </c>
      <c r="L29" s="116">
        <f t="shared" si="8"/>
        <v>2261854.89</v>
      </c>
      <c r="M29" s="116">
        <f t="shared" si="8"/>
        <v>6867796.9400000004</v>
      </c>
      <c r="N29" s="116">
        <f t="shared" si="8"/>
        <v>19051952.18</v>
      </c>
      <c r="O29" s="116">
        <f t="shared" si="8"/>
        <v>2285006.81</v>
      </c>
      <c r="P29" s="116">
        <f t="shared" si="8"/>
        <v>12345016.189999999</v>
      </c>
      <c r="Q29" s="117">
        <f>SUM(Q30:Q35)</f>
        <v>52566715.670000009</v>
      </c>
      <c r="R29" s="17"/>
      <c r="S29" s="5"/>
      <c r="T29" s="5"/>
      <c r="U29" s="5"/>
      <c r="V29" s="5"/>
      <c r="W29" s="5"/>
      <c r="X29" s="5"/>
      <c r="Y29" s="5"/>
      <c r="Z29" s="5"/>
      <c r="AA29" s="5"/>
    </row>
    <row r="30" spans="1:27" x14ac:dyDescent="0.25">
      <c r="B30" s="4" t="s">
        <v>40</v>
      </c>
      <c r="C30" s="156">
        <v>0</v>
      </c>
      <c r="D30" s="156">
        <v>0</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797844300</v>
      </c>
      <c r="D31" s="129">
        <v>710828489.77999997</v>
      </c>
      <c r="E31" s="157">
        <v>0</v>
      </c>
      <c r="F31" s="130">
        <v>10676.64</v>
      </c>
      <c r="G31" s="130">
        <v>2664200.0199999996</v>
      </c>
      <c r="H31" s="157">
        <v>0</v>
      </c>
      <c r="I31" s="130">
        <v>5667843.379999999</v>
      </c>
      <c r="J31" s="130">
        <v>187312</v>
      </c>
      <c r="K31" s="130">
        <v>1117993.3900000001</v>
      </c>
      <c r="L31" s="130">
        <v>2261854.89</v>
      </c>
      <c r="M31" s="130">
        <v>6831711.5</v>
      </c>
      <c r="N31" s="130">
        <v>18930686.5</v>
      </c>
      <c r="O31" s="130">
        <v>236101.84000000003</v>
      </c>
      <c r="P31" s="130">
        <v>10461182.91</v>
      </c>
      <c r="Q31" s="148">
        <f t="shared" ref="Q31:Q35" si="9">SUM(E31:P31)</f>
        <v>48369563.070000008</v>
      </c>
      <c r="R31" s="17"/>
      <c r="S31" s="5"/>
      <c r="T31" s="5"/>
      <c r="U31" s="5"/>
      <c r="V31" s="5"/>
      <c r="W31" s="5"/>
      <c r="X31" s="5"/>
      <c r="Y31" s="5"/>
      <c r="Z31" s="5"/>
      <c r="AA31" s="5"/>
    </row>
    <row r="32" spans="1:27" x14ac:dyDescent="0.25">
      <c r="B32" s="4" t="s">
        <v>42</v>
      </c>
      <c r="C32" s="129">
        <v>31992119</v>
      </c>
      <c r="D32" s="129">
        <v>31992119</v>
      </c>
      <c r="E32" s="157">
        <v>0</v>
      </c>
      <c r="F32" s="157">
        <v>0</v>
      </c>
      <c r="G32" s="157">
        <v>0</v>
      </c>
      <c r="H32" s="157">
        <v>0</v>
      </c>
      <c r="I32" s="157">
        <v>0</v>
      </c>
      <c r="J32" s="157">
        <v>0</v>
      </c>
      <c r="K32" s="157">
        <v>0</v>
      </c>
      <c r="L32" s="157">
        <v>0</v>
      </c>
      <c r="M32" s="157">
        <v>0</v>
      </c>
      <c r="N32" s="157">
        <v>0</v>
      </c>
      <c r="O32" s="157">
        <v>0</v>
      </c>
      <c r="P32" s="157">
        <v>0</v>
      </c>
      <c r="Q32" s="135">
        <f t="shared" si="9"/>
        <v>0</v>
      </c>
      <c r="R32" s="17"/>
      <c r="S32" s="5"/>
      <c r="T32" s="5"/>
      <c r="U32" s="5"/>
      <c r="V32" s="5"/>
      <c r="W32" s="5"/>
      <c r="X32" s="5"/>
      <c r="Y32" s="5"/>
      <c r="Z32" s="5"/>
      <c r="AA32" s="5"/>
    </row>
    <row r="33" spans="2:27" x14ac:dyDescent="0.25">
      <c r="B33" s="4" t="s">
        <v>43</v>
      </c>
      <c r="C33" s="129">
        <v>80325220</v>
      </c>
      <c r="D33" s="129">
        <v>6032005.9499999965</v>
      </c>
      <c r="E33" s="157">
        <v>0</v>
      </c>
      <c r="F33" s="157">
        <v>0</v>
      </c>
      <c r="G33" s="157">
        <v>0</v>
      </c>
      <c r="H33" s="157">
        <v>0</v>
      </c>
      <c r="I33" s="157">
        <v>0</v>
      </c>
      <c r="J33" s="130">
        <v>107063.23</v>
      </c>
      <c r="K33" s="157">
        <v>0</v>
      </c>
      <c r="L33" s="157">
        <v>0</v>
      </c>
      <c r="M33" s="130">
        <v>36085.440000000002</v>
      </c>
      <c r="N33" s="130">
        <v>121265.68</v>
      </c>
      <c r="O33" s="130">
        <v>2048904.9700000002</v>
      </c>
      <c r="P33" s="130">
        <v>1883833.28</v>
      </c>
      <c r="Q33" s="148">
        <f t="shared" si="9"/>
        <v>4197152.6000000006</v>
      </c>
      <c r="R33" s="17"/>
      <c r="S33" s="5"/>
      <c r="T33" s="5"/>
      <c r="U33" s="5"/>
      <c r="V33" s="5"/>
      <c r="W33" s="5"/>
      <c r="X33" s="5"/>
      <c r="Y33" s="5"/>
      <c r="Z33" s="5"/>
      <c r="AA33" s="5"/>
    </row>
    <row r="34" spans="2:27" x14ac:dyDescent="0.25">
      <c r="B34" s="4" t="s">
        <v>44</v>
      </c>
      <c r="C34" s="129">
        <v>345000</v>
      </c>
      <c r="D34" s="129">
        <v>345000</v>
      </c>
      <c r="E34" s="131">
        <v>0</v>
      </c>
      <c r="F34" s="131">
        <v>0</v>
      </c>
      <c r="G34" s="131">
        <v>0</v>
      </c>
      <c r="H34" s="131">
        <v>0</v>
      </c>
      <c r="I34" s="131">
        <v>0</v>
      </c>
      <c r="J34" s="131">
        <v>0</v>
      </c>
      <c r="K34" s="131">
        <v>0</v>
      </c>
      <c r="L34" s="131">
        <v>0</v>
      </c>
      <c r="M34" s="131">
        <v>0</v>
      </c>
      <c r="N34" s="131">
        <v>0</v>
      </c>
      <c r="O34" s="131">
        <v>0</v>
      </c>
      <c r="P34" s="131">
        <v>0</v>
      </c>
      <c r="Q34" s="135">
        <f t="shared" si="9"/>
        <v>0</v>
      </c>
      <c r="R34" s="17"/>
      <c r="S34" s="5"/>
      <c r="T34" s="5"/>
      <c r="U34" s="5"/>
      <c r="V34" s="5"/>
      <c r="W34" s="5"/>
      <c r="X34" s="5"/>
      <c r="Y34" s="5"/>
      <c r="Z34" s="5"/>
      <c r="AA34" s="5"/>
    </row>
    <row r="35" spans="2:27" x14ac:dyDescent="0.25">
      <c r="B35" s="4" t="s">
        <v>45</v>
      </c>
      <c r="C35" s="156">
        <v>0</v>
      </c>
      <c r="D35" s="156">
        <v>0</v>
      </c>
      <c r="E35" s="131">
        <v>0</v>
      </c>
      <c r="F35" s="131">
        <v>0</v>
      </c>
      <c r="G35" s="131">
        <v>0</v>
      </c>
      <c r="H35" s="131">
        <v>0</v>
      </c>
      <c r="I35" s="131">
        <v>0</v>
      </c>
      <c r="J35" s="131">
        <v>0</v>
      </c>
      <c r="K35" s="131">
        <v>0</v>
      </c>
      <c r="L35" s="131">
        <v>0</v>
      </c>
      <c r="M35" s="131">
        <v>0</v>
      </c>
      <c r="N35" s="131">
        <v>0</v>
      </c>
      <c r="O35" s="131">
        <v>0</v>
      </c>
      <c r="P35" s="131">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2786073029</v>
      </c>
      <c r="D37" s="132">
        <f t="shared" si="10"/>
        <v>2611977588.2100029</v>
      </c>
      <c r="E37" s="132">
        <f t="shared" si="10"/>
        <v>367736578.25</v>
      </c>
      <c r="F37" s="132">
        <f t="shared" si="10"/>
        <v>-52026722.400000095</v>
      </c>
      <c r="G37" s="132">
        <f t="shared" si="10"/>
        <v>404611693.22999996</v>
      </c>
      <c r="H37" s="132">
        <f t="shared" si="10"/>
        <v>18377103.079999983</v>
      </c>
      <c r="I37" s="132">
        <f t="shared" si="10"/>
        <v>-270995232.65999991</v>
      </c>
      <c r="J37" s="132">
        <f t="shared" si="10"/>
        <v>-248431801.09</v>
      </c>
      <c r="K37" s="132">
        <f t="shared" si="10"/>
        <v>-280033567.16999996</v>
      </c>
      <c r="L37" s="132">
        <f t="shared" si="10"/>
        <v>-277227411.54000002</v>
      </c>
      <c r="M37" s="132">
        <f t="shared" si="10"/>
        <v>-229244633.65999994</v>
      </c>
      <c r="N37" s="132">
        <f t="shared" si="10"/>
        <v>-270315634.65999991</v>
      </c>
      <c r="O37" s="132">
        <f t="shared" si="10"/>
        <v>-867760792.58999991</v>
      </c>
      <c r="P37" s="132">
        <f t="shared" si="10"/>
        <v>1843717941.0199986</v>
      </c>
      <c r="Q37" s="132">
        <f t="shared" si="10"/>
        <v>138407519.80999947</v>
      </c>
      <c r="R37" s="17"/>
      <c r="S37" s="5"/>
      <c r="T37" s="5"/>
      <c r="U37" s="5"/>
      <c r="V37" s="5"/>
      <c r="W37" s="5"/>
      <c r="X37" s="5"/>
      <c r="Y37" s="5"/>
      <c r="Z37" s="5"/>
      <c r="AA37" s="5"/>
    </row>
    <row r="38" spans="2:27" x14ac:dyDescent="0.25">
      <c r="B38" s="27" t="s">
        <v>48</v>
      </c>
      <c r="C38" s="132">
        <f t="shared" ref="C38:Q38" si="11">C19-C29</f>
        <v>-907926639</v>
      </c>
      <c r="D38" s="132">
        <f t="shared" si="11"/>
        <v>-746617614.73000002</v>
      </c>
      <c r="E38" s="134">
        <f t="shared" si="11"/>
        <v>0</v>
      </c>
      <c r="F38" s="132">
        <f t="shared" si="11"/>
        <v>-10676.64</v>
      </c>
      <c r="G38" s="132">
        <f t="shared" si="11"/>
        <v>-2664200.0199999996</v>
      </c>
      <c r="H38" s="134">
        <f t="shared" si="11"/>
        <v>0</v>
      </c>
      <c r="I38" s="132">
        <f t="shared" si="11"/>
        <v>-5667843.379999999</v>
      </c>
      <c r="J38" s="132">
        <f t="shared" si="11"/>
        <v>-294375.23</v>
      </c>
      <c r="K38" s="132">
        <f t="shared" si="11"/>
        <v>-1117993.3900000001</v>
      </c>
      <c r="L38" s="132">
        <f t="shared" si="11"/>
        <v>-2261854.89</v>
      </c>
      <c r="M38" s="132">
        <f t="shared" si="11"/>
        <v>-6867796.9400000004</v>
      </c>
      <c r="N38" s="132">
        <f t="shared" si="11"/>
        <v>-19051952.18</v>
      </c>
      <c r="O38" s="132">
        <f t="shared" si="11"/>
        <v>-2285006.81</v>
      </c>
      <c r="P38" s="132">
        <f t="shared" si="11"/>
        <v>-12345016.189999999</v>
      </c>
      <c r="Q38" s="132">
        <f t="shared" si="11"/>
        <v>-52566715.670000009</v>
      </c>
      <c r="R38" s="17"/>
      <c r="S38" s="5"/>
      <c r="T38" s="5"/>
      <c r="U38" s="5"/>
      <c r="V38" s="5"/>
      <c r="W38" s="5"/>
      <c r="X38" s="5"/>
      <c r="Y38" s="5"/>
      <c r="Z38" s="5"/>
      <c r="AA38" s="5"/>
    </row>
    <row r="39" spans="2:27" x14ac:dyDescent="0.25">
      <c r="B39" s="27" t="s">
        <v>49</v>
      </c>
      <c r="C39" s="132">
        <f t="shared" ref="C39:Q39" si="12">(C13+C19)-(C24+C29)</f>
        <v>1878146390</v>
      </c>
      <c r="D39" s="132">
        <f t="shared" si="12"/>
        <v>1865359973.4800034</v>
      </c>
      <c r="E39" s="132">
        <f t="shared" si="12"/>
        <v>367736578.25</v>
      </c>
      <c r="F39" s="132">
        <f t="shared" si="12"/>
        <v>-52037399.040000081</v>
      </c>
      <c r="G39" s="132">
        <f t="shared" si="12"/>
        <v>401947493.20999998</v>
      </c>
      <c r="H39" s="132">
        <f t="shared" si="12"/>
        <v>18377103.079999983</v>
      </c>
      <c r="I39" s="132">
        <f t="shared" si="12"/>
        <v>-276663076.0399999</v>
      </c>
      <c r="J39" s="132">
        <f t="shared" si="12"/>
        <v>-248726176.32000002</v>
      </c>
      <c r="K39" s="132">
        <f t="shared" si="12"/>
        <v>-281151560.55999994</v>
      </c>
      <c r="L39" s="132">
        <f t="shared" si="12"/>
        <v>-279489266.43000001</v>
      </c>
      <c r="M39" s="132">
        <f t="shared" si="12"/>
        <v>-236112430.59999993</v>
      </c>
      <c r="N39" s="132">
        <f t="shared" si="12"/>
        <v>-289367586.83999991</v>
      </c>
      <c r="O39" s="132">
        <f t="shared" si="12"/>
        <v>-870045799.39999986</v>
      </c>
      <c r="P39" s="132">
        <f t="shared" si="12"/>
        <v>1831372924.829999</v>
      </c>
      <c r="Q39" s="132">
        <f t="shared" si="12"/>
        <v>85840804.13999939</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-2282.44139</v>
      </c>
      <c r="D41" s="160">
        <f t="shared" si="13"/>
        <v>-2269.6549734800001</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0</v>
      </c>
      <c r="N41" s="159">
        <f t="shared" si="13"/>
        <v>0</v>
      </c>
      <c r="O41" s="159">
        <f t="shared" si="13"/>
        <v>0</v>
      </c>
      <c r="P41" s="159">
        <f t="shared" si="13"/>
        <v>0</v>
      </c>
      <c r="Q41" s="159">
        <f t="shared" si="13"/>
        <v>0</v>
      </c>
      <c r="R41" s="17"/>
      <c r="S41" s="5"/>
      <c r="T41" s="5"/>
      <c r="U41" s="5"/>
      <c r="V41" s="5"/>
      <c r="W41" s="5"/>
      <c r="X41" s="5"/>
      <c r="Y41" s="5"/>
      <c r="Z41" s="5"/>
      <c r="AA41" s="5"/>
    </row>
    <row r="42" spans="2:27" x14ac:dyDescent="0.25">
      <c r="B42" s="23" t="s">
        <v>52</v>
      </c>
      <c r="C42" s="2">
        <f>C43</f>
        <v>0</v>
      </c>
      <c r="D42" s="2">
        <f t="shared" ref="D42:P42" si="14">D43</f>
        <v>0</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0</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C45+C46</f>
        <v>2282.44139</v>
      </c>
      <c r="D44" s="2">
        <f t="shared" ref="D44:P44" si="15">D45+D46</f>
        <v>2269.6549734800001</v>
      </c>
      <c r="E44" s="2">
        <f t="shared" si="15"/>
        <v>0</v>
      </c>
      <c r="F44" s="2">
        <f t="shared" si="15"/>
        <v>0</v>
      </c>
      <c r="G44" s="2">
        <f t="shared" si="15"/>
        <v>0</v>
      </c>
      <c r="H44" s="2">
        <f t="shared" si="15"/>
        <v>0</v>
      </c>
      <c r="I44" s="2">
        <f t="shared" si="15"/>
        <v>0</v>
      </c>
      <c r="J44" s="2">
        <f t="shared" si="15"/>
        <v>0</v>
      </c>
      <c r="K44" s="2">
        <f t="shared" si="15"/>
        <v>0</v>
      </c>
      <c r="L44" s="2">
        <f t="shared" si="15"/>
        <v>0</v>
      </c>
      <c r="M44" s="2">
        <f t="shared" si="15"/>
        <v>0</v>
      </c>
      <c r="N44" s="2">
        <f t="shared" si="15"/>
        <v>0</v>
      </c>
      <c r="O44" s="2">
        <f t="shared" si="15"/>
        <v>0</v>
      </c>
      <c r="P44" s="2">
        <f t="shared" si="15"/>
        <v>0</v>
      </c>
      <c r="Q44" s="2">
        <f>SUM(Q45:Q46)</f>
        <v>0</v>
      </c>
      <c r="R44" s="17"/>
      <c r="S44" s="5"/>
      <c r="T44" s="5"/>
      <c r="U44" s="5"/>
      <c r="V44" s="5"/>
      <c r="W44" s="5"/>
      <c r="X44" s="5"/>
      <c r="Y44" s="5"/>
      <c r="Z44" s="5"/>
      <c r="AA44" s="5"/>
    </row>
    <row r="45" spans="2:27" x14ac:dyDescent="0.25">
      <c r="B45" s="20" t="s">
        <v>55</v>
      </c>
      <c r="C45" s="135">
        <v>2270.7830899999999</v>
      </c>
      <c r="D45" s="135">
        <v>2257.99667348</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11.658300000000001</v>
      </c>
      <c r="D46" s="137">
        <v>11.658300000000001</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ht="27" customHeight="1" x14ac:dyDescent="0.25">
      <c r="B48" s="15" t="s">
        <v>58</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C24:P24 Q25:Q28 Q30:Q35 Q20:Q22 Q43 Q45:Q46 Q18 Q14:Q17" formulaRange="1"/>
    <ignoredError sqref="Q29 Q19 Q44"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AB5-5AED-42E0-9962-570C0BD83B2C}">
  <dimension ref="A3:AG58"/>
  <sheetViews>
    <sheetView showGridLines="0" zoomScale="80" zoomScaleNormal="80" workbookViewId="0">
      <selection activeCell="D44" sqref="D44"/>
    </sheetView>
  </sheetViews>
  <sheetFormatPr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2" width="14.28515625" style="5" customWidth="1"/>
    <col min="13" max="13" width="12.7109375" style="5" customWidth="1"/>
    <col min="14" max="14" width="12.28515625" style="5" customWidth="1"/>
    <col min="15" max="15" width="11.28515625" style="5" customWidth="1"/>
    <col min="16" max="16" width="16.7109375" style="6" customWidth="1"/>
    <col min="17" max="17" width="18.42578125" style="6" customWidth="1"/>
    <col min="18" max="18" width="18.85546875" style="6" bestFit="1" customWidth="1"/>
    <col min="19" max="19" width="14.85546875" style="6" bestFit="1" customWidth="1"/>
    <col min="20" max="20" width="17.42578125" style="6" bestFit="1" customWidth="1"/>
    <col min="21" max="21" width="16.5703125" style="5" bestFit="1" customWidth="1"/>
    <col min="22" max="16384" width="11.42578125" style="5"/>
  </cols>
  <sheetData>
    <row r="3" spans="1:33" ht="28.5" x14ac:dyDescent="0.25">
      <c r="A3" s="43"/>
      <c r="B3" s="173" t="s">
        <v>0</v>
      </c>
      <c r="C3" s="174"/>
      <c r="D3" s="174"/>
      <c r="E3" s="174"/>
      <c r="F3" s="174"/>
      <c r="G3" s="174"/>
      <c r="H3" s="174"/>
      <c r="I3" s="174"/>
      <c r="J3" s="174"/>
      <c r="K3" s="174"/>
      <c r="L3" s="174"/>
      <c r="M3" s="174"/>
      <c r="N3" s="174"/>
      <c r="O3" s="174"/>
      <c r="P3" s="174"/>
    </row>
    <row r="4" spans="1:33" ht="21" x14ac:dyDescent="0.25">
      <c r="A4" s="43"/>
      <c r="B4" s="175" t="s">
        <v>1</v>
      </c>
      <c r="C4" s="176"/>
      <c r="D4" s="176"/>
      <c r="E4" s="176"/>
      <c r="F4" s="176"/>
      <c r="G4" s="176"/>
      <c r="H4" s="176"/>
      <c r="I4" s="176"/>
      <c r="J4" s="176"/>
      <c r="K4" s="176"/>
      <c r="L4" s="176"/>
      <c r="M4" s="176"/>
      <c r="N4" s="176"/>
      <c r="O4" s="176"/>
      <c r="P4" s="176"/>
    </row>
    <row r="5" spans="1:33" ht="15.75" customHeight="1" x14ac:dyDescent="0.25">
      <c r="A5" s="43"/>
      <c r="B5" s="177" t="s">
        <v>2</v>
      </c>
      <c r="C5" s="178"/>
      <c r="D5" s="178"/>
      <c r="E5" s="178"/>
      <c r="F5" s="178"/>
      <c r="G5" s="178"/>
      <c r="H5" s="178"/>
      <c r="I5" s="178"/>
      <c r="J5" s="178"/>
      <c r="K5" s="178"/>
      <c r="L5" s="178"/>
      <c r="M5" s="178"/>
      <c r="N5" s="178"/>
      <c r="O5" s="178"/>
      <c r="P5" s="178"/>
    </row>
    <row r="6" spans="1:33" x14ac:dyDescent="0.25">
      <c r="A6" s="43"/>
      <c r="B6" s="179"/>
      <c r="C6" s="180"/>
      <c r="D6" s="180"/>
      <c r="E6" s="180"/>
      <c r="F6" s="180"/>
      <c r="G6" s="180"/>
      <c r="H6" s="180"/>
      <c r="I6" s="180"/>
      <c r="J6" s="180"/>
      <c r="K6" s="180"/>
      <c r="L6" s="180"/>
      <c r="M6" s="180"/>
      <c r="N6" s="180"/>
      <c r="O6" s="180"/>
      <c r="P6" s="180"/>
    </row>
    <row r="7" spans="1:33" x14ac:dyDescent="0.25">
      <c r="A7" s="43"/>
      <c r="B7" s="46"/>
      <c r="C7" s="46"/>
      <c r="D7" s="46"/>
      <c r="E7" s="46"/>
      <c r="F7" s="46"/>
      <c r="G7" s="46"/>
      <c r="H7" s="46"/>
      <c r="I7" s="46"/>
      <c r="J7" s="46"/>
      <c r="K7" s="46"/>
      <c r="L7" s="46"/>
      <c r="M7" s="46"/>
      <c r="N7" s="46"/>
      <c r="O7" s="46"/>
      <c r="P7" s="46"/>
    </row>
    <row r="8" spans="1:33" x14ac:dyDescent="0.25">
      <c r="A8" s="43"/>
      <c r="B8" s="5" t="s">
        <v>105</v>
      </c>
      <c r="C8" s="42"/>
      <c r="P8" s="45" t="s">
        <v>4</v>
      </c>
    </row>
    <row r="9" spans="1:33" ht="30" x14ac:dyDescent="0.25">
      <c r="B9" s="86" t="s">
        <v>5</v>
      </c>
      <c r="C9" s="89" t="s">
        <v>106</v>
      </c>
      <c r="D9" s="37" t="s">
        <v>74</v>
      </c>
      <c r="E9" s="37" t="s">
        <v>75</v>
      </c>
      <c r="F9" s="37" t="s">
        <v>76</v>
      </c>
      <c r="G9" s="37" t="s">
        <v>77</v>
      </c>
      <c r="H9" s="37" t="s">
        <v>78</v>
      </c>
      <c r="I9" s="37" t="s">
        <v>79</v>
      </c>
      <c r="J9" s="37" t="s">
        <v>80</v>
      </c>
      <c r="K9" s="37" t="s">
        <v>81</v>
      </c>
      <c r="L9" s="37" t="s">
        <v>82</v>
      </c>
      <c r="M9" s="37" t="s">
        <v>83</v>
      </c>
      <c r="N9" s="37" t="s">
        <v>84</v>
      </c>
      <c r="O9" s="37" t="s">
        <v>85</v>
      </c>
      <c r="P9" s="37" t="s">
        <v>86</v>
      </c>
      <c r="Q9" s="5"/>
      <c r="R9" s="5"/>
      <c r="S9" s="5"/>
      <c r="T9" s="5"/>
    </row>
    <row r="10" spans="1:33" x14ac:dyDescent="0.25">
      <c r="B10" s="35"/>
      <c r="C10" s="34"/>
      <c r="D10" s="33"/>
      <c r="E10" s="33"/>
      <c r="F10" s="33"/>
      <c r="G10" s="33"/>
      <c r="H10" s="33"/>
      <c r="I10" s="33"/>
      <c r="J10" s="33"/>
      <c r="K10" s="33"/>
      <c r="L10" s="33"/>
      <c r="M10" s="33"/>
      <c r="N10" s="33"/>
      <c r="O10" s="33"/>
      <c r="P10" s="33"/>
      <c r="Q10" s="5"/>
      <c r="R10"/>
      <c r="S10"/>
      <c r="T10"/>
      <c r="U10"/>
    </row>
    <row r="11" spans="1:33" x14ac:dyDescent="0.25">
      <c r="B11" s="86" t="s">
        <v>21</v>
      </c>
      <c r="C11" s="88">
        <f t="shared" ref="C11:O11" si="0">C12+C18</f>
        <v>70666521597</v>
      </c>
      <c r="D11" s="102">
        <f>D12+D18</f>
        <v>1700895068.1800001</v>
      </c>
      <c r="E11" s="102">
        <f>E12+E18</f>
        <v>1798191972.1399999</v>
      </c>
      <c r="F11" s="102">
        <f t="shared" si="0"/>
        <v>1771079934.7400002</v>
      </c>
      <c r="G11" s="102">
        <f t="shared" si="0"/>
        <v>1794520582.2600002</v>
      </c>
      <c r="H11" s="102">
        <f t="shared" si="0"/>
        <v>1787807048.6600001</v>
      </c>
      <c r="I11" s="102">
        <f t="shared" si="0"/>
        <v>1809974889.6400001</v>
      </c>
      <c r="J11" s="102">
        <f>J12+J18</f>
        <v>1796099280.5200002</v>
      </c>
      <c r="K11" s="102">
        <f>K12+K18</f>
        <v>1772922334.0900002</v>
      </c>
      <c r="L11" s="102">
        <f t="shared" si="0"/>
        <v>1834065241.0400002</v>
      </c>
      <c r="M11" s="102">
        <f>M12+M18</f>
        <v>1856358489.7000003</v>
      </c>
      <c r="N11" s="102">
        <f t="shared" si="0"/>
        <v>1814389452.24</v>
      </c>
      <c r="O11" s="102">
        <f t="shared" si="0"/>
        <v>1920396333.2300003</v>
      </c>
      <c r="P11" s="102">
        <f>+P12+P18</f>
        <v>21656700626.439999</v>
      </c>
      <c r="Q11"/>
      <c r="R11" s="163"/>
      <c r="S11"/>
      <c r="T11"/>
      <c r="U11" s="114"/>
      <c r="V11" s="114"/>
      <c r="W11" s="114"/>
      <c r="X11" s="8"/>
      <c r="Y11" s="8"/>
      <c r="Z11" s="8"/>
      <c r="AA11" s="8"/>
      <c r="AB11" s="8"/>
      <c r="AC11" s="8"/>
      <c r="AD11" s="8"/>
      <c r="AE11" s="8"/>
      <c r="AF11" s="8"/>
      <c r="AG11" s="8"/>
    </row>
    <row r="12" spans="1:33" x14ac:dyDescent="0.25">
      <c r="B12" s="23" t="s">
        <v>22</v>
      </c>
      <c r="C12" s="80">
        <f>SUM(C13:C17)</f>
        <v>51931422305</v>
      </c>
      <c r="D12" s="80">
        <f>SUM(D13:D17)</f>
        <v>167959901.50999999</v>
      </c>
      <c r="E12" s="80">
        <f t="shared" ref="E12:N12" si="1">SUM(E13:E17)</f>
        <v>215118280.13</v>
      </c>
      <c r="F12" s="80">
        <f t="shared" si="1"/>
        <v>213075505.40000001</v>
      </c>
      <c r="G12" s="80">
        <f t="shared" si="1"/>
        <v>236516152.92000002</v>
      </c>
      <c r="H12" s="80">
        <f>SUM(H13:H17)</f>
        <v>229802619.31999999</v>
      </c>
      <c r="I12" s="80">
        <f t="shared" si="1"/>
        <v>251970460.29999995</v>
      </c>
      <c r="J12" s="80">
        <f t="shared" si="1"/>
        <v>238094851.18000001</v>
      </c>
      <c r="K12" s="80">
        <f t="shared" si="1"/>
        <v>214917904.75</v>
      </c>
      <c r="L12" s="80">
        <f t="shared" si="1"/>
        <v>276060811.69999999</v>
      </c>
      <c r="M12" s="80">
        <f t="shared" si="1"/>
        <v>298354060.36000001</v>
      </c>
      <c r="N12" s="80">
        <f t="shared" si="1"/>
        <v>256385022.89999995</v>
      </c>
      <c r="O12" s="80">
        <f>SUM(O13:O17)</f>
        <v>362391903.96999997</v>
      </c>
      <c r="P12" s="80">
        <f>SUM(P13:P17)</f>
        <v>2960647474.4399996</v>
      </c>
      <c r="Q12" s="5"/>
      <c r="R12" s="163"/>
      <c r="S12"/>
      <c r="T12"/>
      <c r="U12" s="114"/>
      <c r="V12" s="114"/>
      <c r="W12" s="114"/>
      <c r="X12" s="8"/>
      <c r="Y12" s="8"/>
      <c r="Z12" s="8"/>
      <c r="AA12" s="8"/>
      <c r="AB12" s="8"/>
      <c r="AC12" s="8"/>
      <c r="AD12" s="8"/>
      <c r="AE12" s="8"/>
      <c r="AF12" s="8"/>
    </row>
    <row r="13" spans="1:33" x14ac:dyDescent="0.25">
      <c r="B13" s="30" t="s">
        <v>23</v>
      </c>
      <c r="C13" s="79">
        <v>4678099256</v>
      </c>
      <c r="D13" s="111">
        <v>122922102.89999998</v>
      </c>
      <c r="E13" s="112">
        <v>128352725.84</v>
      </c>
      <c r="F13" s="112">
        <v>138065117.49000001</v>
      </c>
      <c r="G13" s="112">
        <v>132662522.33</v>
      </c>
      <c r="H13" s="112">
        <v>177128842.88</v>
      </c>
      <c r="I13" s="112">
        <v>139718385.81999996</v>
      </c>
      <c r="J13" s="112">
        <v>142010636.19</v>
      </c>
      <c r="K13" s="112">
        <v>141028515.28999999</v>
      </c>
      <c r="L13" s="112">
        <v>143348002.88</v>
      </c>
      <c r="M13" s="112">
        <v>179806535.65000001</v>
      </c>
      <c r="N13" s="112">
        <v>142068945.04999995</v>
      </c>
      <c r="O13" s="105">
        <v>219446642.69999999</v>
      </c>
      <c r="P13" s="104">
        <f>SUM(D13:O13)</f>
        <v>1806558975.02</v>
      </c>
      <c r="Q13" s="5"/>
      <c r="R13" s="163"/>
      <c r="S13"/>
      <c r="T13"/>
      <c r="U13" s="114"/>
      <c r="V13" s="114"/>
      <c r="W13" s="114"/>
      <c r="X13" s="8"/>
      <c r="Y13" s="8"/>
      <c r="Z13" s="8"/>
      <c r="AA13" s="8"/>
      <c r="AB13" s="8"/>
      <c r="AC13" s="8"/>
      <c r="AD13" s="8"/>
      <c r="AE13" s="8"/>
      <c r="AF13" s="8"/>
    </row>
    <row r="14" spans="1:33" x14ac:dyDescent="0.25">
      <c r="B14" s="30" t="s">
        <v>24</v>
      </c>
      <c r="C14" s="81">
        <v>28137182509</v>
      </c>
      <c r="D14" s="112">
        <v>20529581.91</v>
      </c>
      <c r="E14" s="112">
        <v>2552850</v>
      </c>
      <c r="F14" s="112">
        <v>19527124.310000002</v>
      </c>
      <c r="G14" s="112">
        <v>45528229.170000002</v>
      </c>
      <c r="H14" s="112">
        <v>17942633.359999999</v>
      </c>
      <c r="I14" s="112">
        <v>34815799.289999999</v>
      </c>
      <c r="J14" s="112">
        <v>32709939.670000002</v>
      </c>
      <c r="K14" s="112">
        <v>15793375.4</v>
      </c>
      <c r="L14" s="112">
        <v>22315251.82</v>
      </c>
      <c r="M14" s="112">
        <v>64629029.229999997</v>
      </c>
      <c r="N14" s="112">
        <v>45684840.810000002</v>
      </c>
      <c r="O14" s="105">
        <v>49867395.769999996</v>
      </c>
      <c r="P14" s="104">
        <f>SUM(D14:O14)</f>
        <v>371896050.73999995</v>
      </c>
      <c r="Q14" s="5"/>
      <c r="R14" s="163"/>
      <c r="S14"/>
      <c r="T14"/>
      <c r="U14" s="114"/>
      <c r="V14" s="114"/>
      <c r="W14" s="114"/>
      <c r="X14" s="8"/>
      <c r="Y14" s="8"/>
      <c r="Z14" s="8"/>
      <c r="AA14" s="8"/>
      <c r="AB14" s="8"/>
      <c r="AC14" s="8"/>
      <c r="AD14" s="8"/>
      <c r="AE14" s="8"/>
      <c r="AF14" s="8"/>
    </row>
    <row r="15" spans="1:33" s="31" customFormat="1" x14ac:dyDescent="0.25">
      <c r="B15" s="30" t="s">
        <v>25</v>
      </c>
      <c r="C15" s="81">
        <v>4600000</v>
      </c>
      <c r="D15" s="112">
        <v>0</v>
      </c>
      <c r="E15" s="112">
        <v>0</v>
      </c>
      <c r="F15" s="112">
        <v>0</v>
      </c>
      <c r="G15" s="112">
        <v>0</v>
      </c>
      <c r="H15" s="112">
        <v>0</v>
      </c>
      <c r="I15" s="112">
        <v>0</v>
      </c>
      <c r="J15" s="112">
        <v>0</v>
      </c>
      <c r="K15" s="112">
        <v>0</v>
      </c>
      <c r="L15" s="112">
        <v>0</v>
      </c>
      <c r="M15" s="112">
        <v>0</v>
      </c>
      <c r="N15" s="112">
        <v>0</v>
      </c>
      <c r="O15" s="104">
        <v>0</v>
      </c>
      <c r="P15" s="104">
        <f t="shared" ref="P15" si="2">SUM(D15:O15)</f>
        <v>0</v>
      </c>
      <c r="Q15" s="5"/>
      <c r="R15" s="163"/>
      <c r="S15"/>
      <c r="T15"/>
      <c r="U15" s="114"/>
      <c r="V15" s="114"/>
      <c r="W15" s="114"/>
      <c r="X15" s="8"/>
      <c r="Y15" s="8"/>
      <c r="Z15" s="8"/>
      <c r="AA15" s="8"/>
      <c r="AB15" s="8"/>
      <c r="AC15" s="8"/>
      <c r="AD15" s="8"/>
      <c r="AE15" s="8"/>
      <c r="AF15" s="8"/>
    </row>
    <row r="16" spans="1:33" s="31" customFormat="1" x14ac:dyDescent="0.25">
      <c r="B16" s="30" t="s">
        <v>26</v>
      </c>
      <c r="C16" s="81">
        <v>19094785927</v>
      </c>
      <c r="D16" s="112">
        <v>23429996.700000003</v>
      </c>
      <c r="E16" s="112">
        <v>81599849.960000008</v>
      </c>
      <c r="F16" s="112">
        <v>54862723.599999994</v>
      </c>
      <c r="G16" s="112">
        <v>54531558.420000002</v>
      </c>
      <c r="H16" s="112">
        <v>27589873.829999998</v>
      </c>
      <c r="I16" s="112">
        <v>75262775.189999998</v>
      </c>
      <c r="J16" s="112">
        <v>60987475.32</v>
      </c>
      <c r="K16" s="112">
        <v>54480714.060000002</v>
      </c>
      <c r="L16" s="112">
        <v>108291557</v>
      </c>
      <c r="M16" s="112">
        <v>51359838.719999999</v>
      </c>
      <c r="N16" s="112">
        <v>64561526.200000003</v>
      </c>
      <c r="O16" s="105">
        <v>87172406.959999993</v>
      </c>
      <c r="P16" s="104">
        <f>SUM(D16:O16)</f>
        <v>744130295.96000004</v>
      </c>
      <c r="Q16" s="5"/>
      <c r="R16" s="163"/>
      <c r="S16"/>
      <c r="T16"/>
      <c r="U16" s="114"/>
      <c r="V16" s="114"/>
      <c r="W16" s="114"/>
      <c r="X16" s="8"/>
      <c r="Y16" s="8"/>
      <c r="Z16" s="8"/>
      <c r="AA16" s="8"/>
      <c r="AB16" s="8"/>
      <c r="AC16" s="8"/>
      <c r="AD16" s="8"/>
      <c r="AE16" s="8"/>
      <c r="AF16" s="8"/>
    </row>
    <row r="17" spans="1:32" x14ac:dyDescent="0.25">
      <c r="B17" s="30" t="s">
        <v>27</v>
      </c>
      <c r="C17" s="81">
        <v>16754613</v>
      </c>
      <c r="D17" s="111">
        <v>1078220</v>
      </c>
      <c r="E17" s="112">
        <v>2612854.3299999982</v>
      </c>
      <c r="F17" s="112">
        <v>620540</v>
      </c>
      <c r="G17" s="112">
        <v>3793843</v>
      </c>
      <c r="H17" s="112">
        <v>7141269.25</v>
      </c>
      <c r="I17" s="112">
        <v>2173500.0000000019</v>
      </c>
      <c r="J17" s="112">
        <v>2386799.9999999981</v>
      </c>
      <c r="K17" s="112">
        <v>3615300</v>
      </c>
      <c r="L17" s="112">
        <v>2106000</v>
      </c>
      <c r="M17" s="112">
        <v>2558656.7599999998</v>
      </c>
      <c r="N17" s="112">
        <v>4069710.84</v>
      </c>
      <c r="O17" s="104">
        <v>5905458.54</v>
      </c>
      <c r="P17" s="104">
        <f>SUM(D17:O17)</f>
        <v>38062152.719999999</v>
      </c>
      <c r="Q17" s="5"/>
      <c r="R17" s="163"/>
      <c r="S17"/>
      <c r="T17"/>
      <c r="U17" s="114"/>
      <c r="V17" s="114"/>
      <c r="W17" s="114"/>
      <c r="X17" s="8"/>
      <c r="Y17" s="8"/>
      <c r="Z17" s="8"/>
      <c r="AA17" s="8"/>
      <c r="AB17" s="8"/>
      <c r="AC17" s="8"/>
      <c r="AD17" s="8"/>
      <c r="AE17" s="8"/>
      <c r="AF17" s="8"/>
    </row>
    <row r="18" spans="1:32" x14ac:dyDescent="0.25">
      <c r="B18" s="23" t="s">
        <v>28</v>
      </c>
      <c r="C18" s="80">
        <f>C19+C20+C21</f>
        <v>18735099292</v>
      </c>
      <c r="D18" s="80">
        <f>SUM(D19:D21)</f>
        <v>1532935166.6700001</v>
      </c>
      <c r="E18" s="80">
        <f>SUM(E19:E21)</f>
        <v>1583073692.01</v>
      </c>
      <c r="F18" s="80">
        <f>SUM(F19:F21)</f>
        <v>1558004429.3400002</v>
      </c>
      <c r="G18" s="80">
        <f>SUM(G19:G21)</f>
        <v>1558004429.3400002</v>
      </c>
      <c r="H18" s="80">
        <f>SUM(H19:H21)</f>
        <v>1558004429.3400002</v>
      </c>
      <c r="I18" s="80">
        <f t="shared" ref="I18:O18" si="3">SUM(I19:I21)</f>
        <v>1558004429.3400002</v>
      </c>
      <c r="J18" s="80">
        <f t="shared" si="3"/>
        <v>1558004429.3400002</v>
      </c>
      <c r="K18" s="80">
        <f t="shared" si="3"/>
        <v>1558004429.3400002</v>
      </c>
      <c r="L18" s="80">
        <f t="shared" si="3"/>
        <v>1558004429.3400002</v>
      </c>
      <c r="M18" s="80">
        <f t="shared" si="3"/>
        <v>1558004429.3400002</v>
      </c>
      <c r="N18" s="80">
        <f t="shared" si="3"/>
        <v>1558004429.3400002</v>
      </c>
      <c r="O18" s="80">
        <f t="shared" si="3"/>
        <v>1558004429.2600002</v>
      </c>
      <c r="P18" s="80">
        <f>SUM(D18:O18)</f>
        <v>18696053152</v>
      </c>
      <c r="Q18" s="5"/>
      <c r="R18" s="163"/>
      <c r="S18"/>
      <c r="T18"/>
      <c r="U18" s="114"/>
      <c r="V18" s="114"/>
      <c r="W18" s="114"/>
      <c r="X18" s="8"/>
      <c r="Y18" s="8"/>
      <c r="Z18" s="8"/>
      <c r="AA18" s="8"/>
      <c r="AB18" s="8"/>
      <c r="AC18" s="8"/>
      <c r="AD18" s="8"/>
      <c r="AE18" s="8"/>
      <c r="AF18" s="8"/>
    </row>
    <row r="19" spans="1:32" x14ac:dyDescent="0.25">
      <c r="B19" s="30" t="s">
        <v>29</v>
      </c>
      <c r="C19" s="79">
        <v>30692000</v>
      </c>
      <c r="D19" s="103">
        <v>0</v>
      </c>
      <c r="E19" s="104">
        <v>0</v>
      </c>
      <c r="F19" s="104">
        <v>0</v>
      </c>
      <c r="G19" s="104">
        <v>0</v>
      </c>
      <c r="H19" s="104">
        <v>0</v>
      </c>
      <c r="I19" s="104">
        <v>0</v>
      </c>
      <c r="J19" s="104">
        <v>0</v>
      </c>
      <c r="K19" s="104">
        <v>0</v>
      </c>
      <c r="L19" s="105">
        <v>0</v>
      </c>
      <c r="M19" s="105">
        <v>0</v>
      </c>
      <c r="N19" s="105">
        <v>0</v>
      </c>
      <c r="O19" s="105">
        <v>0</v>
      </c>
      <c r="P19" s="104">
        <f t="shared" ref="P19:P21" si="4">SUM(D19:N19)</f>
        <v>0</v>
      </c>
      <c r="Q19" s="5"/>
      <c r="R19" s="163"/>
      <c r="S19"/>
      <c r="T19"/>
      <c r="U19" s="114"/>
      <c r="V19" s="114"/>
      <c r="W19" s="114"/>
      <c r="X19" s="8"/>
      <c r="Y19" s="8"/>
      <c r="Z19" s="8"/>
      <c r="AA19" s="8"/>
      <c r="AB19" s="8"/>
      <c r="AC19" s="8"/>
      <c r="AD19" s="8"/>
      <c r="AE19" s="8"/>
      <c r="AF19" s="8"/>
    </row>
    <row r="20" spans="1:32" x14ac:dyDescent="0.25">
      <c r="B20" s="30" t="s">
        <v>31</v>
      </c>
      <c r="C20" s="79">
        <v>18696053152</v>
      </c>
      <c r="D20" s="103">
        <v>1532935166.6700001</v>
      </c>
      <c r="E20" s="104">
        <v>1583073692.01</v>
      </c>
      <c r="F20" s="104">
        <v>1558004429.3400002</v>
      </c>
      <c r="G20" s="104">
        <v>1558004429.3400002</v>
      </c>
      <c r="H20" s="104">
        <v>1558004429.3400002</v>
      </c>
      <c r="I20" s="104">
        <v>1558004429.3400002</v>
      </c>
      <c r="J20" s="104">
        <v>1558004429.3400002</v>
      </c>
      <c r="K20" s="104">
        <v>1558004429.3400002</v>
      </c>
      <c r="L20" s="105">
        <v>1558004429.3400002</v>
      </c>
      <c r="M20" s="105">
        <v>1558004429.3400002</v>
      </c>
      <c r="N20" s="105">
        <v>1558004429.3400002</v>
      </c>
      <c r="O20" s="105">
        <v>1558004429.2600002</v>
      </c>
      <c r="P20" s="104">
        <f>SUM(D20:O20)</f>
        <v>18696053152</v>
      </c>
      <c r="Q20" s="5"/>
      <c r="R20" s="163"/>
      <c r="S20"/>
      <c r="T20"/>
      <c r="U20" s="114"/>
      <c r="V20" s="114"/>
      <c r="W20" s="114"/>
      <c r="X20" s="8"/>
      <c r="Y20" s="8"/>
      <c r="Z20" s="8"/>
      <c r="AA20" s="8"/>
      <c r="AB20" s="8"/>
      <c r="AC20" s="8"/>
      <c r="AD20" s="8"/>
      <c r="AE20" s="8"/>
      <c r="AF20" s="8"/>
    </row>
    <row r="21" spans="1:32" x14ac:dyDescent="0.25">
      <c r="B21" s="30" t="s">
        <v>32</v>
      </c>
      <c r="C21" s="81">
        <v>8354140</v>
      </c>
      <c r="D21" s="104">
        <v>0</v>
      </c>
      <c r="E21" s="104">
        <v>0</v>
      </c>
      <c r="F21" s="104">
        <v>0</v>
      </c>
      <c r="G21" s="104">
        <v>0</v>
      </c>
      <c r="H21" s="104">
        <v>0</v>
      </c>
      <c r="I21" s="104">
        <v>0</v>
      </c>
      <c r="J21" s="104">
        <v>0</v>
      </c>
      <c r="K21" s="104">
        <v>0</v>
      </c>
      <c r="L21" s="105">
        <v>0</v>
      </c>
      <c r="M21" s="105">
        <v>0</v>
      </c>
      <c r="N21" s="105">
        <v>0</v>
      </c>
      <c r="O21" s="105">
        <v>0</v>
      </c>
      <c r="P21" s="104">
        <f t="shared" si="4"/>
        <v>0</v>
      </c>
      <c r="Q21" s="5"/>
      <c r="R21" s="163"/>
      <c r="S21"/>
      <c r="T21"/>
      <c r="U21" s="114"/>
      <c r="V21" s="114"/>
      <c r="W21" s="114"/>
      <c r="X21" s="8"/>
      <c r="Y21" s="8"/>
      <c r="Z21" s="8"/>
      <c r="AA21" s="8"/>
      <c r="AB21" s="8"/>
      <c r="AC21" s="8"/>
      <c r="AD21" s="8"/>
      <c r="AE21" s="8"/>
      <c r="AF21" s="8"/>
    </row>
    <row r="22" spans="1:32" x14ac:dyDescent="0.25">
      <c r="B22" s="86" t="s">
        <v>33</v>
      </c>
      <c r="C22" s="88">
        <f>C23+C29</f>
        <v>69991769192</v>
      </c>
      <c r="D22" s="102">
        <f>D23+D29</f>
        <v>1663201733.9200001</v>
      </c>
      <c r="E22" s="102">
        <f t="shared" ref="E22:O22" si="5">E23+E29</f>
        <v>1726874119.4100001</v>
      </c>
      <c r="F22" s="102">
        <f t="shared" si="5"/>
        <v>1731074498.53</v>
      </c>
      <c r="G22" s="102">
        <f t="shared" si="5"/>
        <v>1779010098.6100001</v>
      </c>
      <c r="H22" s="102">
        <f t="shared" si="5"/>
        <v>1803892133.5</v>
      </c>
      <c r="I22" s="102">
        <f t="shared" si="5"/>
        <v>1778631117.0400002</v>
      </c>
      <c r="J22" s="102">
        <f t="shared" si="5"/>
        <v>1738032684.8400002</v>
      </c>
      <c r="K22" s="102">
        <f t="shared" si="5"/>
        <v>1753861466.0400002</v>
      </c>
      <c r="L22" s="102">
        <f t="shared" si="5"/>
        <v>1760185491.6199999</v>
      </c>
      <c r="M22" s="102">
        <f t="shared" si="5"/>
        <v>1842597229.3800004</v>
      </c>
      <c r="N22" s="102">
        <f t="shared" si="5"/>
        <v>1823252619.5700002</v>
      </c>
      <c r="O22" s="102">
        <f t="shared" si="5"/>
        <v>2029610385.48</v>
      </c>
      <c r="P22" s="102">
        <f>P23+P29</f>
        <v>21430223577.940002</v>
      </c>
      <c r="Q22" s="5"/>
      <c r="R22" s="163"/>
      <c r="S22"/>
      <c r="T22"/>
      <c r="U22" s="114"/>
      <c r="V22" s="114"/>
      <c r="W22" s="114"/>
      <c r="X22" s="8"/>
      <c r="Y22" s="8"/>
      <c r="Z22" s="8"/>
      <c r="AA22" s="8"/>
      <c r="AB22" s="8"/>
      <c r="AC22" s="8"/>
      <c r="AD22" s="8"/>
      <c r="AE22" s="8"/>
      <c r="AF22" s="8"/>
    </row>
    <row r="23" spans="1:32" x14ac:dyDescent="0.25">
      <c r="A23" s="29"/>
      <c r="B23" s="21" t="s">
        <v>34</v>
      </c>
      <c r="C23" s="80">
        <f>SUM(C24:C28)</f>
        <v>69200707487</v>
      </c>
      <c r="D23" s="80">
        <f>SUM(D24:D28)</f>
        <v>1663201733.9200001</v>
      </c>
      <c r="E23" s="80">
        <f t="shared" ref="E23:O23" si="6">SUM(E24:E28)</f>
        <v>1726719119.4100001</v>
      </c>
      <c r="F23" s="80">
        <f t="shared" si="6"/>
        <v>1722859101.48</v>
      </c>
      <c r="G23" s="80">
        <f t="shared" si="6"/>
        <v>1773193235.0400002</v>
      </c>
      <c r="H23" s="80">
        <f t="shared" si="6"/>
        <v>1784890146.48</v>
      </c>
      <c r="I23" s="80">
        <f t="shared" si="6"/>
        <v>1766885315.1400001</v>
      </c>
      <c r="J23" s="80">
        <f t="shared" si="6"/>
        <v>1736249392.7</v>
      </c>
      <c r="K23" s="80">
        <f t="shared" si="6"/>
        <v>1746808918.7400002</v>
      </c>
      <c r="L23" s="80">
        <f t="shared" si="6"/>
        <v>1747931601.5799999</v>
      </c>
      <c r="M23" s="80">
        <f t="shared" si="6"/>
        <v>1835922969.5000002</v>
      </c>
      <c r="N23" s="80">
        <f t="shared" si="6"/>
        <v>1807810500.7700002</v>
      </c>
      <c r="O23" s="80">
        <f t="shared" si="6"/>
        <v>2007943917.3600001</v>
      </c>
      <c r="P23" s="80">
        <f>P24+P25+P27+P28+P26</f>
        <v>21320415952.120003</v>
      </c>
      <c r="Q23" s="5"/>
      <c r="R23" s="163"/>
      <c r="S23"/>
      <c r="T23"/>
      <c r="U23" s="114"/>
      <c r="V23" s="114"/>
      <c r="W23" s="114"/>
      <c r="X23" s="8"/>
      <c r="Y23" s="8"/>
      <c r="Z23" s="8"/>
      <c r="AA23" s="8"/>
      <c r="AB23" s="8"/>
      <c r="AC23" s="8"/>
      <c r="AD23" s="8"/>
      <c r="AE23" s="8"/>
      <c r="AF23" s="8"/>
    </row>
    <row r="24" spans="1:32" x14ac:dyDescent="0.25">
      <c r="B24" s="28" t="s">
        <v>35</v>
      </c>
      <c r="C24" s="79">
        <v>50353898071</v>
      </c>
      <c r="D24" s="112">
        <v>130266567.25</v>
      </c>
      <c r="E24" s="112">
        <v>142855930.80000004</v>
      </c>
      <c r="F24" s="112">
        <v>164108346.82000002</v>
      </c>
      <c r="G24" s="112">
        <v>214479035.31</v>
      </c>
      <c r="H24" s="112">
        <v>222629975.07999998</v>
      </c>
      <c r="I24" s="112">
        <v>208880885.79999998</v>
      </c>
      <c r="J24" s="112">
        <v>178194963.35999998</v>
      </c>
      <c r="K24" s="112">
        <v>188400809.39999998</v>
      </c>
      <c r="L24" s="112">
        <v>189756420.33999997</v>
      </c>
      <c r="M24" s="112">
        <v>277077967.19</v>
      </c>
      <c r="N24" s="112">
        <v>249803118.42999998</v>
      </c>
      <c r="O24" s="105">
        <v>449936535.10000002</v>
      </c>
      <c r="P24" s="104">
        <f>SUM(D24:O24)</f>
        <v>2616390554.8799996</v>
      </c>
      <c r="Q24" s="5"/>
      <c r="R24" s="163"/>
      <c r="S24"/>
      <c r="T24"/>
      <c r="U24" s="114"/>
      <c r="V24" s="114"/>
      <c r="W24" s="114"/>
      <c r="X24" s="8"/>
      <c r="Y24" s="8"/>
      <c r="Z24" s="8"/>
      <c r="AA24" s="8"/>
      <c r="AB24" s="8"/>
      <c r="AC24" s="8"/>
      <c r="AD24" s="8"/>
      <c r="AE24" s="8"/>
      <c r="AF24" s="8"/>
    </row>
    <row r="25" spans="1:32" x14ac:dyDescent="0.25">
      <c r="B25" s="28" t="s">
        <v>87</v>
      </c>
      <c r="C25" s="81">
        <v>28508694</v>
      </c>
      <c r="D25" s="112">
        <v>0</v>
      </c>
      <c r="E25" s="112">
        <v>0</v>
      </c>
      <c r="F25" s="112">
        <v>0</v>
      </c>
      <c r="G25" s="112">
        <v>0</v>
      </c>
      <c r="H25" s="112">
        <v>4160235.3</v>
      </c>
      <c r="I25" s="112">
        <v>0</v>
      </c>
      <c r="J25" s="112">
        <v>0</v>
      </c>
      <c r="K25" s="112">
        <v>0</v>
      </c>
      <c r="L25" s="112">
        <v>0</v>
      </c>
      <c r="M25" s="112">
        <v>0</v>
      </c>
      <c r="N25" s="112">
        <v>0</v>
      </c>
      <c r="O25" s="104">
        <v>0</v>
      </c>
      <c r="P25" s="104">
        <f t="shared" ref="P25:P27" si="7">SUM(D25:O25)</f>
        <v>4160235.3</v>
      </c>
      <c r="Q25" s="5"/>
      <c r="R25" s="163"/>
      <c r="S25"/>
      <c r="T25"/>
      <c r="U25" s="114"/>
      <c r="V25" s="114"/>
      <c r="W25" s="114"/>
      <c r="X25" s="8"/>
      <c r="Y25" s="8"/>
      <c r="Z25" s="8"/>
      <c r="AA25" s="8"/>
      <c r="AB25" s="8"/>
      <c r="AC25" s="8"/>
      <c r="AD25" s="8"/>
      <c r="AE25" s="8"/>
      <c r="AF25" s="8"/>
    </row>
    <row r="26" spans="1:32" x14ac:dyDescent="0.25">
      <c r="B26" s="28" t="s">
        <v>99</v>
      </c>
      <c r="C26" s="81">
        <v>50000000</v>
      </c>
      <c r="D26" s="112">
        <v>0</v>
      </c>
      <c r="E26" s="112">
        <v>0</v>
      </c>
      <c r="F26" s="112">
        <v>0</v>
      </c>
      <c r="G26" s="112">
        <v>0</v>
      </c>
      <c r="H26" s="112">
        <v>0</v>
      </c>
      <c r="I26" s="112">
        <v>0</v>
      </c>
      <c r="J26" s="112">
        <v>0</v>
      </c>
      <c r="K26" s="112">
        <v>0</v>
      </c>
      <c r="L26" s="112">
        <v>0</v>
      </c>
      <c r="M26" s="112">
        <v>0</v>
      </c>
      <c r="N26" s="112">
        <v>0</v>
      </c>
      <c r="O26" s="104">
        <v>0</v>
      </c>
      <c r="P26" s="104">
        <f t="shared" si="7"/>
        <v>0</v>
      </c>
      <c r="Q26" s="5"/>
      <c r="R26" s="163"/>
      <c r="S26"/>
      <c r="T26"/>
      <c r="U26" s="114"/>
      <c r="V26" s="114"/>
      <c r="W26" s="114"/>
      <c r="X26" s="8"/>
      <c r="Y26" s="8"/>
      <c r="Z26" s="8"/>
      <c r="AA26" s="8"/>
      <c r="AB26" s="8"/>
      <c r="AC26" s="8"/>
      <c r="AD26" s="8"/>
      <c r="AE26" s="8"/>
      <c r="AF26" s="8"/>
    </row>
    <row r="27" spans="1:32" x14ac:dyDescent="0.25">
      <c r="B27" s="28" t="s">
        <v>37</v>
      </c>
      <c r="C27" s="81">
        <v>18767840722</v>
      </c>
      <c r="D27" s="112">
        <v>1532935166.6700001</v>
      </c>
      <c r="E27" s="112">
        <v>1583863188.6100001</v>
      </c>
      <c r="F27" s="112">
        <v>1558750754.6600001</v>
      </c>
      <c r="G27" s="112">
        <v>1558714199.7300003</v>
      </c>
      <c r="H27" s="112">
        <v>1558099936.1000001</v>
      </c>
      <c r="I27" s="112">
        <v>1558004429.3400002</v>
      </c>
      <c r="J27" s="112">
        <v>1558054429.3400002</v>
      </c>
      <c r="K27" s="112">
        <v>1558408109.3400002</v>
      </c>
      <c r="L27" s="112">
        <v>1558175181.24</v>
      </c>
      <c r="M27" s="112">
        <v>1558845002.3100002</v>
      </c>
      <c r="N27" s="112">
        <v>1558004429.3400002</v>
      </c>
      <c r="O27" s="104">
        <v>1558004429.2600002</v>
      </c>
      <c r="P27" s="104">
        <f t="shared" si="7"/>
        <v>18699859255.940002</v>
      </c>
      <c r="Q27" s="5"/>
      <c r="R27" s="163"/>
      <c r="S27"/>
      <c r="T27"/>
      <c r="U27" s="114"/>
      <c r="V27" s="114"/>
      <c r="W27" s="114"/>
      <c r="X27" s="8"/>
      <c r="Y27" s="8"/>
      <c r="Z27" s="8"/>
      <c r="AA27" s="8"/>
      <c r="AB27" s="8"/>
      <c r="AC27" s="8"/>
      <c r="AD27" s="8"/>
      <c r="AE27" s="8"/>
      <c r="AF27" s="8"/>
    </row>
    <row r="28" spans="1:32" x14ac:dyDescent="0.25">
      <c r="B28" s="28" t="s">
        <v>38</v>
      </c>
      <c r="C28" s="81">
        <v>460000</v>
      </c>
      <c r="D28" s="112">
        <v>0</v>
      </c>
      <c r="E28" s="112">
        <v>0</v>
      </c>
      <c r="F28" s="112">
        <v>0</v>
      </c>
      <c r="G28" s="112">
        <v>0</v>
      </c>
      <c r="H28" s="112">
        <v>0</v>
      </c>
      <c r="I28" s="112">
        <v>0</v>
      </c>
      <c r="J28" s="112">
        <v>0</v>
      </c>
      <c r="K28" s="112">
        <v>0</v>
      </c>
      <c r="L28" s="112">
        <v>0</v>
      </c>
      <c r="M28" s="112">
        <v>0</v>
      </c>
      <c r="N28" s="112">
        <v>2953</v>
      </c>
      <c r="O28" s="104">
        <v>2953</v>
      </c>
      <c r="P28" s="104">
        <f>SUM(D28:O28)</f>
        <v>5906</v>
      </c>
      <c r="Q28" s="5"/>
      <c r="R28" s="163"/>
      <c r="S28"/>
      <c r="T28"/>
      <c r="U28" s="114"/>
      <c r="V28" s="114"/>
      <c r="W28" s="114"/>
      <c r="X28" s="8"/>
      <c r="Y28" s="8"/>
      <c r="Z28" s="8"/>
      <c r="AA28" s="8"/>
      <c r="AB28" s="8"/>
      <c r="AC28" s="8"/>
      <c r="AD28" s="8"/>
      <c r="AE28" s="8"/>
      <c r="AF28" s="8"/>
    </row>
    <row r="29" spans="1:32" x14ac:dyDescent="0.25">
      <c r="B29" s="21" t="s">
        <v>39</v>
      </c>
      <c r="C29" s="80">
        <f>SUM(C30:C35)</f>
        <v>791061705</v>
      </c>
      <c r="D29" s="80">
        <f>SUM(D30:D35)</f>
        <v>0</v>
      </c>
      <c r="E29" s="80">
        <f>SUM(E30:E35)</f>
        <v>155000</v>
      </c>
      <c r="F29" s="80">
        <f t="shared" ref="F29:O29" si="8">SUM(F30:F35)</f>
        <v>8215397.0500000017</v>
      </c>
      <c r="G29" s="80">
        <f t="shared" si="8"/>
        <v>5816863.5700000003</v>
      </c>
      <c r="H29" s="80">
        <f t="shared" si="8"/>
        <v>19001987.02</v>
      </c>
      <c r="I29" s="80">
        <f t="shared" si="8"/>
        <v>11745801.9</v>
      </c>
      <c r="J29" s="80">
        <f t="shared" si="8"/>
        <v>1783292.14</v>
      </c>
      <c r="K29" s="80">
        <f t="shared" si="8"/>
        <v>7052547.3000000007</v>
      </c>
      <c r="L29" s="80">
        <f t="shared" si="8"/>
        <v>12253890.039999999</v>
      </c>
      <c r="M29" s="80">
        <f t="shared" si="8"/>
        <v>6674259.8799999999</v>
      </c>
      <c r="N29" s="80">
        <f t="shared" si="8"/>
        <v>15442118.799999999</v>
      </c>
      <c r="O29" s="80">
        <f t="shared" si="8"/>
        <v>21666468.120000001</v>
      </c>
      <c r="P29" s="80">
        <f>SUM(P30:P35)</f>
        <v>109807625.82000001</v>
      </c>
      <c r="Q29" s="5"/>
      <c r="R29" s="163"/>
      <c r="S29"/>
      <c r="T29"/>
      <c r="U29" s="114"/>
      <c r="V29" s="114"/>
      <c r="W29" s="114"/>
      <c r="X29" s="8"/>
      <c r="Y29" s="8"/>
      <c r="Z29" s="8"/>
      <c r="AA29" s="8"/>
      <c r="AB29" s="8"/>
      <c r="AC29" s="8"/>
      <c r="AD29" s="8"/>
      <c r="AE29" s="8"/>
      <c r="AF29" s="8"/>
    </row>
    <row r="30" spans="1:32" x14ac:dyDescent="0.25">
      <c r="B30" s="4" t="s">
        <v>40</v>
      </c>
      <c r="C30" s="108">
        <v>30257210</v>
      </c>
      <c r="D30" s="106">
        <v>0</v>
      </c>
      <c r="E30" s="106">
        <v>0</v>
      </c>
      <c r="F30" s="106">
        <v>0</v>
      </c>
      <c r="G30" s="106">
        <v>0</v>
      </c>
      <c r="H30" s="106">
        <v>0</v>
      </c>
      <c r="I30" s="106">
        <v>0</v>
      </c>
      <c r="J30" s="106">
        <v>0</v>
      </c>
      <c r="K30" s="106">
        <v>0</v>
      </c>
      <c r="L30" s="106">
        <v>0</v>
      </c>
      <c r="M30" s="108">
        <v>0</v>
      </c>
      <c r="N30" s="106">
        <v>0</v>
      </c>
      <c r="O30" s="106">
        <v>0</v>
      </c>
      <c r="P30" s="104">
        <f>SUM(D30:O30)</f>
        <v>0</v>
      </c>
      <c r="Q30" s="5"/>
      <c r="R30" s="163"/>
      <c r="S30"/>
      <c r="T30"/>
      <c r="U30" s="114"/>
      <c r="V30" s="114"/>
      <c r="W30" s="114"/>
      <c r="X30" s="8"/>
      <c r="Y30" s="8"/>
      <c r="Z30" s="8"/>
      <c r="AA30" s="8"/>
      <c r="AB30" s="8"/>
      <c r="AC30" s="8"/>
      <c r="AD30" s="8"/>
      <c r="AE30" s="8"/>
      <c r="AF30" s="8"/>
    </row>
    <row r="31" spans="1:32" x14ac:dyDescent="0.25">
      <c r="B31" s="4" t="s">
        <v>41</v>
      </c>
      <c r="C31" s="107">
        <v>754626055</v>
      </c>
      <c r="D31" s="106">
        <v>0</v>
      </c>
      <c r="E31" s="108">
        <v>155000</v>
      </c>
      <c r="F31" s="108">
        <v>8215397.0500000017</v>
      </c>
      <c r="G31" s="108">
        <v>5816863.5700000003</v>
      </c>
      <c r="H31" s="108">
        <v>19001987.02</v>
      </c>
      <c r="I31" s="108">
        <v>11745801.9</v>
      </c>
      <c r="J31" s="112">
        <v>1783292.14</v>
      </c>
      <c r="K31" s="112">
        <v>7052547.3000000007</v>
      </c>
      <c r="L31" s="108">
        <v>12253890.039999999</v>
      </c>
      <c r="M31" s="108">
        <v>6674259.8799999999</v>
      </c>
      <c r="N31" s="113">
        <v>15442118.799999999</v>
      </c>
      <c r="O31" s="105">
        <v>21637968.109999999</v>
      </c>
      <c r="P31" s="104">
        <f>SUM(D31:O31)</f>
        <v>109779125.81</v>
      </c>
      <c r="Q31" s="5"/>
      <c r="R31" s="163"/>
      <c r="S31"/>
      <c r="T31"/>
      <c r="U31" s="114"/>
      <c r="V31" s="114"/>
      <c r="W31" s="114"/>
      <c r="X31" s="8"/>
      <c r="Y31" s="8"/>
      <c r="Z31" s="8"/>
      <c r="AA31" s="8"/>
      <c r="AB31" s="8"/>
      <c r="AC31" s="8"/>
      <c r="AD31" s="8"/>
      <c r="AE31" s="8"/>
      <c r="AF31" s="8"/>
    </row>
    <row r="32" spans="1:32" x14ac:dyDescent="0.25">
      <c r="B32" s="4" t="s">
        <v>42</v>
      </c>
      <c r="C32" s="79">
        <v>400000</v>
      </c>
      <c r="D32" s="106">
        <v>0</v>
      </c>
      <c r="E32" s="106"/>
      <c r="F32" s="106">
        <v>0</v>
      </c>
      <c r="G32" s="106">
        <v>0</v>
      </c>
      <c r="H32" s="106">
        <v>0</v>
      </c>
      <c r="I32" s="106">
        <v>0</v>
      </c>
      <c r="J32" s="106"/>
      <c r="K32" s="106"/>
      <c r="L32" s="106">
        <v>0</v>
      </c>
      <c r="M32" s="108">
        <v>0</v>
      </c>
      <c r="N32" s="105">
        <v>0</v>
      </c>
      <c r="O32" s="105">
        <v>28500.01</v>
      </c>
      <c r="P32" s="104">
        <f>SUM(D32:O32)</f>
        <v>28500.01</v>
      </c>
      <c r="R32" s="163"/>
      <c r="S32"/>
      <c r="T32"/>
      <c r="U32" s="114"/>
      <c r="V32" s="114"/>
      <c r="W32" s="114"/>
      <c r="X32" s="8"/>
    </row>
    <row r="33" spans="1:24" x14ac:dyDescent="0.25">
      <c r="B33" s="4" t="s">
        <v>43</v>
      </c>
      <c r="C33" s="81">
        <v>5000000</v>
      </c>
      <c r="D33" s="106">
        <v>0</v>
      </c>
      <c r="E33" s="106">
        <v>0</v>
      </c>
      <c r="F33" s="106">
        <v>0</v>
      </c>
      <c r="G33" s="106">
        <v>0</v>
      </c>
      <c r="H33" s="106">
        <v>0</v>
      </c>
      <c r="I33" s="106">
        <v>0</v>
      </c>
      <c r="J33" s="106">
        <v>0</v>
      </c>
      <c r="K33" s="106">
        <v>0</v>
      </c>
      <c r="L33" s="106">
        <v>0</v>
      </c>
      <c r="M33" s="106">
        <v>0</v>
      </c>
      <c r="N33" s="105">
        <v>0</v>
      </c>
      <c r="O33" s="105">
        <v>0</v>
      </c>
      <c r="P33" s="104">
        <f t="shared" ref="P33:P36" si="9">SUM(D33:O33)</f>
        <v>0</v>
      </c>
      <c r="R33" s="163"/>
      <c r="S33"/>
      <c r="T33"/>
      <c r="U33" s="114"/>
      <c r="V33" s="114"/>
      <c r="W33" s="114"/>
      <c r="X33" s="8"/>
    </row>
    <row r="34" spans="1:24" x14ac:dyDescent="0.25">
      <c r="B34" s="4" t="s">
        <v>44</v>
      </c>
      <c r="C34" s="81">
        <v>700000</v>
      </c>
      <c r="D34" s="103">
        <v>0</v>
      </c>
      <c r="E34" s="104">
        <v>0</v>
      </c>
      <c r="F34" s="104">
        <v>0</v>
      </c>
      <c r="G34" s="104">
        <v>0</v>
      </c>
      <c r="H34" s="104">
        <v>0</v>
      </c>
      <c r="I34" s="104">
        <v>0</v>
      </c>
      <c r="J34" s="104">
        <v>0</v>
      </c>
      <c r="K34" s="104">
        <v>0</v>
      </c>
      <c r="L34" s="104">
        <v>0</v>
      </c>
      <c r="M34" s="105">
        <v>0</v>
      </c>
      <c r="N34" s="105">
        <v>0</v>
      </c>
      <c r="O34" s="105">
        <v>0</v>
      </c>
      <c r="P34" s="104">
        <f t="shared" si="9"/>
        <v>0</v>
      </c>
      <c r="R34" s="163"/>
      <c r="S34"/>
      <c r="T34"/>
      <c r="U34" s="114"/>
      <c r="V34" s="114"/>
      <c r="W34" s="114"/>
      <c r="X34" s="8"/>
    </row>
    <row r="35" spans="1:24" x14ac:dyDescent="0.25">
      <c r="B35" s="4" t="s">
        <v>45</v>
      </c>
      <c r="C35" s="50">
        <v>78440</v>
      </c>
      <c r="D35" s="104">
        <v>0</v>
      </c>
      <c r="E35" s="104">
        <v>0</v>
      </c>
      <c r="F35" s="104">
        <v>0</v>
      </c>
      <c r="G35" s="104">
        <v>0</v>
      </c>
      <c r="H35" s="104">
        <v>0</v>
      </c>
      <c r="I35" s="104">
        <v>0</v>
      </c>
      <c r="J35" s="104">
        <v>0</v>
      </c>
      <c r="K35" s="104">
        <v>0</v>
      </c>
      <c r="L35" s="104">
        <v>0</v>
      </c>
      <c r="M35" s="105">
        <v>0</v>
      </c>
      <c r="N35" s="105">
        <v>0</v>
      </c>
      <c r="O35" s="105">
        <v>0</v>
      </c>
      <c r="P35" s="104">
        <f t="shared" si="9"/>
        <v>0</v>
      </c>
      <c r="R35" s="163"/>
      <c r="S35" s="5"/>
      <c r="T35" s="5"/>
      <c r="U35" s="114"/>
      <c r="V35" s="114"/>
      <c r="W35" s="114"/>
      <c r="X35" s="8"/>
    </row>
    <row r="36" spans="1:24" x14ac:dyDescent="0.25">
      <c r="B36" s="86" t="s">
        <v>46</v>
      </c>
      <c r="C36" s="87"/>
      <c r="D36" s="99">
        <v>0</v>
      </c>
      <c r="E36" s="99">
        <v>0</v>
      </c>
      <c r="F36" s="99">
        <v>0</v>
      </c>
      <c r="G36" s="99">
        <v>0</v>
      </c>
      <c r="H36" s="99">
        <v>0</v>
      </c>
      <c r="I36" s="99">
        <v>0</v>
      </c>
      <c r="J36" s="99">
        <v>0</v>
      </c>
      <c r="K36" s="99">
        <v>0</v>
      </c>
      <c r="L36" s="99">
        <v>0</v>
      </c>
      <c r="M36" s="99">
        <v>0</v>
      </c>
      <c r="N36" s="99">
        <v>0</v>
      </c>
      <c r="O36" s="99">
        <v>0</v>
      </c>
      <c r="P36" s="99">
        <f t="shared" si="9"/>
        <v>0</v>
      </c>
      <c r="R36" s="163"/>
      <c r="S36" s="5"/>
      <c r="T36" s="5"/>
      <c r="U36" s="114"/>
      <c r="V36" s="114"/>
      <c r="W36" s="114"/>
      <c r="X36" s="8"/>
    </row>
    <row r="37" spans="1:24" ht="17.25" customHeight="1" x14ac:dyDescent="0.25">
      <c r="A37" s="71"/>
      <c r="B37" s="27" t="s">
        <v>47</v>
      </c>
      <c r="C37" s="85">
        <f t="shared" ref="C37:O37" si="10">C12-C23</f>
        <v>-17269285182</v>
      </c>
      <c r="D37" s="85">
        <f>D12-D23</f>
        <v>-1495241832.4100001</v>
      </c>
      <c r="E37" s="85">
        <f>E12-E23</f>
        <v>-1511600839.2800002</v>
      </c>
      <c r="F37" s="85">
        <f t="shared" si="10"/>
        <v>-1509783596.0799999</v>
      </c>
      <c r="G37" s="85">
        <f t="shared" si="10"/>
        <v>-1536677082.1200001</v>
      </c>
      <c r="H37" s="85">
        <f t="shared" si="10"/>
        <v>-1555087527.1600001</v>
      </c>
      <c r="I37" s="85">
        <f t="shared" si="10"/>
        <v>-1514914854.8400002</v>
      </c>
      <c r="J37" s="85">
        <f>J12-J23</f>
        <v>-1498154541.52</v>
      </c>
      <c r="K37" s="85">
        <f t="shared" si="10"/>
        <v>-1531891013.9900002</v>
      </c>
      <c r="L37" s="85">
        <f t="shared" si="10"/>
        <v>-1471870789.8799999</v>
      </c>
      <c r="M37" s="85">
        <f t="shared" si="10"/>
        <v>-1537568909.1400003</v>
      </c>
      <c r="N37" s="85">
        <f t="shared" si="10"/>
        <v>-1551425477.8700004</v>
      </c>
      <c r="O37" s="85">
        <f t="shared" si="10"/>
        <v>-1645552013.3900001</v>
      </c>
      <c r="P37" s="85">
        <f>P12-P23</f>
        <v>-18359768477.680004</v>
      </c>
      <c r="R37" s="163"/>
      <c r="S37" s="5"/>
      <c r="T37" s="5"/>
      <c r="U37" s="114"/>
      <c r="V37" s="114"/>
      <c r="W37" s="114"/>
      <c r="X37" s="8"/>
    </row>
    <row r="38" spans="1:24" x14ac:dyDescent="0.25">
      <c r="B38" s="27" t="s">
        <v>48</v>
      </c>
      <c r="C38" s="85">
        <f t="shared" ref="C38:P38" si="11">C18-C29</f>
        <v>17944037587</v>
      </c>
      <c r="D38" s="85">
        <f>D18-D29</f>
        <v>1532935166.6700001</v>
      </c>
      <c r="E38" s="85">
        <f t="shared" si="11"/>
        <v>1582918692.01</v>
      </c>
      <c r="F38" s="85">
        <f t="shared" si="11"/>
        <v>1549789032.2900002</v>
      </c>
      <c r="G38" s="85">
        <f t="shared" si="11"/>
        <v>1552187565.7700002</v>
      </c>
      <c r="H38" s="85">
        <f t="shared" si="11"/>
        <v>1539002442.3200002</v>
      </c>
      <c r="I38" s="85">
        <f t="shared" si="11"/>
        <v>1546258627.4400001</v>
      </c>
      <c r="J38" s="85">
        <f t="shared" si="11"/>
        <v>1556221137.2</v>
      </c>
      <c r="K38" s="85">
        <f t="shared" si="11"/>
        <v>1550951882.0400002</v>
      </c>
      <c r="L38" s="85">
        <f t="shared" si="11"/>
        <v>1545750539.3000002</v>
      </c>
      <c r="M38" s="85">
        <f t="shared" si="11"/>
        <v>1551330169.46</v>
      </c>
      <c r="N38" s="85">
        <f t="shared" si="11"/>
        <v>1542562310.5400002</v>
      </c>
      <c r="O38" s="85">
        <f t="shared" si="11"/>
        <v>1536337961.1400003</v>
      </c>
      <c r="P38" s="85">
        <f t="shared" si="11"/>
        <v>18586245526.18</v>
      </c>
      <c r="R38" s="163"/>
      <c r="S38" s="5"/>
      <c r="T38" s="5"/>
      <c r="U38" s="114"/>
      <c r="V38" s="114"/>
      <c r="W38" s="114"/>
      <c r="X38" s="8"/>
    </row>
    <row r="39" spans="1:24" x14ac:dyDescent="0.25">
      <c r="B39" s="27" t="s">
        <v>49</v>
      </c>
      <c r="C39" s="85">
        <f t="shared" ref="C39:O39" si="12">(C12+C18)-(C23+C29)</f>
        <v>674752405</v>
      </c>
      <c r="D39" s="85">
        <f>(D12+D18)-(D23+D29)</f>
        <v>37693334.25999999</v>
      </c>
      <c r="E39" s="85">
        <f t="shared" si="12"/>
        <v>71317852.729999781</v>
      </c>
      <c r="F39" s="85">
        <f t="shared" si="12"/>
        <v>40005436.210000277</v>
      </c>
      <c r="G39" s="85">
        <f t="shared" si="12"/>
        <v>15510483.650000095</v>
      </c>
      <c r="H39" s="85">
        <f t="shared" si="12"/>
        <v>-16085084.839999914</v>
      </c>
      <c r="I39" s="85">
        <f t="shared" si="12"/>
        <v>31343772.599999905</v>
      </c>
      <c r="J39" s="85">
        <f t="shared" si="12"/>
        <v>58066595.680000067</v>
      </c>
      <c r="K39" s="85">
        <f t="shared" si="12"/>
        <v>19060868.049999952</v>
      </c>
      <c r="L39" s="85">
        <f t="shared" si="12"/>
        <v>73879749.420000315</v>
      </c>
      <c r="M39" s="85">
        <f t="shared" si="12"/>
        <v>13761260.319999933</v>
      </c>
      <c r="N39" s="85">
        <f t="shared" si="12"/>
        <v>-8863167.3300001621</v>
      </c>
      <c r="O39" s="85">
        <f t="shared" si="12"/>
        <v>-109214052.24999976</v>
      </c>
      <c r="P39" s="85">
        <f>(P12+P18)-(P23+P29)</f>
        <v>226477048.49999619</v>
      </c>
      <c r="R39" s="163"/>
      <c r="S39" s="5"/>
      <c r="T39" s="5"/>
      <c r="U39" s="114"/>
      <c r="V39" s="114"/>
      <c r="W39" s="114"/>
      <c r="X39" s="8"/>
    </row>
    <row r="40" spans="1:24" x14ac:dyDescent="0.25">
      <c r="B40" s="86" t="s">
        <v>51</v>
      </c>
      <c r="C40" s="88">
        <f t="shared" ref="C40:P40" si="13">C41-C43</f>
        <v>-674830845</v>
      </c>
      <c r="D40" s="102">
        <f t="shared" si="13"/>
        <v>0</v>
      </c>
      <c r="E40" s="102">
        <f t="shared" si="13"/>
        <v>0</v>
      </c>
      <c r="F40" s="102">
        <f>F41-F43</f>
        <v>0</v>
      </c>
      <c r="G40" s="102">
        <f t="shared" si="13"/>
        <v>0</v>
      </c>
      <c r="H40" s="102">
        <f t="shared" si="13"/>
        <v>0</v>
      </c>
      <c r="I40" s="102">
        <f t="shared" si="13"/>
        <v>0</v>
      </c>
      <c r="J40" s="102">
        <f t="shared" si="13"/>
        <v>0</v>
      </c>
      <c r="K40" s="102">
        <f t="shared" si="13"/>
        <v>0</v>
      </c>
      <c r="L40" s="102">
        <f t="shared" si="13"/>
        <v>0</v>
      </c>
      <c r="M40" s="102">
        <f t="shared" si="13"/>
        <v>0</v>
      </c>
      <c r="N40" s="102">
        <f t="shared" si="13"/>
        <v>0</v>
      </c>
      <c r="O40" s="102">
        <f t="shared" si="13"/>
        <v>0</v>
      </c>
      <c r="P40" s="102">
        <f t="shared" si="13"/>
        <v>0</v>
      </c>
      <c r="R40" s="163"/>
      <c r="S40" s="5"/>
      <c r="T40" s="5"/>
      <c r="U40" s="114"/>
      <c r="V40" s="114"/>
      <c r="W40" s="114"/>
      <c r="X40" s="8"/>
    </row>
    <row r="41" spans="1:24" x14ac:dyDescent="0.25">
      <c r="B41" s="23" t="s">
        <v>52</v>
      </c>
      <c r="C41" s="80">
        <f>C42</f>
        <v>0</v>
      </c>
      <c r="D41" s="56">
        <f t="shared" ref="D41:P41" si="14">SUM(D42:D42)</f>
        <v>0</v>
      </c>
      <c r="E41" s="56">
        <f t="shared" si="14"/>
        <v>0</v>
      </c>
      <c r="F41" s="56">
        <f t="shared" si="14"/>
        <v>0</v>
      </c>
      <c r="G41" s="56">
        <f t="shared" si="14"/>
        <v>0</v>
      </c>
      <c r="H41" s="56">
        <f t="shared" si="14"/>
        <v>0</v>
      </c>
      <c r="I41" s="56">
        <f t="shared" si="14"/>
        <v>0</v>
      </c>
      <c r="J41" s="56">
        <f t="shared" si="14"/>
        <v>0</v>
      </c>
      <c r="K41" s="56">
        <f t="shared" si="14"/>
        <v>0</v>
      </c>
      <c r="L41" s="56">
        <f t="shared" si="14"/>
        <v>0</v>
      </c>
      <c r="M41" s="56">
        <f t="shared" si="14"/>
        <v>0</v>
      </c>
      <c r="N41" s="56">
        <f t="shared" si="14"/>
        <v>0</v>
      </c>
      <c r="O41" s="56">
        <f t="shared" si="14"/>
        <v>0</v>
      </c>
      <c r="P41" s="57">
        <f t="shared" si="14"/>
        <v>0</v>
      </c>
      <c r="R41" s="163"/>
      <c r="S41" s="5"/>
      <c r="T41" s="5"/>
      <c r="U41" s="114"/>
      <c r="V41" s="114"/>
      <c r="W41" s="114"/>
      <c r="X41" s="8"/>
    </row>
    <row r="42" spans="1:24" x14ac:dyDescent="0.25">
      <c r="B42" s="22" t="s">
        <v>53</v>
      </c>
      <c r="C42" s="79">
        <v>0</v>
      </c>
      <c r="D42" s="103">
        <v>0</v>
      </c>
      <c r="E42" s="104">
        <v>0</v>
      </c>
      <c r="F42" s="104">
        <v>0</v>
      </c>
      <c r="G42" s="104">
        <v>0</v>
      </c>
      <c r="H42" s="104">
        <v>0</v>
      </c>
      <c r="I42" s="50">
        <v>0</v>
      </c>
      <c r="J42" s="50">
        <v>0</v>
      </c>
      <c r="K42" s="50">
        <v>0</v>
      </c>
      <c r="L42" s="50">
        <v>0</v>
      </c>
      <c r="M42" s="50">
        <v>0</v>
      </c>
      <c r="N42" s="50">
        <v>0</v>
      </c>
      <c r="O42" s="50">
        <v>0</v>
      </c>
      <c r="P42" s="50">
        <f>SUM(D42:O42)</f>
        <v>0</v>
      </c>
      <c r="R42" s="163"/>
      <c r="S42" s="5"/>
      <c r="T42" s="5"/>
      <c r="U42" s="114"/>
      <c r="V42" s="114"/>
      <c r="W42" s="114"/>
      <c r="X42" s="8"/>
    </row>
    <row r="43" spans="1:24" x14ac:dyDescent="0.25">
      <c r="B43" s="21" t="s">
        <v>54</v>
      </c>
      <c r="C43" s="80">
        <f>SUM(C44:C46)</f>
        <v>674830845</v>
      </c>
      <c r="D43" s="62">
        <v>0</v>
      </c>
      <c r="E43" s="62">
        <v>0</v>
      </c>
      <c r="F43" s="62">
        <v>0</v>
      </c>
      <c r="G43" s="62">
        <v>0</v>
      </c>
      <c r="H43" s="62">
        <v>0</v>
      </c>
      <c r="I43" s="62">
        <v>0</v>
      </c>
      <c r="J43" s="62">
        <v>0</v>
      </c>
      <c r="K43" s="62">
        <v>0</v>
      </c>
      <c r="L43" s="62">
        <f t="shared" ref="L43:O43" si="15">SUM(L44:L46)</f>
        <v>0</v>
      </c>
      <c r="M43" s="62">
        <f t="shared" si="15"/>
        <v>0</v>
      </c>
      <c r="N43" s="62">
        <f t="shared" si="15"/>
        <v>0</v>
      </c>
      <c r="O43" s="62">
        <f t="shared" si="15"/>
        <v>0</v>
      </c>
      <c r="P43" s="66">
        <f>SUM(P44:P46)</f>
        <v>0</v>
      </c>
      <c r="R43" s="163"/>
      <c r="S43" s="5"/>
      <c r="T43" s="5"/>
      <c r="U43" s="114"/>
      <c r="V43" s="114"/>
      <c r="W43" s="114"/>
      <c r="X43" s="8"/>
    </row>
    <row r="44" spans="1:24" x14ac:dyDescent="0.25">
      <c r="B44" s="20" t="s">
        <v>55</v>
      </c>
      <c r="C44" s="79">
        <v>502830845</v>
      </c>
      <c r="D44" s="103">
        <v>0</v>
      </c>
      <c r="E44" s="104">
        <v>0</v>
      </c>
      <c r="F44" s="104">
        <v>0</v>
      </c>
      <c r="G44" s="104">
        <v>0</v>
      </c>
      <c r="H44" s="104">
        <v>0</v>
      </c>
      <c r="I44" s="63">
        <v>0</v>
      </c>
      <c r="J44" s="63">
        <v>0</v>
      </c>
      <c r="K44" s="63">
        <v>0</v>
      </c>
      <c r="L44" s="63">
        <v>0</v>
      </c>
      <c r="M44" s="63">
        <v>0</v>
      </c>
      <c r="N44" s="63">
        <v>0</v>
      </c>
      <c r="O44" s="63">
        <v>0</v>
      </c>
      <c r="P44" s="61">
        <f>SUM(D44:O44)</f>
        <v>0</v>
      </c>
      <c r="R44" s="163"/>
      <c r="S44" s="5"/>
      <c r="T44" s="5"/>
      <c r="U44" s="114"/>
      <c r="V44" s="114"/>
      <c r="W44" s="114"/>
      <c r="X44" s="8"/>
    </row>
    <row r="45" spans="1:24" x14ac:dyDescent="0.25">
      <c r="B45" s="20" t="s">
        <v>56</v>
      </c>
      <c r="C45" s="81">
        <v>172000000</v>
      </c>
      <c r="D45" s="104">
        <v>0</v>
      </c>
      <c r="E45" s="104">
        <v>0</v>
      </c>
      <c r="F45" s="104">
        <v>0</v>
      </c>
      <c r="G45" s="104">
        <v>0</v>
      </c>
      <c r="H45" s="104">
        <v>0</v>
      </c>
      <c r="I45" s="63">
        <v>0</v>
      </c>
      <c r="J45" s="63">
        <v>0</v>
      </c>
      <c r="K45" s="63">
        <v>0</v>
      </c>
      <c r="L45" s="63">
        <v>0</v>
      </c>
      <c r="M45" s="63">
        <v>0</v>
      </c>
      <c r="N45" s="63">
        <v>0</v>
      </c>
      <c r="O45" s="63">
        <v>0</v>
      </c>
      <c r="P45" s="61">
        <f>SUM(D45:O45)</f>
        <v>0</v>
      </c>
      <c r="R45" s="163"/>
      <c r="S45" s="5"/>
      <c r="T45" s="5"/>
      <c r="X45" s="8"/>
    </row>
    <row r="46" spans="1:24" ht="15.75" thickBot="1" x14ac:dyDescent="0.3">
      <c r="B46" s="47" t="s">
        <v>69</v>
      </c>
      <c r="C46" s="164">
        <v>0</v>
      </c>
      <c r="D46" s="166">
        <v>0</v>
      </c>
      <c r="E46" s="104">
        <v>0</v>
      </c>
      <c r="F46" s="104">
        <v>0</v>
      </c>
      <c r="G46" s="167">
        <v>0</v>
      </c>
      <c r="H46" s="167">
        <v>0</v>
      </c>
      <c r="I46" s="65">
        <v>0</v>
      </c>
      <c r="J46" s="65">
        <v>0</v>
      </c>
      <c r="K46" s="65">
        <v>0</v>
      </c>
      <c r="L46" s="65">
        <v>0</v>
      </c>
      <c r="M46" s="65">
        <v>0</v>
      </c>
      <c r="N46" s="65">
        <v>0</v>
      </c>
      <c r="O46" s="65">
        <v>0</v>
      </c>
      <c r="P46" s="67">
        <f>SUM(D46:O46)</f>
        <v>0</v>
      </c>
      <c r="R46" s="163"/>
      <c r="S46" s="5"/>
      <c r="T46" s="5"/>
    </row>
    <row r="47" spans="1:24" x14ac:dyDescent="0.25">
      <c r="B47" s="59" t="s">
        <v>93</v>
      </c>
      <c r="C47" s="59"/>
      <c r="D47" s="165"/>
      <c r="E47" s="165"/>
      <c r="F47" s="168"/>
      <c r="G47" s="52"/>
      <c r="H47" s="52"/>
      <c r="I47" s="52"/>
      <c r="J47" s="52"/>
      <c r="K47" s="52"/>
      <c r="L47" s="52"/>
      <c r="M47" s="52"/>
      <c r="N47" s="52"/>
      <c r="O47" s="52"/>
      <c r="P47" s="5"/>
      <c r="S47" s="5"/>
      <c r="T47" s="5"/>
    </row>
    <row r="48" spans="1:24" x14ac:dyDescent="0.25">
      <c r="B48" s="15" t="s">
        <v>107</v>
      </c>
      <c r="C48" s="10"/>
      <c r="D48" s="13"/>
      <c r="E48" s="13"/>
      <c r="F48" s="13"/>
      <c r="G48" s="13"/>
      <c r="H48" s="13"/>
      <c r="I48" s="13"/>
      <c r="J48" s="13"/>
      <c r="K48" s="13"/>
      <c r="L48" s="13"/>
      <c r="M48" s="13"/>
      <c r="N48" s="13"/>
      <c r="O48" s="13"/>
      <c r="P48" s="5"/>
      <c r="S48" s="5"/>
      <c r="T48" s="5"/>
    </row>
    <row r="49" spans="2:20" x14ac:dyDescent="0.25">
      <c r="B49" s="109" t="s">
        <v>108</v>
      </c>
      <c r="C49" s="10"/>
      <c r="D49" s="9"/>
      <c r="E49" s="9"/>
      <c r="F49" s="9"/>
      <c r="G49" s="9"/>
      <c r="H49" s="9"/>
      <c r="I49" s="9"/>
      <c r="J49" s="9"/>
      <c r="K49" s="9"/>
      <c r="L49" s="9"/>
      <c r="M49" s="9"/>
      <c r="N49" s="9"/>
      <c r="O49" s="9"/>
      <c r="P49" s="5"/>
      <c r="S49" s="5"/>
      <c r="T49" s="5"/>
    </row>
    <row r="50" spans="2:20" ht="24" x14ac:dyDescent="0.25">
      <c r="B50" s="109" t="s">
        <v>109</v>
      </c>
      <c r="C50" s="10"/>
      <c r="D50" s="12"/>
      <c r="E50" s="12"/>
      <c r="F50" s="12"/>
      <c r="G50" s="12"/>
      <c r="H50" s="12"/>
      <c r="I50" s="12"/>
      <c r="J50" s="12"/>
      <c r="K50" s="12"/>
      <c r="L50" s="12"/>
      <c r="M50" s="12"/>
      <c r="N50" s="12"/>
      <c r="O50" s="12"/>
      <c r="P50" s="85"/>
      <c r="S50" s="5"/>
      <c r="T50" s="5"/>
    </row>
    <row r="51" spans="2:20" x14ac:dyDescent="0.25">
      <c r="B51" s="109" t="s">
        <v>104</v>
      </c>
      <c r="C51" s="10"/>
      <c r="D51" s="9"/>
      <c r="E51" s="9"/>
      <c r="F51" s="9"/>
      <c r="G51" s="9"/>
      <c r="H51" s="9"/>
      <c r="I51" s="9"/>
      <c r="J51" s="9"/>
      <c r="K51" s="9"/>
      <c r="L51" s="9"/>
      <c r="M51" s="9"/>
      <c r="N51" s="9"/>
      <c r="O51" s="9"/>
      <c r="P51" s="5"/>
      <c r="S51" s="5"/>
      <c r="T51" s="5"/>
    </row>
    <row r="52" spans="2:20" x14ac:dyDescent="0.25">
      <c r="P52" s="5"/>
      <c r="S52" s="5"/>
      <c r="T52" s="5"/>
    </row>
    <row r="53" spans="2:20" x14ac:dyDescent="0.25">
      <c r="P53" s="5"/>
      <c r="S53" s="5"/>
      <c r="T53" s="5"/>
    </row>
    <row r="54" spans="2:20" x14ac:dyDescent="0.25">
      <c r="P54" s="5"/>
      <c r="S54" s="5"/>
      <c r="T54" s="5"/>
    </row>
    <row r="55" spans="2:20" x14ac:dyDescent="0.25">
      <c r="C55" s="5"/>
      <c r="D55" s="8"/>
      <c r="E55" s="8"/>
      <c r="F55" s="8"/>
      <c r="G55" s="8"/>
      <c r="H55" s="8"/>
      <c r="I55" s="8"/>
      <c r="J55" s="8"/>
      <c r="K55" s="8"/>
      <c r="L55" s="8"/>
      <c r="M55" s="8"/>
      <c r="N55" s="8"/>
      <c r="O55" s="8"/>
      <c r="P55" s="5"/>
      <c r="S55" s="5"/>
      <c r="T55" s="5"/>
    </row>
    <row r="56" spans="2:20" x14ac:dyDescent="0.25">
      <c r="C56" s="5"/>
      <c r="P56" s="5"/>
      <c r="S56" s="5"/>
      <c r="T56" s="5"/>
    </row>
    <row r="57" spans="2:20" x14ac:dyDescent="0.25">
      <c r="C57" s="5"/>
      <c r="P57" s="5"/>
    </row>
    <row r="58" spans="2:20" x14ac:dyDescent="0.25">
      <c r="C58" s="5"/>
      <c r="P58" s="5"/>
    </row>
  </sheetData>
  <mergeCells count="4">
    <mergeCell ref="B3:P3"/>
    <mergeCell ref="B4:P4"/>
    <mergeCell ref="B5:P5"/>
    <mergeCell ref="B6:P6"/>
  </mergeCells>
  <pageMargins left="0.7" right="0.7" top="0.75" bottom="0.75" header="0.3" footer="0.3"/>
  <pageSetup orientation="portrait" horizontalDpi="4294967295" verticalDpi="4294967295" r:id="rId1"/>
  <ignoredErrors>
    <ignoredError sqref="P24:P28 P30:P35 P42:P46 D29:O29 P21 P19 P15" formulaRange="1"/>
    <ignoredError sqref="P29"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C1E0-2474-43AE-AA8C-B32D32689F80}">
  <dimension ref="A3:AH58"/>
  <sheetViews>
    <sheetView showGridLines="0" zoomScale="80" zoomScaleNormal="80" workbookViewId="0">
      <selection activeCell="B9" sqref="B9"/>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9.5703125" style="5" bestFit="1"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t="s">
        <v>110</v>
      </c>
      <c r="C8" s="42"/>
      <c r="D8" s="42"/>
      <c r="Q8" s="45" t="s">
        <v>4</v>
      </c>
    </row>
    <row r="9" spans="1:34" ht="30" x14ac:dyDescent="0.25">
      <c r="B9" s="86" t="s">
        <v>5</v>
      </c>
      <c r="C9" s="89" t="s">
        <v>111</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81262372546</v>
      </c>
      <c r="D11" s="88">
        <f t="shared" si="0"/>
        <v>82938742568.740005</v>
      </c>
      <c r="E11" s="102">
        <f>E12+E18</f>
        <v>1897033017.4699998</v>
      </c>
      <c r="F11" s="102">
        <f>F12+F18</f>
        <v>1919606950.21</v>
      </c>
      <c r="G11" s="102">
        <f t="shared" si="0"/>
        <v>1875297116.77</v>
      </c>
      <c r="H11" s="102">
        <f t="shared" si="0"/>
        <v>243955864.03</v>
      </c>
      <c r="I11" s="102">
        <f t="shared" si="0"/>
        <v>297955333.26000005</v>
      </c>
      <c r="J11" s="102">
        <f t="shared" si="0"/>
        <v>218927409.08000004</v>
      </c>
      <c r="K11" s="102">
        <f>K12+K18</f>
        <v>348232813.64999998</v>
      </c>
      <c r="L11" s="102">
        <f>L12+L18</f>
        <v>244891461.78</v>
      </c>
      <c r="M11" s="102">
        <f t="shared" si="0"/>
        <v>275925502.47999996</v>
      </c>
      <c r="N11" s="102">
        <f>N12+N18</f>
        <v>331859167.70999998</v>
      </c>
      <c r="O11" s="102">
        <f t="shared" si="0"/>
        <v>272253995.79000002</v>
      </c>
      <c r="P11" s="102">
        <f t="shared" si="0"/>
        <v>15178949857.859999</v>
      </c>
      <c r="Q11" s="102">
        <f>+Q12+Q18</f>
        <v>23104888490.09</v>
      </c>
      <c r="R11"/>
      <c r="S11"/>
      <c r="T11"/>
      <c r="U11"/>
      <c r="V11" s="114"/>
      <c r="W11" s="114"/>
      <c r="X11" s="114"/>
      <c r="Y11" s="8"/>
      <c r="Z11" s="8"/>
      <c r="AA11" s="8"/>
      <c r="AB11" s="8"/>
      <c r="AC11" s="8"/>
      <c r="AD11" s="8"/>
      <c r="AE11" s="8"/>
      <c r="AF11" s="8"/>
      <c r="AG11" s="8"/>
      <c r="AH11" s="8"/>
    </row>
    <row r="12" spans="1:34" x14ac:dyDescent="0.25">
      <c r="B12" s="23" t="s">
        <v>22</v>
      </c>
      <c r="C12" s="80">
        <f>SUM(C13:C17)</f>
        <v>81223760049</v>
      </c>
      <c r="D12" s="80">
        <f>SUM(D13:D17)</f>
        <v>82894274760.800003</v>
      </c>
      <c r="E12" s="80">
        <f>SUM(E13:E17)</f>
        <v>1897033017.4699998</v>
      </c>
      <c r="F12" s="80">
        <f t="shared" ref="F12:P12" si="1">SUM(F13:F17)</f>
        <v>1919606950.21</v>
      </c>
      <c r="G12" s="80">
        <f t="shared" si="1"/>
        <v>1875297116.77</v>
      </c>
      <c r="H12" s="80">
        <f t="shared" si="1"/>
        <v>243955864.03</v>
      </c>
      <c r="I12" s="80">
        <f t="shared" si="1"/>
        <v>297955333.26000005</v>
      </c>
      <c r="J12" s="80">
        <f t="shared" si="1"/>
        <v>218927409.08000004</v>
      </c>
      <c r="K12" s="80">
        <f t="shared" si="1"/>
        <v>348232813.64999998</v>
      </c>
      <c r="L12" s="80">
        <f t="shared" si="1"/>
        <v>244891461.78</v>
      </c>
      <c r="M12" s="80">
        <f t="shared" si="1"/>
        <v>275925502.47999996</v>
      </c>
      <c r="N12" s="80">
        <f t="shared" si="1"/>
        <v>331859167.70999998</v>
      </c>
      <c r="O12" s="80">
        <f t="shared" si="1"/>
        <v>272253995.79000002</v>
      </c>
      <c r="P12" s="80">
        <f t="shared" si="1"/>
        <v>15178949857.859999</v>
      </c>
      <c r="Q12" s="80">
        <f>SUM(Q13:Q17)</f>
        <v>23104888490.09</v>
      </c>
      <c r="R12"/>
      <c r="S12"/>
      <c r="T12"/>
      <c r="U12"/>
      <c r="V12" s="114"/>
      <c r="W12" s="114"/>
      <c r="X12" s="114"/>
      <c r="Y12" s="8"/>
      <c r="Z12" s="8"/>
      <c r="AA12" s="8"/>
      <c r="AB12" s="8"/>
      <c r="AC12" s="8"/>
      <c r="AD12" s="8"/>
      <c r="AE12" s="8"/>
      <c r="AF12" s="8"/>
      <c r="AG12" s="8"/>
    </row>
    <row r="13" spans="1:34" x14ac:dyDescent="0.25">
      <c r="B13" s="30" t="s">
        <v>23</v>
      </c>
      <c r="C13" s="79">
        <v>4928431792</v>
      </c>
      <c r="D13" s="79">
        <v>5336591060.9499998</v>
      </c>
      <c r="E13" s="111">
        <v>143492276.97</v>
      </c>
      <c r="F13" s="112">
        <v>143733235.09999999</v>
      </c>
      <c r="G13" s="112">
        <v>148558819.84999999</v>
      </c>
      <c r="H13" s="112">
        <v>147430438.44999999</v>
      </c>
      <c r="I13" s="112">
        <v>188290162.42000002</v>
      </c>
      <c r="J13" s="112">
        <v>149721992.10000002</v>
      </c>
      <c r="K13" s="112">
        <v>152233845.25999999</v>
      </c>
      <c r="L13" s="112">
        <v>150360378.09999999</v>
      </c>
      <c r="M13" s="112">
        <v>152219094.69999999</v>
      </c>
      <c r="N13" s="112">
        <v>195409369.39999998</v>
      </c>
      <c r="O13" s="112">
        <v>153662048.68000001</v>
      </c>
      <c r="P13" s="105">
        <v>243713525.30000001</v>
      </c>
      <c r="Q13" s="104">
        <f>SUM(E13:P13)</f>
        <v>1968825186.3299999</v>
      </c>
      <c r="R13"/>
      <c r="S13"/>
      <c r="T13"/>
      <c r="U13"/>
      <c r="V13" s="114"/>
      <c r="W13" s="114"/>
      <c r="X13" s="114"/>
      <c r="Y13" s="8"/>
      <c r="Z13" s="8"/>
      <c r="AA13" s="8"/>
      <c r="AB13" s="8"/>
      <c r="AC13" s="8"/>
      <c r="AD13" s="8"/>
      <c r="AE13" s="8"/>
      <c r="AF13" s="8"/>
      <c r="AG13" s="8"/>
    </row>
    <row r="14" spans="1:34" x14ac:dyDescent="0.25">
      <c r="B14" s="30" t="s">
        <v>24</v>
      </c>
      <c r="C14" s="81">
        <v>35610576416</v>
      </c>
      <c r="D14" s="81">
        <v>35610576416</v>
      </c>
      <c r="E14" s="112">
        <v>47017272.310000002</v>
      </c>
      <c r="F14" s="112">
        <v>57685110.359999999</v>
      </c>
      <c r="G14" s="112">
        <v>53446010.420000002</v>
      </c>
      <c r="H14" s="112">
        <v>35783873.129999995</v>
      </c>
      <c r="I14" s="112">
        <v>47338855.310000002</v>
      </c>
      <c r="J14" s="112">
        <v>41058894.719999999</v>
      </c>
      <c r="K14" s="112">
        <v>57950779.549999997</v>
      </c>
      <c r="L14" s="112">
        <v>12034931.08</v>
      </c>
      <c r="M14" s="112">
        <v>41613062.579999998</v>
      </c>
      <c r="N14" s="112">
        <v>19177956.739999998</v>
      </c>
      <c r="O14" s="112">
        <v>63429685.039999999</v>
      </c>
      <c r="P14" s="105">
        <v>59574679.789999999</v>
      </c>
      <c r="Q14" s="104">
        <f t="shared" ref="Q14:Q17" si="2">SUM(E14:P14)</f>
        <v>536111111.03000003</v>
      </c>
      <c r="R14"/>
      <c r="S14"/>
      <c r="T14"/>
      <c r="U14"/>
      <c r="V14" s="114"/>
      <c r="W14" s="114"/>
      <c r="X14" s="114"/>
      <c r="Y14" s="8"/>
      <c r="Z14" s="8"/>
      <c r="AA14" s="8"/>
      <c r="AB14" s="8"/>
      <c r="AC14" s="8"/>
      <c r="AD14" s="8"/>
      <c r="AE14" s="8"/>
      <c r="AF14" s="8"/>
      <c r="AG14" s="8"/>
    </row>
    <row r="15" spans="1:34" s="31" customFormat="1" x14ac:dyDescent="0.25">
      <c r="B15" s="30" t="s">
        <v>25</v>
      </c>
      <c r="C15" s="81">
        <v>3000000</v>
      </c>
      <c r="D15" s="81">
        <v>3000000</v>
      </c>
      <c r="E15" s="112">
        <v>0</v>
      </c>
      <c r="F15" s="112"/>
      <c r="G15" s="112"/>
      <c r="H15" s="112"/>
      <c r="I15" s="112"/>
      <c r="J15" s="112"/>
      <c r="K15" s="112"/>
      <c r="L15" s="112"/>
      <c r="M15" s="112"/>
      <c r="N15" s="112"/>
      <c r="O15" s="112"/>
      <c r="P15" s="104"/>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40665746746</v>
      </c>
      <c r="D16" s="81">
        <v>41920078685.080002</v>
      </c>
      <c r="E16" s="112">
        <v>1705450083.5899999</v>
      </c>
      <c r="F16" s="112">
        <v>1715593904.75</v>
      </c>
      <c r="G16" s="112">
        <v>1672150820.1900001</v>
      </c>
      <c r="H16" s="112">
        <v>59094143.049999997</v>
      </c>
      <c r="I16" s="112">
        <v>59369773.550000004</v>
      </c>
      <c r="J16" s="112">
        <v>27263603.68</v>
      </c>
      <c r="K16" s="112">
        <v>131149688.84</v>
      </c>
      <c r="L16" s="112">
        <v>80036753.439999998</v>
      </c>
      <c r="M16" s="112">
        <v>79589845.199999988</v>
      </c>
      <c r="N16" s="112">
        <v>113777039.19</v>
      </c>
      <c r="O16" s="112">
        <v>54587162.07</v>
      </c>
      <c r="P16" s="105">
        <v>14872776949.529999</v>
      </c>
      <c r="Q16" s="104">
        <f t="shared" si="2"/>
        <v>20570839767.079998</v>
      </c>
      <c r="R16"/>
      <c r="S16"/>
      <c r="T16"/>
      <c r="U16"/>
      <c r="V16" s="114"/>
      <c r="W16" s="114"/>
      <c r="X16" s="114"/>
      <c r="Y16" s="8"/>
      <c r="Z16" s="8"/>
      <c r="AA16" s="8"/>
      <c r="AB16" s="8"/>
      <c r="AC16" s="8"/>
      <c r="AD16" s="8"/>
      <c r="AE16" s="8"/>
      <c r="AF16" s="8"/>
      <c r="AG16" s="8"/>
    </row>
    <row r="17" spans="1:33" x14ac:dyDescent="0.25">
      <c r="B17" s="30" t="s">
        <v>27</v>
      </c>
      <c r="C17" s="81">
        <v>16005095</v>
      </c>
      <c r="D17" s="81">
        <v>24028598.77</v>
      </c>
      <c r="E17" s="111">
        <v>1073384.6000000001</v>
      </c>
      <c r="F17" s="112">
        <v>2594700</v>
      </c>
      <c r="G17" s="112">
        <v>1141466.31</v>
      </c>
      <c r="H17" s="112">
        <v>1647409.4</v>
      </c>
      <c r="I17" s="112">
        <v>2956541.98</v>
      </c>
      <c r="J17" s="112">
        <v>882918.58</v>
      </c>
      <c r="K17" s="112">
        <v>6898500</v>
      </c>
      <c r="L17" s="112">
        <v>2459399.16</v>
      </c>
      <c r="M17" s="112">
        <v>2503500</v>
      </c>
      <c r="N17" s="112">
        <v>3494802.38</v>
      </c>
      <c r="O17" s="112">
        <v>575100</v>
      </c>
      <c r="P17" s="104">
        <v>2884703.24</v>
      </c>
      <c r="Q17" s="104">
        <f t="shared" si="2"/>
        <v>29112425.649999999</v>
      </c>
      <c r="R17"/>
      <c r="S17"/>
      <c r="T17"/>
      <c r="U17"/>
      <c r="V17" s="114"/>
      <c r="W17" s="114"/>
      <c r="X17" s="114"/>
      <c r="Y17" s="8"/>
      <c r="Z17" s="8"/>
      <c r="AA17" s="8"/>
      <c r="AB17" s="8"/>
      <c r="AC17" s="8"/>
      <c r="AD17" s="8"/>
      <c r="AE17" s="8"/>
      <c r="AF17" s="8"/>
      <c r="AG17" s="8"/>
    </row>
    <row r="18" spans="1:33" x14ac:dyDescent="0.25">
      <c r="B18" s="23" t="s">
        <v>28</v>
      </c>
      <c r="C18" s="80">
        <f>C19+C20+C21</f>
        <v>38612497</v>
      </c>
      <c r="D18" s="80">
        <f>D19+D20+D21</f>
        <v>44467807.939999998</v>
      </c>
      <c r="E18" s="80">
        <f>SUM(E19:E21)</f>
        <v>0</v>
      </c>
      <c r="F18" s="80">
        <f>SUM(F19:F21)</f>
        <v>0</v>
      </c>
      <c r="G18" s="80">
        <f>SUM(G19:G21)</f>
        <v>0</v>
      </c>
      <c r="H18" s="80">
        <f>SUM(H19:H21)</f>
        <v>0</v>
      </c>
      <c r="I18" s="80">
        <f>SUM(I19:I21)</f>
        <v>0</v>
      </c>
      <c r="J18" s="80">
        <f t="shared" ref="J18:P18" si="3">SUM(J19:J21)</f>
        <v>0</v>
      </c>
      <c r="K18" s="80">
        <f t="shared" si="3"/>
        <v>0</v>
      </c>
      <c r="L18" s="80">
        <f t="shared" si="3"/>
        <v>0</v>
      </c>
      <c r="M18" s="80">
        <f t="shared" si="3"/>
        <v>0</v>
      </c>
      <c r="N18" s="80">
        <f t="shared" si="3"/>
        <v>0</v>
      </c>
      <c r="O18" s="80">
        <f t="shared" si="3"/>
        <v>0</v>
      </c>
      <c r="P18" s="80">
        <f t="shared" si="3"/>
        <v>0</v>
      </c>
      <c r="Q18" s="80">
        <f>SUM(E18:O18)</f>
        <v>0</v>
      </c>
      <c r="R18"/>
      <c r="S18"/>
      <c r="T18"/>
      <c r="U18"/>
      <c r="V18" s="114"/>
      <c r="W18" s="114"/>
      <c r="X18" s="114"/>
      <c r="Y18" s="8"/>
      <c r="Z18" s="8"/>
      <c r="AA18" s="8"/>
      <c r="AB18" s="8"/>
      <c r="AC18" s="8"/>
      <c r="AD18" s="8"/>
      <c r="AE18" s="8"/>
      <c r="AF18" s="8"/>
      <c r="AG18" s="8"/>
    </row>
    <row r="19" spans="1:33" x14ac:dyDescent="0.25">
      <c r="B19" s="30" t="s">
        <v>29</v>
      </c>
      <c r="C19" s="79">
        <v>32596816</v>
      </c>
      <c r="D19" s="79">
        <v>38452126.939999998</v>
      </c>
      <c r="E19" s="103">
        <v>0</v>
      </c>
      <c r="F19" s="104">
        <v>0</v>
      </c>
      <c r="G19" s="104">
        <v>0</v>
      </c>
      <c r="H19" s="104">
        <v>0</v>
      </c>
      <c r="I19" s="104">
        <v>0</v>
      </c>
      <c r="J19" s="104">
        <v>0</v>
      </c>
      <c r="K19" s="104">
        <v>0</v>
      </c>
      <c r="L19" s="104">
        <v>0</v>
      </c>
      <c r="M19" s="105">
        <v>0</v>
      </c>
      <c r="N19" s="105">
        <v>0</v>
      </c>
      <c r="O19" s="105">
        <v>0</v>
      </c>
      <c r="P19" s="105">
        <v>0</v>
      </c>
      <c r="Q19" s="104">
        <f t="shared" ref="Q19:Q21" si="4">SUM(E19:O19)</f>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v>0</v>
      </c>
      <c r="H20" s="104">
        <v>0</v>
      </c>
      <c r="I20" s="104">
        <v>0</v>
      </c>
      <c r="J20" s="104"/>
      <c r="K20" s="104"/>
      <c r="L20" s="104"/>
      <c r="M20" s="105"/>
      <c r="N20" s="105"/>
      <c r="O20" s="105"/>
      <c r="P20" s="105"/>
      <c r="Q20" s="104">
        <f>SUM(E20:O20)</f>
        <v>0</v>
      </c>
      <c r="R20"/>
      <c r="S20"/>
      <c r="T20"/>
      <c r="U20"/>
      <c r="V20" s="114"/>
      <c r="W20" s="114"/>
      <c r="X20" s="114"/>
      <c r="Y20" s="8"/>
      <c r="Z20" s="8"/>
      <c r="AA20" s="8"/>
      <c r="AB20" s="8"/>
      <c r="AC20" s="8"/>
      <c r="AD20" s="8"/>
      <c r="AE20" s="8"/>
      <c r="AF20" s="8"/>
      <c r="AG20" s="8"/>
    </row>
    <row r="21" spans="1:33" x14ac:dyDescent="0.25">
      <c r="B21" s="30" t="s">
        <v>32</v>
      </c>
      <c r="C21" s="81">
        <v>6015681</v>
      </c>
      <c r="D21" s="81">
        <v>6015681</v>
      </c>
      <c r="E21" s="104">
        <v>0</v>
      </c>
      <c r="F21" s="104">
        <v>0</v>
      </c>
      <c r="G21" s="104">
        <v>0</v>
      </c>
      <c r="H21" s="104">
        <v>0</v>
      </c>
      <c r="I21" s="104">
        <v>0</v>
      </c>
      <c r="J21" s="104">
        <v>0</v>
      </c>
      <c r="K21" s="104">
        <v>0</v>
      </c>
      <c r="L21" s="104">
        <v>0</v>
      </c>
      <c r="M21" s="105">
        <v>0</v>
      </c>
      <c r="N21" s="105">
        <v>0</v>
      </c>
      <c r="O21" s="105">
        <v>0</v>
      </c>
      <c r="P21" s="105">
        <v>0</v>
      </c>
      <c r="Q21" s="104">
        <f t="shared" si="4"/>
        <v>0</v>
      </c>
      <c r="R21"/>
      <c r="S21"/>
      <c r="T21"/>
      <c r="U21"/>
      <c r="V21" s="114"/>
      <c r="W21" s="114"/>
      <c r="X21" s="114"/>
      <c r="Y21" s="8"/>
      <c r="Z21" s="8"/>
      <c r="AA21" s="8"/>
      <c r="AB21" s="8"/>
      <c r="AC21" s="8"/>
      <c r="AD21" s="8"/>
      <c r="AE21" s="8"/>
      <c r="AF21" s="8"/>
      <c r="AG21" s="8"/>
    </row>
    <row r="22" spans="1:33" x14ac:dyDescent="0.25">
      <c r="B22" s="86" t="s">
        <v>33</v>
      </c>
      <c r="C22" s="88">
        <f>C23+C29</f>
        <v>80562372546</v>
      </c>
      <c r="D22" s="88">
        <f>D23+D29</f>
        <v>82360709048.399948</v>
      </c>
      <c r="E22" s="102">
        <f>E23+E29</f>
        <v>1761507442.0699999</v>
      </c>
      <c r="F22" s="102">
        <f t="shared" ref="F22:P22" si="5">F23+F29</f>
        <v>1832148565.9199998</v>
      </c>
      <c r="G22" s="102">
        <f t="shared" si="5"/>
        <v>1898531900.76</v>
      </c>
      <c r="H22" s="102">
        <f t="shared" si="5"/>
        <v>1860662640.2400002</v>
      </c>
      <c r="I22" s="102">
        <f t="shared" si="5"/>
        <v>1962161093.5700002</v>
      </c>
      <c r="J22" s="102">
        <f t="shared" si="5"/>
        <v>1918474561.3200002</v>
      </c>
      <c r="K22" s="102">
        <f t="shared" si="5"/>
        <v>1858548936.5300002</v>
      </c>
      <c r="L22" s="102">
        <f t="shared" si="5"/>
        <v>1842461344.8000002</v>
      </c>
      <c r="M22" s="102">
        <f t="shared" si="5"/>
        <v>1860193931.5400002</v>
      </c>
      <c r="N22" s="102">
        <f t="shared" si="5"/>
        <v>1976917743.6599998</v>
      </c>
      <c r="O22" s="102">
        <f t="shared" si="5"/>
        <v>916011543.29999995</v>
      </c>
      <c r="P22" s="102">
        <f t="shared" si="5"/>
        <v>3118645726.6399999</v>
      </c>
      <c r="Q22" s="102">
        <f>Q23+Q29</f>
        <v>22806265430.349998</v>
      </c>
      <c r="R22"/>
      <c r="S22"/>
      <c r="T22"/>
      <c r="U22"/>
      <c r="V22" s="114"/>
      <c r="W22" s="114"/>
      <c r="X22" s="114"/>
      <c r="Y22" s="8"/>
      <c r="Z22" s="8"/>
      <c r="AA22" s="8"/>
      <c r="AB22" s="8"/>
      <c r="AC22" s="8"/>
      <c r="AD22" s="8"/>
      <c r="AE22" s="8"/>
      <c r="AF22" s="8"/>
      <c r="AG22" s="8"/>
    </row>
    <row r="23" spans="1:33" x14ac:dyDescent="0.25">
      <c r="A23" s="29"/>
      <c r="B23" s="21" t="s">
        <v>112</v>
      </c>
      <c r="C23" s="80">
        <f>SUM(C24:C28)</f>
        <v>79581292683</v>
      </c>
      <c r="D23" s="80">
        <f>SUM(D24:D28)</f>
        <v>81052660849.97995</v>
      </c>
      <c r="E23" s="80">
        <f>SUM(E24:E28)</f>
        <v>1761507442.0699999</v>
      </c>
      <c r="F23" s="80">
        <f t="shared" ref="F23:P23" si="6">SUM(F24:F28)</f>
        <v>1831164782.5299997</v>
      </c>
      <c r="G23" s="80">
        <f t="shared" si="6"/>
        <v>1842574650.9000001</v>
      </c>
      <c r="H23" s="80">
        <f t="shared" si="6"/>
        <v>1854725383.0700002</v>
      </c>
      <c r="I23" s="80">
        <f t="shared" si="6"/>
        <v>1952847096.0700002</v>
      </c>
      <c r="J23" s="80">
        <f t="shared" si="6"/>
        <v>1899487875.3300002</v>
      </c>
      <c r="K23" s="80">
        <f t="shared" si="6"/>
        <v>1850677581.3700001</v>
      </c>
      <c r="L23" s="80">
        <f t="shared" si="6"/>
        <v>1839310922.0800002</v>
      </c>
      <c r="M23" s="80">
        <f t="shared" si="6"/>
        <v>1847020585.1300001</v>
      </c>
      <c r="N23" s="80">
        <f t="shared" si="6"/>
        <v>1970010867.6799998</v>
      </c>
      <c r="O23" s="80">
        <f t="shared" si="6"/>
        <v>911866546.07999992</v>
      </c>
      <c r="P23" s="80">
        <f t="shared" si="6"/>
        <v>3068447510.8299999</v>
      </c>
      <c r="Q23" s="80">
        <f>Q24+Q25+Q27+Q28+Q26</f>
        <v>22629641243.139999</v>
      </c>
      <c r="R23"/>
      <c r="S23"/>
      <c r="T23"/>
      <c r="U23"/>
      <c r="V23" s="114"/>
      <c r="W23" s="114"/>
      <c r="X23" s="114"/>
      <c r="Y23" s="8"/>
      <c r="Z23" s="8"/>
      <c r="AA23" s="8"/>
      <c r="AB23" s="8"/>
      <c r="AC23" s="8"/>
      <c r="AD23" s="8"/>
      <c r="AE23" s="8"/>
      <c r="AF23" s="8"/>
      <c r="AG23" s="8"/>
    </row>
    <row r="24" spans="1:33" x14ac:dyDescent="0.25">
      <c r="B24" s="28" t="s">
        <v>35</v>
      </c>
      <c r="C24" s="79">
        <v>58872259864</v>
      </c>
      <c r="D24" s="79">
        <v>61118834167.949951</v>
      </c>
      <c r="E24" s="112">
        <v>145238942.06999999</v>
      </c>
      <c r="F24" s="112">
        <v>163153530.83999997</v>
      </c>
      <c r="G24" s="112">
        <v>201236888.22999999</v>
      </c>
      <c r="H24" s="112">
        <v>213387620.40000004</v>
      </c>
      <c r="I24" s="112">
        <v>311321472.12</v>
      </c>
      <c r="J24" s="112">
        <v>256928001.44000006</v>
      </c>
      <c r="K24" s="112">
        <v>208491898.78999996</v>
      </c>
      <c r="L24" s="112">
        <v>197973159.41</v>
      </c>
      <c r="M24" s="112">
        <v>205682822.45999998</v>
      </c>
      <c r="N24" s="112">
        <v>328673105.00999987</v>
      </c>
      <c r="O24" s="112">
        <v>270528783.40999997</v>
      </c>
      <c r="P24" s="105">
        <v>474725459.49999982</v>
      </c>
      <c r="Q24" s="104">
        <f>SUM(E24:P24)</f>
        <v>2977341683.6799998</v>
      </c>
      <c r="R24"/>
      <c r="S24"/>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c r="Q25" s="104">
        <f t="shared" ref="Q25:Q27" si="7">SUM(E25:P25)</f>
        <v>0</v>
      </c>
      <c r="R25"/>
      <c r="S25"/>
      <c r="T25"/>
      <c r="U25"/>
      <c r="V25" s="114"/>
      <c r="W25" s="114"/>
      <c r="X25" s="114"/>
      <c r="Y25" s="8"/>
      <c r="Z25" s="8"/>
      <c r="AA25" s="8"/>
      <c r="AB25" s="8"/>
      <c r="AC25" s="8"/>
      <c r="AD25" s="8"/>
      <c r="AE25" s="8"/>
      <c r="AF25" s="8"/>
      <c r="AG25" s="8"/>
    </row>
    <row r="26" spans="1:33" x14ac:dyDescent="0.25">
      <c r="B26" s="28" t="s">
        <v>99</v>
      </c>
      <c r="C26" s="81">
        <v>50000000</v>
      </c>
      <c r="D26" s="81">
        <v>50000000</v>
      </c>
      <c r="E26" s="112"/>
      <c r="F26" s="112"/>
      <c r="G26" s="112"/>
      <c r="H26" s="112"/>
      <c r="I26" s="112"/>
      <c r="J26" s="112"/>
      <c r="K26" s="112"/>
      <c r="L26" s="112"/>
      <c r="M26" s="112"/>
      <c r="N26" s="112"/>
      <c r="O26" s="112"/>
      <c r="P26" s="104"/>
      <c r="Q26" s="104">
        <f t="shared" si="7"/>
        <v>0</v>
      </c>
      <c r="R26"/>
      <c r="S26"/>
      <c r="T26"/>
      <c r="U26"/>
      <c r="V26" s="114"/>
      <c r="W26" s="114"/>
      <c r="X26" s="114"/>
      <c r="Y26" s="8"/>
      <c r="Z26" s="8"/>
      <c r="AA26" s="8"/>
      <c r="AB26" s="8"/>
      <c r="AC26" s="8"/>
      <c r="AD26" s="8"/>
      <c r="AE26" s="8"/>
      <c r="AF26" s="8"/>
      <c r="AG26" s="8"/>
    </row>
    <row r="27" spans="1:33" x14ac:dyDescent="0.25">
      <c r="B27" s="28" t="s">
        <v>37</v>
      </c>
      <c r="C27" s="81">
        <v>20659032819</v>
      </c>
      <c r="D27" s="81">
        <v>19883826682.029999</v>
      </c>
      <c r="E27" s="112">
        <v>1616268500</v>
      </c>
      <c r="F27" s="112">
        <v>1668011251.6899998</v>
      </c>
      <c r="G27" s="112">
        <v>1641337762.6700001</v>
      </c>
      <c r="H27" s="112">
        <v>1641337762.6700001</v>
      </c>
      <c r="I27" s="112">
        <v>1641525623.95</v>
      </c>
      <c r="J27" s="112">
        <v>1642559873.8900001</v>
      </c>
      <c r="K27" s="112">
        <v>1642185682.5800002</v>
      </c>
      <c r="L27" s="112">
        <v>1641337762.6700001</v>
      </c>
      <c r="M27" s="112">
        <v>1641337762.6700001</v>
      </c>
      <c r="N27" s="112">
        <v>1641337762.6700001</v>
      </c>
      <c r="O27" s="112">
        <v>641337762.66999996</v>
      </c>
      <c r="P27" s="104">
        <v>2593722051.3299999</v>
      </c>
      <c r="Q27" s="104">
        <f t="shared" si="7"/>
        <v>19652299559.459999</v>
      </c>
      <c r="R27"/>
      <c r="S27"/>
      <c r="T27"/>
      <c r="U27"/>
      <c r="V27" s="114"/>
      <c r="W27" s="114"/>
      <c r="X27" s="114"/>
      <c r="Y27" s="8"/>
      <c r="Z27" s="8"/>
      <c r="AA27" s="8"/>
      <c r="AB27" s="8"/>
      <c r="AC27" s="8"/>
      <c r="AD27" s="8"/>
      <c r="AE27" s="8"/>
      <c r="AF27" s="8"/>
      <c r="AG27" s="8"/>
    </row>
    <row r="28" spans="1:33" x14ac:dyDescent="0.25">
      <c r="B28" s="28" t="s">
        <v>38</v>
      </c>
      <c r="C28" s="81">
        <v>0</v>
      </c>
      <c r="D28" s="81">
        <v>0</v>
      </c>
      <c r="E28" s="112"/>
      <c r="F28" s="112"/>
      <c r="G28" s="112"/>
      <c r="H28" s="112"/>
      <c r="I28" s="112"/>
      <c r="J28" s="112"/>
      <c r="K28" s="112"/>
      <c r="L28" s="112"/>
      <c r="M28" s="112"/>
      <c r="N28" s="112"/>
      <c r="O28" s="112"/>
      <c r="P28" s="104"/>
      <c r="Q28" s="104">
        <f>SUM(E28:P28)</f>
        <v>0</v>
      </c>
      <c r="R28"/>
      <c r="S28"/>
      <c r="T28"/>
      <c r="U28"/>
      <c r="V28" s="114"/>
      <c r="W28" s="114"/>
      <c r="X28" s="114"/>
      <c r="Y28" s="8"/>
      <c r="Z28" s="8"/>
      <c r="AA28" s="8"/>
      <c r="AB28" s="8"/>
      <c r="AC28" s="8"/>
      <c r="AD28" s="8"/>
      <c r="AE28" s="8"/>
      <c r="AF28" s="8"/>
      <c r="AG28" s="8"/>
    </row>
    <row r="29" spans="1:33" x14ac:dyDescent="0.25">
      <c r="B29" s="21" t="s">
        <v>113</v>
      </c>
      <c r="C29" s="80">
        <f>SUM(C30:C35)</f>
        <v>981079863</v>
      </c>
      <c r="D29" s="80">
        <f>SUM(D30:D35)</f>
        <v>1308048198.4199996</v>
      </c>
      <c r="E29" s="80">
        <f>SUM(E30:E35)</f>
        <v>0</v>
      </c>
      <c r="F29" s="80">
        <f t="shared" ref="F29:P29" si="8">SUM(F30:F35)</f>
        <v>983783.39</v>
      </c>
      <c r="G29" s="80">
        <f t="shared" si="8"/>
        <v>55957249.859999999</v>
      </c>
      <c r="H29" s="80">
        <f t="shared" si="8"/>
        <v>5937257.1699999999</v>
      </c>
      <c r="I29" s="80">
        <f t="shared" si="8"/>
        <v>9313997.5000000019</v>
      </c>
      <c r="J29" s="80">
        <f t="shared" si="8"/>
        <v>18986685.990000002</v>
      </c>
      <c r="K29" s="80">
        <f t="shared" si="8"/>
        <v>7871355.1600000001</v>
      </c>
      <c r="L29" s="80">
        <f t="shared" si="8"/>
        <v>3150422.72</v>
      </c>
      <c r="M29" s="80">
        <f t="shared" si="8"/>
        <v>13173346.410000002</v>
      </c>
      <c r="N29" s="80">
        <f t="shared" si="8"/>
        <v>6906875.9799999995</v>
      </c>
      <c r="O29" s="80">
        <f t="shared" si="8"/>
        <v>4144997.2199999997</v>
      </c>
      <c r="P29" s="80">
        <f t="shared" si="8"/>
        <v>50198215.809999995</v>
      </c>
      <c r="Q29" s="80">
        <f>SUM(Q30:Q35)</f>
        <v>176624187.20999998</v>
      </c>
      <c r="R29"/>
      <c r="S29"/>
      <c r="T29"/>
      <c r="U29"/>
      <c r="V29" s="114"/>
      <c r="W29" s="114"/>
      <c r="X29" s="114"/>
      <c r="Y29" s="8"/>
      <c r="Z29" s="8"/>
      <c r="AA29" s="8"/>
      <c r="AB29" s="8"/>
      <c r="AC29" s="8"/>
      <c r="AD29" s="8"/>
      <c r="AE29" s="8"/>
      <c r="AF29" s="8"/>
      <c r="AG29" s="8"/>
    </row>
    <row r="30" spans="1:33" x14ac:dyDescent="0.25">
      <c r="B30" s="4" t="s">
        <v>40</v>
      </c>
      <c r="C30" s="108">
        <v>500000</v>
      </c>
      <c r="D30" s="108">
        <v>500000</v>
      </c>
      <c r="E30" s="106">
        <v>0</v>
      </c>
      <c r="F30" s="106"/>
      <c r="G30" s="106"/>
      <c r="H30" s="106"/>
      <c r="I30" s="106"/>
      <c r="J30" s="106"/>
      <c r="K30" s="106"/>
      <c r="L30" s="106"/>
      <c r="M30" s="106"/>
      <c r="N30" s="108"/>
      <c r="O30" s="106"/>
      <c r="P30" s="106"/>
      <c r="Q30" s="104">
        <f>SUM(E30:P30)</f>
        <v>0</v>
      </c>
      <c r="R30"/>
      <c r="S30"/>
      <c r="T30"/>
      <c r="U30"/>
      <c r="V30" s="114"/>
      <c r="W30" s="114"/>
      <c r="X30" s="114"/>
      <c r="Y30" s="8"/>
      <c r="Z30" s="8"/>
      <c r="AA30" s="8"/>
      <c r="AB30" s="8"/>
      <c r="AC30" s="8"/>
      <c r="AD30" s="8"/>
      <c r="AE30" s="8"/>
      <c r="AF30" s="8"/>
      <c r="AG30" s="8"/>
    </row>
    <row r="31" spans="1:33" x14ac:dyDescent="0.25">
      <c r="B31" s="4" t="s">
        <v>41</v>
      </c>
      <c r="C31" s="107">
        <v>976168007</v>
      </c>
      <c r="D31" s="107">
        <v>1302896342.4199996</v>
      </c>
      <c r="E31" s="106">
        <v>0</v>
      </c>
      <c r="F31" s="108">
        <v>983783.39</v>
      </c>
      <c r="G31" s="108">
        <v>55957249.859999999</v>
      </c>
      <c r="H31" s="108">
        <v>5937257.1699999999</v>
      </c>
      <c r="I31" s="108">
        <v>9313997.5000000019</v>
      </c>
      <c r="J31" s="108">
        <v>18870750.990000002</v>
      </c>
      <c r="K31" s="112">
        <v>7871355.1600000001</v>
      </c>
      <c r="L31" s="112">
        <v>3150422.72</v>
      </c>
      <c r="M31" s="108">
        <v>13173346.410000002</v>
      </c>
      <c r="N31" s="108">
        <v>6906875.9799999995</v>
      </c>
      <c r="O31" s="113">
        <v>4144997.2199999997</v>
      </c>
      <c r="P31" s="105">
        <v>50198215.809999995</v>
      </c>
      <c r="Q31" s="104">
        <f>SUM(E31:P31)</f>
        <v>176508252.20999998</v>
      </c>
      <c r="R31"/>
      <c r="S31"/>
      <c r="T31"/>
      <c r="U31"/>
      <c r="V31" s="114"/>
      <c r="W31" s="114"/>
      <c r="X31" s="114"/>
      <c r="Y31" s="8"/>
      <c r="Z31" s="8"/>
      <c r="AA31" s="8"/>
      <c r="AB31" s="8"/>
      <c r="AC31" s="8"/>
      <c r="AD31" s="8"/>
      <c r="AE31" s="8"/>
      <c r="AF31" s="8"/>
      <c r="AG31" s="8"/>
    </row>
    <row r="32" spans="1:33" x14ac:dyDescent="0.25">
      <c r="B32" s="4" t="s">
        <v>42</v>
      </c>
      <c r="C32" s="79">
        <v>45000</v>
      </c>
      <c r="D32" s="79">
        <v>285000</v>
      </c>
      <c r="E32" s="106">
        <v>0</v>
      </c>
      <c r="F32" s="106"/>
      <c r="G32" s="106">
        <v>0</v>
      </c>
      <c r="H32" s="106">
        <v>0</v>
      </c>
      <c r="I32" s="106">
        <v>0</v>
      </c>
      <c r="J32" s="108">
        <v>115935</v>
      </c>
      <c r="K32" s="106">
        <v>0</v>
      </c>
      <c r="L32" s="106"/>
      <c r="M32" s="106"/>
      <c r="N32" s="108"/>
      <c r="O32" s="105"/>
      <c r="P32" s="105">
        <v>0</v>
      </c>
      <c r="Q32" s="104">
        <f>SUM(E32:P32)</f>
        <v>115935</v>
      </c>
      <c r="R32"/>
      <c r="S32"/>
      <c r="T32"/>
      <c r="U32"/>
      <c r="V32" s="114"/>
      <c r="W32" s="114"/>
      <c r="X32" s="114"/>
      <c r="Y32" s="8"/>
    </row>
    <row r="33" spans="1:25" x14ac:dyDescent="0.25">
      <c r="B33" s="4" t="s">
        <v>43</v>
      </c>
      <c r="C33" s="81">
        <v>3666856</v>
      </c>
      <c r="D33" s="81">
        <v>3666856</v>
      </c>
      <c r="E33" s="106">
        <v>0</v>
      </c>
      <c r="F33" s="106"/>
      <c r="G33" s="106"/>
      <c r="H33" s="106"/>
      <c r="I33" s="106"/>
      <c r="J33" s="106"/>
      <c r="K33" s="106"/>
      <c r="L33" s="106"/>
      <c r="M33" s="106"/>
      <c r="N33" s="106"/>
      <c r="O33" s="105"/>
      <c r="P33" s="105"/>
      <c r="Q33" s="104">
        <f t="shared" ref="Q33:Q35" si="9">SUM(E33:P33)</f>
        <v>0</v>
      </c>
      <c r="R33"/>
      <c r="S33"/>
      <c r="T33"/>
      <c r="U33"/>
      <c r="V33" s="114"/>
      <c r="W33" s="114"/>
      <c r="X33" s="114"/>
      <c r="Y33" s="8"/>
    </row>
    <row r="34" spans="1:25" x14ac:dyDescent="0.25">
      <c r="B34" s="4" t="s">
        <v>44</v>
      </c>
      <c r="C34" s="81">
        <v>700000</v>
      </c>
      <c r="D34" s="81">
        <v>700000</v>
      </c>
      <c r="E34" s="103">
        <v>0</v>
      </c>
      <c r="F34" s="106"/>
      <c r="G34" s="106"/>
      <c r="H34" s="106"/>
      <c r="I34" s="106"/>
      <c r="J34" s="106"/>
      <c r="K34" s="104"/>
      <c r="L34" s="104"/>
      <c r="M34" s="104"/>
      <c r="N34" s="105"/>
      <c r="O34" s="105"/>
      <c r="P34" s="105"/>
      <c r="Q34" s="104">
        <f t="shared" si="9"/>
        <v>0</v>
      </c>
      <c r="R34" s="110"/>
      <c r="S34" s="163"/>
      <c r="T34"/>
      <c r="U34"/>
      <c r="V34" s="114"/>
      <c r="W34" s="114"/>
      <c r="X34" s="114"/>
      <c r="Y34" s="8"/>
    </row>
    <row r="35" spans="1:25" x14ac:dyDescent="0.25">
      <c r="B35" s="4" t="s">
        <v>45</v>
      </c>
      <c r="C35" s="50">
        <v>0</v>
      </c>
      <c r="D35" s="50">
        <v>0</v>
      </c>
      <c r="E35" s="104">
        <v>0</v>
      </c>
      <c r="F35" s="104"/>
      <c r="G35" s="104"/>
      <c r="H35" s="104"/>
      <c r="I35" s="104"/>
      <c r="J35" s="104"/>
      <c r="K35" s="104"/>
      <c r="L35" s="104"/>
      <c r="M35" s="104"/>
      <c r="N35" s="105"/>
      <c r="O35" s="105"/>
      <c r="P35" s="105"/>
      <c r="Q35" s="104">
        <f t="shared" si="9"/>
        <v>0</v>
      </c>
      <c r="R35" s="60"/>
      <c r="S35" s="163"/>
      <c r="T35" s="5"/>
      <c r="U35" s="5"/>
      <c r="V35" s="114"/>
      <c r="W35" s="114"/>
      <c r="X35" s="114"/>
      <c r="Y35" s="8"/>
    </row>
    <row r="36" spans="1:25" x14ac:dyDescent="0.25">
      <c r="B36" s="86" t="s">
        <v>46</v>
      </c>
      <c r="C36" s="87"/>
      <c r="D36" s="87"/>
      <c r="E36" s="99"/>
      <c r="F36" s="99"/>
      <c r="G36" s="99"/>
      <c r="H36" s="99"/>
      <c r="I36" s="99"/>
      <c r="J36" s="99"/>
      <c r="K36" s="99"/>
      <c r="L36" s="99"/>
      <c r="M36" s="99"/>
      <c r="N36" s="99"/>
      <c r="O36" s="99"/>
      <c r="P36" s="99"/>
      <c r="Q36" s="99"/>
      <c r="S36" s="163"/>
      <c r="T36" s="5"/>
      <c r="U36" s="5"/>
      <c r="V36" s="114"/>
      <c r="W36" s="114"/>
      <c r="X36" s="114"/>
      <c r="Y36" s="8"/>
    </row>
    <row r="37" spans="1:25" ht="17.25" customHeight="1" x14ac:dyDescent="0.25">
      <c r="A37" s="71"/>
      <c r="B37" s="27" t="s">
        <v>47</v>
      </c>
      <c r="C37" s="85">
        <f t="shared" ref="C37:P37" si="10">C12-C23</f>
        <v>1642467366</v>
      </c>
      <c r="D37" s="85">
        <f t="shared" si="10"/>
        <v>1841613910.8200531</v>
      </c>
      <c r="E37" s="85">
        <f>E12-E23</f>
        <v>135525575.39999986</v>
      </c>
      <c r="F37" s="85">
        <f>F12-F23</f>
        <v>88442167.680000305</v>
      </c>
      <c r="G37" s="85">
        <f t="shared" si="10"/>
        <v>32722465.869999886</v>
      </c>
      <c r="H37" s="85">
        <f t="shared" si="10"/>
        <v>-1610769519.0400002</v>
      </c>
      <c r="I37" s="85">
        <f t="shared" si="10"/>
        <v>-1654891762.8100002</v>
      </c>
      <c r="J37" s="85">
        <f t="shared" si="10"/>
        <v>-1680560466.25</v>
      </c>
      <c r="K37" s="85">
        <f>K12-K23</f>
        <v>-1502444767.7200003</v>
      </c>
      <c r="L37" s="85">
        <f t="shared" si="10"/>
        <v>-1594419460.3000002</v>
      </c>
      <c r="M37" s="85">
        <f t="shared" si="10"/>
        <v>-1571095082.6500001</v>
      </c>
      <c r="N37" s="85">
        <f t="shared" si="10"/>
        <v>-1638151699.9699998</v>
      </c>
      <c r="O37" s="85">
        <f t="shared" si="10"/>
        <v>-639612550.28999996</v>
      </c>
      <c r="P37" s="85">
        <f t="shared" si="10"/>
        <v>12110502347.029999</v>
      </c>
      <c r="Q37" s="85">
        <f>Q12-Q23</f>
        <v>475247246.95000076</v>
      </c>
      <c r="S37" s="163"/>
      <c r="T37" s="5"/>
      <c r="U37" s="5"/>
      <c r="V37" s="114"/>
      <c r="W37" s="114"/>
      <c r="X37" s="114"/>
      <c r="Y37" s="8"/>
    </row>
    <row r="38" spans="1:25" x14ac:dyDescent="0.25">
      <c r="B38" s="27" t="s">
        <v>48</v>
      </c>
      <c r="C38" s="85">
        <f t="shared" ref="C38:Q38" si="11">C18-C29</f>
        <v>-942467366</v>
      </c>
      <c r="D38" s="85">
        <f t="shared" si="11"/>
        <v>-1263580390.4799995</v>
      </c>
      <c r="E38" s="85">
        <f>E18-E29</f>
        <v>0</v>
      </c>
      <c r="F38" s="85">
        <f t="shared" si="11"/>
        <v>-983783.39</v>
      </c>
      <c r="G38" s="85">
        <f t="shared" si="11"/>
        <v>-55957249.859999999</v>
      </c>
      <c r="H38" s="85">
        <f t="shared" si="11"/>
        <v>-5937257.1699999999</v>
      </c>
      <c r="I38" s="85">
        <f t="shared" si="11"/>
        <v>-9313997.5000000019</v>
      </c>
      <c r="J38" s="85">
        <f>J18-J29</f>
        <v>-18986685.990000002</v>
      </c>
      <c r="K38" s="85">
        <f t="shared" si="11"/>
        <v>-7871355.1600000001</v>
      </c>
      <c r="L38" s="85">
        <f t="shared" si="11"/>
        <v>-3150422.72</v>
      </c>
      <c r="M38" s="85">
        <f t="shared" si="11"/>
        <v>-13173346.410000002</v>
      </c>
      <c r="N38" s="85">
        <f t="shared" si="11"/>
        <v>-6906875.9799999995</v>
      </c>
      <c r="O38" s="85">
        <f t="shared" si="11"/>
        <v>-4144997.2199999997</v>
      </c>
      <c r="P38" s="85">
        <f t="shared" si="11"/>
        <v>-50198215.809999995</v>
      </c>
      <c r="Q38" s="85">
        <f t="shared" si="11"/>
        <v>-176624187.20999998</v>
      </c>
      <c r="S38" s="163"/>
      <c r="T38" s="5"/>
      <c r="U38" s="5"/>
      <c r="V38" s="114"/>
      <c r="W38" s="114"/>
      <c r="X38" s="114"/>
      <c r="Y38" s="8"/>
    </row>
    <row r="39" spans="1:25" x14ac:dyDescent="0.25">
      <c r="B39" s="27" t="s">
        <v>49</v>
      </c>
      <c r="C39" s="85">
        <f t="shared" ref="C39:P39" si="12">(C12+C18)-(C23+C29)</f>
        <v>700000000</v>
      </c>
      <c r="D39" s="85">
        <f t="shared" si="12"/>
        <v>578033520.34005737</v>
      </c>
      <c r="E39" s="85">
        <f>(E12+E18)-(E23+E29)</f>
        <v>135525575.39999986</v>
      </c>
      <c r="F39" s="85">
        <f t="shared" si="12"/>
        <v>87458384.2900002</v>
      </c>
      <c r="G39" s="85">
        <f t="shared" si="12"/>
        <v>-23234783.99000001</v>
      </c>
      <c r="H39" s="85">
        <f t="shared" si="12"/>
        <v>-1616706776.2100003</v>
      </c>
      <c r="I39" s="85">
        <f t="shared" si="12"/>
        <v>-1664205760.3100002</v>
      </c>
      <c r="J39" s="85">
        <f t="shared" si="12"/>
        <v>-1699547152.2400002</v>
      </c>
      <c r="K39" s="85">
        <f t="shared" si="12"/>
        <v>-1510316122.8800001</v>
      </c>
      <c r="L39" s="85">
        <f t="shared" si="12"/>
        <v>-1597569883.0200002</v>
      </c>
      <c r="M39" s="85">
        <f t="shared" si="12"/>
        <v>-1584268429.0600002</v>
      </c>
      <c r="N39" s="85">
        <f t="shared" si="12"/>
        <v>-1645058575.9499998</v>
      </c>
      <c r="O39" s="85">
        <f t="shared" si="12"/>
        <v>-643757547.50999999</v>
      </c>
      <c r="P39" s="85">
        <f t="shared" si="12"/>
        <v>12060304131.219999</v>
      </c>
      <c r="Q39" s="85">
        <f>(Q12+Q18)-(Q23+Q29)</f>
        <v>298623059.74000168</v>
      </c>
      <c r="S39" s="163"/>
      <c r="T39" s="5"/>
      <c r="U39" s="5"/>
      <c r="V39" s="114"/>
      <c r="W39" s="114"/>
      <c r="X39" s="114"/>
      <c r="Y39" s="8"/>
    </row>
    <row r="40" spans="1:25" x14ac:dyDescent="0.25">
      <c r="B40" s="86" t="s">
        <v>51</v>
      </c>
      <c r="C40" s="88">
        <f>C41-C43</f>
        <v>-700000000</v>
      </c>
      <c r="D40" s="88">
        <f t="shared" ref="D40:Q40" si="13">D41-D43</f>
        <v>-578033520.34000003</v>
      </c>
      <c r="E40" s="102">
        <f t="shared" si="13"/>
        <v>0</v>
      </c>
      <c r="F40" s="102">
        <f t="shared" si="13"/>
        <v>0</v>
      </c>
      <c r="G40" s="102">
        <f>G41-G43</f>
        <v>2185</v>
      </c>
      <c r="H40" s="102">
        <f t="shared" si="13"/>
        <v>0</v>
      </c>
      <c r="I40" s="102">
        <f t="shared" si="13"/>
        <v>17480</v>
      </c>
      <c r="J40" s="102">
        <f t="shared" si="13"/>
        <v>0</v>
      </c>
      <c r="K40" s="102">
        <f t="shared" si="13"/>
        <v>0</v>
      </c>
      <c r="L40" s="102">
        <f t="shared" si="13"/>
        <v>0</v>
      </c>
      <c r="M40" s="102">
        <f t="shared" si="13"/>
        <v>0</v>
      </c>
      <c r="N40" s="102">
        <f t="shared" si="13"/>
        <v>0</v>
      </c>
      <c r="O40" s="102">
        <f t="shared" si="13"/>
        <v>0</v>
      </c>
      <c r="P40" s="102">
        <f t="shared" si="13"/>
        <v>0</v>
      </c>
      <c r="Q40" s="102">
        <f t="shared" si="13"/>
        <v>19665</v>
      </c>
      <c r="S40" s="163"/>
      <c r="T40" s="5"/>
      <c r="U40" s="5"/>
      <c r="V40" s="114"/>
      <c r="W40" s="114"/>
      <c r="X40" s="114"/>
      <c r="Y40" s="8"/>
    </row>
    <row r="41" spans="1:25" x14ac:dyDescent="0.25">
      <c r="B41" s="23" t="s">
        <v>114</v>
      </c>
      <c r="C41" s="80">
        <f>C42</f>
        <v>0</v>
      </c>
      <c r="D41" s="80">
        <f>D42</f>
        <v>121966479.66</v>
      </c>
      <c r="E41" s="56">
        <f t="shared" ref="E41:Q41" si="14">SUM(E42:E42)</f>
        <v>0</v>
      </c>
      <c r="F41" s="56">
        <f t="shared" si="14"/>
        <v>0</v>
      </c>
      <c r="G41" s="56">
        <f t="shared" si="14"/>
        <v>2185</v>
      </c>
      <c r="H41" s="56">
        <f t="shared" si="14"/>
        <v>0</v>
      </c>
      <c r="I41" s="56">
        <f t="shared" si="14"/>
        <v>17480</v>
      </c>
      <c r="J41" s="56">
        <f t="shared" si="14"/>
        <v>0</v>
      </c>
      <c r="K41" s="56">
        <f t="shared" si="14"/>
        <v>0</v>
      </c>
      <c r="L41" s="56">
        <f t="shared" si="14"/>
        <v>0</v>
      </c>
      <c r="M41" s="56">
        <f t="shared" si="14"/>
        <v>0</v>
      </c>
      <c r="N41" s="56">
        <f t="shared" si="14"/>
        <v>0</v>
      </c>
      <c r="O41" s="56">
        <f t="shared" si="14"/>
        <v>0</v>
      </c>
      <c r="P41" s="56">
        <f t="shared" si="14"/>
        <v>0</v>
      </c>
      <c r="Q41" s="57">
        <f t="shared" si="14"/>
        <v>19665</v>
      </c>
      <c r="S41" s="163"/>
      <c r="T41" s="5"/>
      <c r="U41" s="5"/>
      <c r="V41" s="114"/>
      <c r="W41" s="114"/>
      <c r="X41" s="114"/>
      <c r="Y41" s="8"/>
    </row>
    <row r="42" spans="1:25" x14ac:dyDescent="0.25">
      <c r="B42" s="22" t="s">
        <v>53</v>
      </c>
      <c r="C42" s="79">
        <v>0</v>
      </c>
      <c r="D42" s="79">
        <v>121966479.66</v>
      </c>
      <c r="E42" s="103"/>
      <c r="F42" s="104">
        <v>0</v>
      </c>
      <c r="G42" s="104">
        <v>2185</v>
      </c>
      <c r="H42" s="104"/>
      <c r="I42" s="104">
        <v>17480</v>
      </c>
      <c r="J42" s="50">
        <v>0</v>
      </c>
      <c r="K42" s="50">
        <v>0</v>
      </c>
      <c r="L42" s="50">
        <v>0</v>
      </c>
      <c r="M42" s="50">
        <v>0</v>
      </c>
      <c r="N42" s="50">
        <v>0</v>
      </c>
      <c r="O42" s="50">
        <v>0</v>
      </c>
      <c r="P42" s="50">
        <v>0</v>
      </c>
      <c r="Q42" s="104">
        <f>SUM(E42:P42)</f>
        <v>19665</v>
      </c>
      <c r="S42" s="163"/>
      <c r="T42" s="5"/>
      <c r="U42" s="5"/>
      <c r="V42" s="114"/>
      <c r="W42" s="114"/>
      <c r="X42" s="114"/>
      <c r="Y42" s="8"/>
    </row>
    <row r="43" spans="1:25" x14ac:dyDescent="0.25">
      <c r="B43" s="21" t="s">
        <v>115</v>
      </c>
      <c r="C43" s="80">
        <f>SUM(C44:C46)</f>
        <v>700000000</v>
      </c>
      <c r="D43" s="80">
        <v>700000000</v>
      </c>
      <c r="E43" s="62">
        <v>0</v>
      </c>
      <c r="F43" s="62">
        <v>0</v>
      </c>
      <c r="G43" s="62">
        <v>0</v>
      </c>
      <c r="H43" s="62">
        <v>0</v>
      </c>
      <c r="I43" s="62">
        <v>0</v>
      </c>
      <c r="J43" s="62">
        <v>0</v>
      </c>
      <c r="K43" s="62">
        <v>0</v>
      </c>
      <c r="L43" s="62">
        <v>0</v>
      </c>
      <c r="M43" s="62">
        <f t="shared" ref="M43:P43" si="15">SUM(M44:M46)</f>
        <v>0</v>
      </c>
      <c r="N43" s="62">
        <f t="shared" si="15"/>
        <v>0</v>
      </c>
      <c r="O43" s="62">
        <f t="shared" si="15"/>
        <v>0</v>
      </c>
      <c r="P43" s="62">
        <f t="shared" si="15"/>
        <v>0</v>
      </c>
      <c r="Q43" s="66">
        <f>SUM(Q44:Q46)</f>
        <v>0</v>
      </c>
      <c r="S43" s="163"/>
      <c r="T43" s="5"/>
      <c r="U43" s="5"/>
      <c r="V43" s="114"/>
      <c r="W43" s="114"/>
      <c r="X43" s="114"/>
      <c r="Y43" s="8"/>
    </row>
    <row r="44" spans="1:25" x14ac:dyDescent="0.25">
      <c r="B44" s="20" t="s">
        <v>55</v>
      </c>
      <c r="C44" s="170">
        <v>528000000</v>
      </c>
      <c r="D44" s="79">
        <v>528000000</v>
      </c>
      <c r="E44" s="103">
        <v>0</v>
      </c>
      <c r="F44" s="104">
        <v>0</v>
      </c>
      <c r="G44" s="104">
        <v>0</v>
      </c>
      <c r="H44" s="104">
        <v>0</v>
      </c>
      <c r="I44" s="104">
        <v>0</v>
      </c>
      <c r="J44" s="63">
        <v>0</v>
      </c>
      <c r="K44" s="63">
        <v>0</v>
      </c>
      <c r="L44" s="63">
        <v>0</v>
      </c>
      <c r="M44" s="63">
        <v>0</v>
      </c>
      <c r="N44" s="63">
        <v>0</v>
      </c>
      <c r="O44" s="63">
        <v>0</v>
      </c>
      <c r="P44" s="63">
        <v>0</v>
      </c>
      <c r="Q44" s="61">
        <f>SUM(E44:P44)</f>
        <v>0</v>
      </c>
      <c r="S44" s="163"/>
      <c r="T44" s="5"/>
      <c r="U44" s="5"/>
      <c r="V44" s="114"/>
      <c r="W44" s="114"/>
      <c r="X44" s="114"/>
      <c r="Y44" s="8"/>
    </row>
    <row r="45" spans="1:25" x14ac:dyDescent="0.25">
      <c r="B45" s="20" t="s">
        <v>56</v>
      </c>
      <c r="C45" s="171">
        <v>172000000</v>
      </c>
      <c r="D45" s="81">
        <v>172000000</v>
      </c>
      <c r="E45" s="104">
        <v>0</v>
      </c>
      <c r="F45" s="104">
        <v>0</v>
      </c>
      <c r="G45" s="104">
        <v>0</v>
      </c>
      <c r="H45" s="104">
        <v>0</v>
      </c>
      <c r="I45" s="104">
        <v>0</v>
      </c>
      <c r="J45" s="63">
        <v>0</v>
      </c>
      <c r="K45" s="63">
        <v>0</v>
      </c>
      <c r="L45" s="63">
        <v>0</v>
      </c>
      <c r="M45" s="63">
        <v>0</v>
      </c>
      <c r="N45" s="63">
        <v>0</v>
      </c>
      <c r="O45" s="63">
        <v>0</v>
      </c>
      <c r="P45" s="63">
        <v>0</v>
      </c>
      <c r="Q45" s="61">
        <f>SUM(E45:P45)</f>
        <v>0</v>
      </c>
      <c r="S45" s="163"/>
      <c r="T45" s="5"/>
      <c r="U45" s="5"/>
      <c r="Y45" s="8"/>
    </row>
    <row r="46" spans="1:25" ht="15.75" thickBot="1" x14ac:dyDescent="0.3">
      <c r="B46" s="47" t="s">
        <v>69</v>
      </c>
      <c r="C46" s="164">
        <v>0</v>
      </c>
      <c r="D46" s="164"/>
      <c r="E46" s="103">
        <v>0</v>
      </c>
      <c r="F46" s="104">
        <v>0</v>
      </c>
      <c r="G46" s="104">
        <v>0</v>
      </c>
      <c r="H46" s="67">
        <v>0</v>
      </c>
      <c r="I46" s="67">
        <v>0</v>
      </c>
      <c r="J46" s="65">
        <v>0</v>
      </c>
      <c r="K46" s="65">
        <v>0</v>
      </c>
      <c r="L46" s="65">
        <v>0</v>
      </c>
      <c r="M46" s="65">
        <v>0</v>
      </c>
      <c r="N46" s="65">
        <v>0</v>
      </c>
      <c r="O46" s="65">
        <v>0</v>
      </c>
      <c r="P46" s="65">
        <v>0</v>
      </c>
      <c r="Q46" s="67">
        <f>SUM(E46:P46)</f>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116</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x14ac:dyDescent="0.25">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4:Q28 Q30:Q35 Q13:Q21 Q42 Q44:Q46 D12" formulaRange="1"/>
    <ignoredError sqref="Q43 Q2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5647-C713-49D8-912D-6DCB214DACA6}">
  <dimension ref="A3:AH58"/>
  <sheetViews>
    <sheetView showGridLines="0" topLeftCell="B1" zoomScale="80" zoomScaleNormal="80" workbookViewId="0">
      <selection activeCell="Q46" sqref="Q46"/>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4.7109375" style="5"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117</v>
      </c>
      <c r="C8" s="42"/>
      <c r="D8" s="42"/>
      <c r="Q8" s="45" t="s">
        <v>4</v>
      </c>
    </row>
    <row r="9" spans="1:34" ht="30" x14ac:dyDescent="0.25">
      <c r="B9" s="86" t="s">
        <v>5</v>
      </c>
      <c r="C9" s="89" t="s">
        <v>118</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88692353294</v>
      </c>
      <c r="D11" s="88">
        <f t="shared" ref="D11" si="1">D12+D18</f>
        <v>90748213102.600006</v>
      </c>
      <c r="E11" s="102">
        <f>E12+E18</f>
        <v>1103322914.5699999</v>
      </c>
      <c r="F11" s="102">
        <f>F12+F18</f>
        <v>1105647260.2299998</v>
      </c>
      <c r="G11" s="102">
        <f t="shared" si="0"/>
        <v>1229424186.1300001</v>
      </c>
      <c r="H11" s="102">
        <f t="shared" si="0"/>
        <v>2651640516.5700002</v>
      </c>
      <c r="I11" s="102">
        <f t="shared" si="0"/>
        <v>1166396412.8200002</v>
      </c>
      <c r="J11" s="102">
        <f t="shared" si="0"/>
        <v>1113228163.72</v>
      </c>
      <c r="K11" s="102">
        <f>K12+K18</f>
        <v>2307403419.1599998</v>
      </c>
      <c r="L11" s="102">
        <f>L12+L18</f>
        <v>1143023078.3600001</v>
      </c>
      <c r="M11" s="102">
        <f t="shared" si="0"/>
        <v>356845689.32999998</v>
      </c>
      <c r="N11" s="102">
        <f>N12+N18</f>
        <v>866331850.44000006</v>
      </c>
      <c r="O11" s="102">
        <f t="shared" si="0"/>
        <v>471482433.06999999</v>
      </c>
      <c r="P11" s="102">
        <f t="shared" si="0"/>
        <v>10016035961.619997</v>
      </c>
      <c r="Q11" s="102">
        <f>+Q12+Q18</f>
        <v>23530781886.019997</v>
      </c>
      <c r="R11"/>
      <c r="S11"/>
      <c r="T11"/>
      <c r="U11"/>
      <c r="V11" s="114"/>
      <c r="W11" s="114"/>
      <c r="X11" s="114"/>
      <c r="Y11" s="8"/>
      <c r="Z11" s="8"/>
      <c r="AA11" s="8"/>
      <c r="AB11" s="8"/>
      <c r="AC11" s="8"/>
      <c r="AD11" s="8"/>
      <c r="AE11" s="8"/>
      <c r="AF11" s="8"/>
      <c r="AG11" s="8"/>
      <c r="AH11" s="8"/>
    </row>
    <row r="12" spans="1:34" x14ac:dyDescent="0.25">
      <c r="B12" s="23" t="s">
        <v>22</v>
      </c>
      <c r="C12" s="80">
        <f>SUM(C13:C17)</f>
        <v>88654552294</v>
      </c>
      <c r="D12" s="80">
        <f>SUM(D13:D17)</f>
        <v>90710412102.600006</v>
      </c>
      <c r="E12" s="80">
        <f>SUM(E13:E17)</f>
        <v>1103322914.5699999</v>
      </c>
      <c r="F12" s="80">
        <f t="shared" ref="F12:P12" si="2">SUM(F13:F17)</f>
        <v>1105647185.2299998</v>
      </c>
      <c r="G12" s="80">
        <f t="shared" si="2"/>
        <v>1229424186.1300001</v>
      </c>
      <c r="H12" s="80">
        <f t="shared" si="2"/>
        <v>2651640516.5700002</v>
      </c>
      <c r="I12" s="80">
        <f t="shared" si="2"/>
        <v>1166394037.8200002</v>
      </c>
      <c r="J12" s="80">
        <f t="shared" si="2"/>
        <v>1113223538.72</v>
      </c>
      <c r="K12" s="80">
        <f t="shared" si="2"/>
        <v>2307399819.1599998</v>
      </c>
      <c r="L12" s="80">
        <f t="shared" si="2"/>
        <v>1143008468.1400001</v>
      </c>
      <c r="M12" s="80">
        <f t="shared" si="2"/>
        <v>356842789.32999998</v>
      </c>
      <c r="N12" s="80">
        <f t="shared" si="2"/>
        <v>866327350.44000006</v>
      </c>
      <c r="O12" s="80">
        <f t="shared" si="2"/>
        <v>471289183.06999999</v>
      </c>
      <c r="P12" s="80">
        <f t="shared" si="2"/>
        <v>10016030636.619997</v>
      </c>
      <c r="Q12" s="80">
        <f>SUM(E12:P12)</f>
        <v>23530550625.799995</v>
      </c>
      <c r="R12"/>
      <c r="S12"/>
      <c r="T12"/>
      <c r="U12"/>
      <c r="V12" s="114"/>
      <c r="W12" s="114"/>
      <c r="X12" s="114"/>
      <c r="Y12" s="8"/>
      <c r="Z12" s="8"/>
      <c r="AA12" s="8"/>
      <c r="AB12" s="8"/>
      <c r="AC12" s="8"/>
      <c r="AD12" s="8"/>
      <c r="AE12" s="8"/>
      <c r="AF12" s="8"/>
      <c r="AG12" s="8"/>
    </row>
    <row r="13" spans="1:34" x14ac:dyDescent="0.25">
      <c r="B13" s="30" t="s">
        <v>23</v>
      </c>
      <c r="C13" s="79">
        <v>5436990366</v>
      </c>
      <c r="D13" s="79">
        <v>5463028393</v>
      </c>
      <c r="E13" s="111">
        <v>154614240.97999999</v>
      </c>
      <c r="F13" s="112">
        <v>157521749.08000001</v>
      </c>
      <c r="G13" s="112">
        <v>172648451.81</v>
      </c>
      <c r="H13" s="112">
        <v>118082985.50999999</v>
      </c>
      <c r="I13" s="112">
        <v>122046467.48</v>
      </c>
      <c r="J13" s="112">
        <v>173141908.00999999</v>
      </c>
      <c r="K13" s="112">
        <v>178333879.94999999</v>
      </c>
      <c r="L13" s="112">
        <v>184631945.70999998</v>
      </c>
      <c r="M13" s="112">
        <v>124768086.45999999</v>
      </c>
      <c r="N13" s="112">
        <v>189039997.64000002</v>
      </c>
      <c r="O13" s="112">
        <v>179910317.06</v>
      </c>
      <c r="P13" s="105">
        <v>300838166.27999997</v>
      </c>
      <c r="Q13" s="104">
        <f t="shared" ref="Q13:Q21" si="3">SUM(E13:P13)</f>
        <v>2055578195.97</v>
      </c>
      <c r="R13"/>
      <c r="S13"/>
      <c r="T13"/>
      <c r="U13"/>
      <c r="V13" s="114"/>
      <c r="W13" s="114"/>
      <c r="X13" s="114"/>
      <c r="Y13" s="8"/>
      <c r="Z13" s="8"/>
      <c r="AA13" s="8"/>
      <c r="AB13" s="8"/>
      <c r="AC13" s="8"/>
      <c r="AD13" s="8"/>
      <c r="AE13" s="8"/>
      <c r="AF13" s="8"/>
      <c r="AG13" s="8"/>
    </row>
    <row r="14" spans="1:34" x14ac:dyDescent="0.25">
      <c r="B14" s="30" t="s">
        <v>24</v>
      </c>
      <c r="C14" s="81">
        <v>41338454143</v>
      </c>
      <c r="D14" s="81">
        <v>41337922182</v>
      </c>
      <c r="E14" s="112">
        <v>34806652.450000003</v>
      </c>
      <c r="F14" s="112">
        <v>21581182</v>
      </c>
      <c r="G14" s="112">
        <v>48294852.289999999</v>
      </c>
      <c r="H14" s="112">
        <v>36869959.719999999</v>
      </c>
      <c r="I14" s="112">
        <v>130107028.55999999</v>
      </c>
      <c r="J14" s="112">
        <v>38330620.600000001</v>
      </c>
      <c r="K14" s="112">
        <v>54551721.510000005</v>
      </c>
      <c r="L14" s="112">
        <v>52846159.730000004</v>
      </c>
      <c r="M14" s="112">
        <v>121664797.28999999</v>
      </c>
      <c r="N14" s="112">
        <v>35078059.969999999</v>
      </c>
      <c r="O14" s="112">
        <v>46515089.189999998</v>
      </c>
      <c r="P14" s="105">
        <v>188336711.18000001</v>
      </c>
      <c r="Q14" s="104">
        <f t="shared" si="3"/>
        <v>808982834.49000001</v>
      </c>
      <c r="R14"/>
      <c r="S14"/>
      <c r="T14"/>
      <c r="U14"/>
      <c r="V14" s="114"/>
      <c r="W14" s="114"/>
      <c r="X14" s="114"/>
      <c r="Y14" s="8"/>
      <c r="Z14" s="8"/>
      <c r="AA14" s="8"/>
      <c r="AB14" s="8"/>
      <c r="AC14" s="8"/>
      <c r="AD14" s="8"/>
      <c r="AE14" s="8"/>
      <c r="AF14" s="8"/>
      <c r="AG14" s="8"/>
    </row>
    <row r="15" spans="1:34" s="31" customFormat="1" x14ac:dyDescent="0.25">
      <c r="B15" s="30" t="s">
        <v>25</v>
      </c>
      <c r="C15" s="81">
        <v>2400000</v>
      </c>
      <c r="D15" s="81">
        <v>2400000</v>
      </c>
      <c r="E15" s="112">
        <v>0</v>
      </c>
      <c r="F15" s="112"/>
      <c r="G15" s="112"/>
      <c r="H15" s="112"/>
      <c r="I15" s="112"/>
      <c r="J15" s="112"/>
      <c r="K15" s="112"/>
      <c r="L15" s="112"/>
      <c r="M15" s="112"/>
      <c r="N15" s="112"/>
      <c r="O15" s="112"/>
      <c r="P15" s="104">
        <v>0</v>
      </c>
      <c r="Q15" s="104">
        <f t="shared" si="3"/>
        <v>0</v>
      </c>
      <c r="R15"/>
      <c r="S15"/>
      <c r="T15"/>
      <c r="U15"/>
      <c r="V15" s="114"/>
      <c r="W15" s="114"/>
      <c r="X15" s="114"/>
      <c r="Y15" s="8"/>
      <c r="Z15" s="8"/>
      <c r="AA15" s="8"/>
      <c r="AB15" s="8"/>
      <c r="AC15" s="8"/>
      <c r="AD15" s="8"/>
      <c r="AE15" s="8"/>
      <c r="AF15" s="8"/>
      <c r="AG15" s="8"/>
    </row>
    <row r="16" spans="1:34" s="31" customFormat="1" x14ac:dyDescent="0.25">
      <c r="B16" s="30" t="s">
        <v>26</v>
      </c>
      <c r="C16" s="81">
        <v>41817346746</v>
      </c>
      <c r="D16" s="81">
        <v>43842168527.599998</v>
      </c>
      <c r="E16" s="112">
        <v>911632345.65999997</v>
      </c>
      <c r="F16" s="112">
        <v>925040185.54999995</v>
      </c>
      <c r="G16" s="112">
        <v>1005618308.09</v>
      </c>
      <c r="H16" s="112">
        <v>2495389519.3000002</v>
      </c>
      <c r="I16" s="112">
        <v>912160864.62</v>
      </c>
      <c r="J16" s="112">
        <v>899032158.95000005</v>
      </c>
      <c r="K16" s="112">
        <v>2072148148.5999999</v>
      </c>
      <c r="L16" s="112">
        <v>904202896.71000016</v>
      </c>
      <c r="M16" s="112">
        <v>107949544.45</v>
      </c>
      <c r="N16" s="112">
        <v>639767434.85000002</v>
      </c>
      <c r="O16" s="112">
        <v>243386575.50000003</v>
      </c>
      <c r="P16" s="105">
        <v>9525133308.1999989</v>
      </c>
      <c r="Q16" s="104">
        <f t="shared" si="3"/>
        <v>20641461290.480003</v>
      </c>
      <c r="R16"/>
      <c r="S16"/>
      <c r="T16"/>
      <c r="U16"/>
      <c r="V16" s="114"/>
      <c r="W16" s="114"/>
      <c r="X16" s="114"/>
      <c r="Y16" s="8"/>
      <c r="Z16" s="8"/>
      <c r="AA16" s="8"/>
      <c r="AB16" s="8"/>
      <c r="AC16" s="8"/>
      <c r="AD16" s="8"/>
      <c r="AE16" s="8"/>
      <c r="AF16" s="8"/>
      <c r="AG16" s="8"/>
    </row>
    <row r="17" spans="1:33" x14ac:dyDescent="0.25">
      <c r="B17" s="30" t="s">
        <v>27</v>
      </c>
      <c r="C17" s="81">
        <v>59361039</v>
      </c>
      <c r="D17" s="81">
        <v>64893000</v>
      </c>
      <c r="E17" s="111">
        <v>2269675.48</v>
      </c>
      <c r="F17" s="112">
        <v>1504068.6</v>
      </c>
      <c r="G17" s="112">
        <v>2862573.94</v>
      </c>
      <c r="H17" s="112">
        <v>1298052.04</v>
      </c>
      <c r="I17" s="112">
        <v>2079677.16</v>
      </c>
      <c r="J17" s="112">
        <v>2718851.16</v>
      </c>
      <c r="K17" s="112">
        <v>2366069.1</v>
      </c>
      <c r="L17" s="112">
        <v>1327465.99</v>
      </c>
      <c r="M17" s="112">
        <v>2460361.13</v>
      </c>
      <c r="N17" s="112">
        <v>2441857.98</v>
      </c>
      <c r="O17" s="112">
        <v>1477201.32</v>
      </c>
      <c r="P17" s="104">
        <v>1722450.96</v>
      </c>
      <c r="Q17" s="104">
        <f t="shared" si="3"/>
        <v>24528304.859999999</v>
      </c>
      <c r="R17"/>
      <c r="S17"/>
      <c r="T17"/>
      <c r="U17"/>
      <c r="V17" s="114"/>
      <c r="W17" s="114"/>
      <c r="X17" s="114"/>
      <c r="Y17" s="8"/>
      <c r="Z17" s="8"/>
      <c r="AA17" s="8"/>
      <c r="AB17" s="8"/>
      <c r="AC17" s="8"/>
      <c r="AD17" s="8"/>
      <c r="AE17" s="8"/>
      <c r="AF17" s="8"/>
      <c r="AG17" s="8"/>
    </row>
    <row r="18" spans="1:33" x14ac:dyDescent="0.25">
      <c r="B18" s="23" t="s">
        <v>28</v>
      </c>
      <c r="C18" s="80">
        <f>C19+C20+C21</f>
        <v>37801000</v>
      </c>
      <c r="D18" s="80">
        <f>D19+D20+D21</f>
        <v>37801000</v>
      </c>
      <c r="E18" s="80">
        <f>SUM(E19:E21)</f>
        <v>0</v>
      </c>
      <c r="F18" s="80">
        <f t="shared" ref="F18:P18" si="4">SUM(F19:F21)</f>
        <v>75</v>
      </c>
      <c r="G18" s="80">
        <f t="shared" si="4"/>
        <v>0</v>
      </c>
      <c r="H18" s="80">
        <f t="shared" si="4"/>
        <v>0</v>
      </c>
      <c r="I18" s="80">
        <f t="shared" si="4"/>
        <v>2375</v>
      </c>
      <c r="J18" s="80">
        <f t="shared" si="4"/>
        <v>4625</v>
      </c>
      <c r="K18" s="80">
        <f t="shared" si="4"/>
        <v>3600</v>
      </c>
      <c r="L18" s="80">
        <f t="shared" si="4"/>
        <v>14610.22</v>
      </c>
      <c r="M18" s="80">
        <f t="shared" si="4"/>
        <v>2900</v>
      </c>
      <c r="N18" s="80">
        <f t="shared" si="4"/>
        <v>4500</v>
      </c>
      <c r="O18" s="80">
        <f t="shared" si="4"/>
        <v>193250</v>
      </c>
      <c r="P18" s="80">
        <f t="shared" si="4"/>
        <v>5325</v>
      </c>
      <c r="Q18" s="80">
        <f t="shared" si="3"/>
        <v>231260.22</v>
      </c>
      <c r="R18"/>
      <c r="S18"/>
      <c r="T18"/>
      <c r="U18"/>
      <c r="V18" s="114"/>
      <c r="W18" s="114"/>
      <c r="X18" s="114"/>
      <c r="Y18" s="8"/>
      <c r="Z18" s="8"/>
      <c r="AA18" s="8"/>
      <c r="AB18" s="8"/>
      <c r="AC18" s="8"/>
      <c r="AD18" s="8"/>
      <c r="AE18" s="8"/>
      <c r="AF18" s="8"/>
      <c r="AG18" s="8"/>
    </row>
    <row r="19" spans="1:33" x14ac:dyDescent="0.25">
      <c r="B19" s="30" t="s">
        <v>29</v>
      </c>
      <c r="C19" s="79">
        <v>37474000</v>
      </c>
      <c r="D19" s="79">
        <v>37474000</v>
      </c>
      <c r="E19" s="103">
        <v>0</v>
      </c>
      <c r="F19" s="104">
        <v>0</v>
      </c>
      <c r="G19" s="104">
        <v>0</v>
      </c>
      <c r="H19" s="104">
        <v>0</v>
      </c>
      <c r="I19" s="104">
        <v>0</v>
      </c>
      <c r="J19" s="104">
        <v>0</v>
      </c>
      <c r="K19" s="104">
        <v>0</v>
      </c>
      <c r="L19" s="104">
        <v>0</v>
      </c>
      <c r="M19" s="105">
        <v>0</v>
      </c>
      <c r="N19" s="105">
        <v>0</v>
      </c>
      <c r="O19" s="105">
        <v>0</v>
      </c>
      <c r="P19" s="105">
        <v>0</v>
      </c>
      <c r="Q19" s="104">
        <f t="shared" si="3"/>
        <v>0</v>
      </c>
      <c r="R19"/>
      <c r="S19"/>
      <c r="T19"/>
      <c r="U19"/>
      <c r="V19" s="114"/>
      <c r="W19" s="114"/>
      <c r="X19" s="114"/>
      <c r="Y19" s="8"/>
      <c r="Z19" s="8"/>
      <c r="AA19" s="8"/>
      <c r="AB19" s="8"/>
      <c r="AC19" s="8"/>
      <c r="AD19" s="8"/>
      <c r="AE19" s="8"/>
      <c r="AF19" s="8"/>
      <c r="AG19" s="8"/>
    </row>
    <row r="20" spans="1:33" x14ac:dyDescent="0.25">
      <c r="B20" s="30" t="s">
        <v>31</v>
      </c>
      <c r="C20" s="79">
        <v>0</v>
      </c>
      <c r="D20" s="79">
        <v>0</v>
      </c>
      <c r="E20" s="103">
        <v>0</v>
      </c>
      <c r="F20" s="104">
        <v>0</v>
      </c>
      <c r="G20" s="104">
        <v>0</v>
      </c>
      <c r="H20" s="104">
        <v>0</v>
      </c>
      <c r="I20" s="104">
        <v>0</v>
      </c>
      <c r="J20" s="104">
        <v>0</v>
      </c>
      <c r="K20" s="104">
        <v>0</v>
      </c>
      <c r="L20" s="104">
        <v>0</v>
      </c>
      <c r="M20" s="105">
        <v>0</v>
      </c>
      <c r="N20" s="105">
        <v>0</v>
      </c>
      <c r="O20" s="105">
        <v>0</v>
      </c>
      <c r="P20" s="105"/>
      <c r="Q20" s="104">
        <f t="shared" si="3"/>
        <v>0</v>
      </c>
      <c r="R20"/>
      <c r="S20"/>
      <c r="T20"/>
      <c r="U20"/>
      <c r="V20" s="114"/>
      <c r="W20" s="114"/>
      <c r="X20" s="114"/>
      <c r="Y20" s="8"/>
      <c r="Z20" s="8"/>
      <c r="AA20" s="8"/>
      <c r="AB20" s="8"/>
      <c r="AC20" s="8"/>
      <c r="AD20" s="8"/>
      <c r="AE20" s="8"/>
      <c r="AF20" s="8"/>
      <c r="AG20" s="8"/>
    </row>
    <row r="21" spans="1:33" x14ac:dyDescent="0.25">
      <c r="B21" s="30" t="s">
        <v>32</v>
      </c>
      <c r="C21" s="81">
        <v>327000</v>
      </c>
      <c r="D21" s="81">
        <v>327000</v>
      </c>
      <c r="E21" s="104">
        <v>0</v>
      </c>
      <c r="F21" s="104">
        <v>75</v>
      </c>
      <c r="G21" s="104"/>
      <c r="H21" s="104"/>
      <c r="I21" s="104">
        <v>2375</v>
      </c>
      <c r="J21" s="104">
        <v>4625</v>
      </c>
      <c r="K21" s="104">
        <v>3600</v>
      </c>
      <c r="L21" s="104">
        <v>14610.22</v>
      </c>
      <c r="M21" s="105">
        <v>2900</v>
      </c>
      <c r="N21" s="105">
        <v>4500</v>
      </c>
      <c r="O21" s="105">
        <v>193250</v>
      </c>
      <c r="P21" s="105">
        <v>5325</v>
      </c>
      <c r="Q21" s="104">
        <f t="shared" si="3"/>
        <v>231260.22</v>
      </c>
      <c r="R21"/>
      <c r="S21"/>
      <c r="T21"/>
      <c r="U21"/>
      <c r="V21" s="114"/>
      <c r="W21" s="114"/>
      <c r="X21" s="114"/>
      <c r="Y21" s="8"/>
      <c r="Z21" s="8"/>
      <c r="AA21" s="8"/>
      <c r="AB21" s="8"/>
      <c r="AC21" s="8"/>
      <c r="AD21" s="8"/>
      <c r="AE21" s="8"/>
      <c r="AF21" s="8"/>
      <c r="AG21" s="8"/>
    </row>
    <row r="22" spans="1:33" x14ac:dyDescent="0.25">
      <c r="B22" s="86" t="s">
        <v>33</v>
      </c>
      <c r="C22" s="88">
        <f>C23+C29</f>
        <v>88065353298</v>
      </c>
      <c r="D22" s="88">
        <f>D23+D29</f>
        <v>91002667933.649994</v>
      </c>
      <c r="E22" s="102">
        <f>E23+E29</f>
        <v>1725355473.0700002</v>
      </c>
      <c r="F22" s="102">
        <f t="shared" ref="F22:P22" si="5">F23+F29</f>
        <v>1778410400.3800001</v>
      </c>
      <c r="G22" s="102">
        <f t="shared" si="5"/>
        <v>1933701203.1399999</v>
      </c>
      <c r="H22" s="102">
        <f t="shared" si="5"/>
        <v>3389239472.0799994</v>
      </c>
      <c r="I22" s="102">
        <f t="shared" si="5"/>
        <v>2216228941.9200001</v>
      </c>
      <c r="J22" s="102">
        <f t="shared" si="5"/>
        <v>2266018950.1200004</v>
      </c>
      <c r="K22" s="102">
        <f t="shared" si="5"/>
        <v>3996818427.96</v>
      </c>
      <c r="L22" s="102">
        <f t="shared" si="5"/>
        <v>2224810824.8400002</v>
      </c>
      <c r="M22" s="102">
        <f t="shared" si="5"/>
        <v>2205918911.1399999</v>
      </c>
      <c r="N22" s="102">
        <f t="shared" si="5"/>
        <v>381721796.04000008</v>
      </c>
      <c r="O22" s="102">
        <f t="shared" si="5"/>
        <v>522361973.4799999</v>
      </c>
      <c r="P22" s="102">
        <f t="shared" si="5"/>
        <v>1051535199.22</v>
      </c>
      <c r="Q22" s="102">
        <f>Q23+Q29</f>
        <v>23692121573.389996</v>
      </c>
      <c r="R22" s="60"/>
      <c r="S22" s="60"/>
      <c r="T22"/>
      <c r="U22"/>
      <c r="V22" s="114"/>
      <c r="W22" s="114"/>
      <c r="X22" s="114"/>
      <c r="Y22" s="8"/>
      <c r="Z22" s="8"/>
      <c r="AA22" s="8"/>
      <c r="AB22" s="8"/>
      <c r="AC22" s="8"/>
      <c r="AD22" s="8"/>
      <c r="AE22" s="8"/>
      <c r="AF22" s="8"/>
      <c r="AG22" s="8"/>
    </row>
    <row r="23" spans="1:33" x14ac:dyDescent="0.25">
      <c r="A23" s="29"/>
      <c r="B23" s="21" t="s">
        <v>112</v>
      </c>
      <c r="C23" s="80">
        <f>SUM(C24:C28)</f>
        <v>87016297862</v>
      </c>
      <c r="D23" s="80">
        <f>SUM(D24:D28)</f>
        <v>89693778997.939987</v>
      </c>
      <c r="E23" s="80">
        <f t="shared" ref="E23:P23" si="6">SUM(E24:E28)</f>
        <v>1719444484.9900002</v>
      </c>
      <c r="F23" s="80">
        <f t="shared" si="6"/>
        <v>1777450930.5800002</v>
      </c>
      <c r="G23" s="80">
        <f t="shared" si="6"/>
        <v>1919261454.1799998</v>
      </c>
      <c r="H23" s="80">
        <f t="shared" si="6"/>
        <v>3385060202.0599995</v>
      </c>
      <c r="I23" s="80">
        <f t="shared" si="6"/>
        <v>2213193140.4700003</v>
      </c>
      <c r="J23" s="80">
        <f t="shared" si="6"/>
        <v>2201020031.2800002</v>
      </c>
      <c r="K23" s="80">
        <f t="shared" si="6"/>
        <v>3987865309.3000002</v>
      </c>
      <c r="L23" s="80">
        <f t="shared" si="6"/>
        <v>2214467408.73</v>
      </c>
      <c r="M23" s="80">
        <f t="shared" si="6"/>
        <v>2198726935.5799999</v>
      </c>
      <c r="N23" s="80">
        <f t="shared" si="6"/>
        <v>378333854.37000006</v>
      </c>
      <c r="O23" s="80">
        <f t="shared" si="6"/>
        <v>508756246.38999993</v>
      </c>
      <c r="P23" s="80">
        <f t="shared" si="6"/>
        <v>1029104741.51</v>
      </c>
      <c r="Q23" s="80">
        <f>SUM(E23:P23)</f>
        <v>23532684739.439995</v>
      </c>
      <c r="R23" s="60"/>
      <c r="S23" s="60"/>
      <c r="T23"/>
      <c r="U23"/>
      <c r="V23" s="114"/>
      <c r="W23" s="114"/>
      <c r="X23" s="114"/>
      <c r="Y23" s="8"/>
      <c r="Z23" s="8"/>
      <c r="AA23" s="8"/>
      <c r="AB23" s="8"/>
      <c r="AC23" s="8"/>
      <c r="AD23" s="8"/>
      <c r="AE23" s="8"/>
      <c r="AF23" s="8"/>
      <c r="AG23" s="8"/>
    </row>
    <row r="24" spans="1:33" x14ac:dyDescent="0.25">
      <c r="B24" s="28" t="s">
        <v>35</v>
      </c>
      <c r="C24" s="79">
        <v>65417989655</v>
      </c>
      <c r="D24" s="79">
        <v>69530604165.439987</v>
      </c>
      <c r="E24" s="112">
        <v>154179838.11000001</v>
      </c>
      <c r="F24" s="112">
        <v>215877349.56999996</v>
      </c>
      <c r="G24" s="112">
        <v>246817436.52999994</v>
      </c>
      <c r="H24" s="112">
        <v>274109057.49000001</v>
      </c>
      <c r="I24" s="112">
        <v>270809860.0999999</v>
      </c>
      <c r="J24" s="112">
        <v>266193635.61000007</v>
      </c>
      <c r="K24" s="112">
        <v>275960493.41000003</v>
      </c>
      <c r="L24" s="112">
        <v>274450967.28000003</v>
      </c>
      <c r="M24" s="112">
        <v>259403692.41</v>
      </c>
      <c r="N24" s="112">
        <v>327372023.69000006</v>
      </c>
      <c r="O24" s="112">
        <v>352879402.70999992</v>
      </c>
      <c r="P24" s="105">
        <v>675015927.63</v>
      </c>
      <c r="Q24" s="104">
        <f t="shared" ref="Q24:Q35" si="7">SUM(E24:P24)</f>
        <v>3593069684.54</v>
      </c>
      <c r="R24" s="60"/>
      <c r="S24" s="60"/>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v>0</v>
      </c>
      <c r="Q25" s="104">
        <f t="shared" si="7"/>
        <v>0</v>
      </c>
      <c r="R25" s="60"/>
      <c r="S25" s="60"/>
      <c r="T25"/>
      <c r="U25"/>
      <c r="V25" s="114"/>
      <c r="W25" s="114"/>
      <c r="X25" s="114"/>
      <c r="Y25" s="8"/>
      <c r="Z25" s="8"/>
      <c r="AA25" s="8"/>
      <c r="AB25" s="8"/>
      <c r="AC25" s="8"/>
      <c r="AD25" s="8"/>
      <c r="AE25" s="8"/>
      <c r="AF25" s="8"/>
      <c r="AG25" s="8"/>
    </row>
    <row r="26" spans="1:33" x14ac:dyDescent="0.25">
      <c r="B26" s="28" t="s">
        <v>99</v>
      </c>
      <c r="C26" s="81">
        <v>0</v>
      </c>
      <c r="D26" s="81">
        <v>0</v>
      </c>
      <c r="E26" s="112"/>
      <c r="F26" s="112"/>
      <c r="G26" s="112"/>
      <c r="H26" s="112"/>
      <c r="I26" s="112"/>
      <c r="J26" s="112"/>
      <c r="K26" s="112"/>
      <c r="L26" s="112"/>
      <c r="M26" s="112"/>
      <c r="N26" s="112"/>
      <c r="O26" s="112"/>
      <c r="P26" s="104">
        <v>0</v>
      </c>
      <c r="Q26" s="104">
        <f t="shared" si="7"/>
        <v>0</v>
      </c>
      <c r="R26" s="60"/>
      <c r="S26" s="60"/>
      <c r="T26"/>
      <c r="U26"/>
      <c r="V26" s="114"/>
      <c r="W26" s="114"/>
      <c r="X26" s="114"/>
      <c r="Y26" s="8"/>
      <c r="Z26" s="8"/>
      <c r="AA26" s="8"/>
      <c r="AB26" s="8"/>
      <c r="AC26" s="8"/>
      <c r="AD26" s="8"/>
      <c r="AE26" s="8"/>
      <c r="AF26" s="8"/>
      <c r="AG26" s="8"/>
    </row>
    <row r="27" spans="1:33" x14ac:dyDescent="0.25">
      <c r="B27" s="28" t="s">
        <v>37</v>
      </c>
      <c r="C27" s="81">
        <v>21598258207</v>
      </c>
      <c r="D27" s="81">
        <v>20163094832.5</v>
      </c>
      <c r="E27" s="112">
        <v>1565264646.8800001</v>
      </c>
      <c r="F27" s="112">
        <v>1561573581.0100002</v>
      </c>
      <c r="G27" s="112">
        <v>1672444017.6499999</v>
      </c>
      <c r="H27" s="112">
        <v>3110951144.5699997</v>
      </c>
      <c r="I27" s="112">
        <v>1942383280.3700001</v>
      </c>
      <c r="J27" s="112">
        <v>1934826395.6700001</v>
      </c>
      <c r="K27" s="112">
        <v>3711904815.8900003</v>
      </c>
      <c r="L27" s="112">
        <v>1940016441.45</v>
      </c>
      <c r="M27" s="112">
        <v>1939323243.1700001</v>
      </c>
      <c r="N27" s="112">
        <v>50961830.68</v>
      </c>
      <c r="O27" s="112">
        <v>155876843.68000001</v>
      </c>
      <c r="P27" s="104">
        <v>354088813.88</v>
      </c>
      <c r="Q27" s="104">
        <f t="shared" si="7"/>
        <v>19939615054.900005</v>
      </c>
      <c r="R27" s="60"/>
      <c r="S27" s="60"/>
      <c r="T27"/>
      <c r="U27"/>
      <c r="V27" s="114"/>
      <c r="W27" s="114"/>
      <c r="X27" s="114"/>
      <c r="Y27" s="8"/>
      <c r="Z27" s="8"/>
      <c r="AA27" s="8"/>
      <c r="AB27" s="8"/>
      <c r="AC27" s="8"/>
      <c r="AD27" s="8"/>
      <c r="AE27" s="8"/>
      <c r="AF27" s="8"/>
      <c r="AG27" s="8"/>
    </row>
    <row r="28" spans="1:33" x14ac:dyDescent="0.25">
      <c r="B28" s="28" t="s">
        <v>38</v>
      </c>
      <c r="C28" s="81">
        <v>50000</v>
      </c>
      <c r="D28" s="81">
        <v>80000</v>
      </c>
      <c r="E28" s="112"/>
      <c r="F28" s="112"/>
      <c r="G28" s="112"/>
      <c r="H28" s="112"/>
      <c r="I28" s="112"/>
      <c r="J28" s="112"/>
      <c r="K28" s="112"/>
      <c r="L28" s="112"/>
      <c r="M28" s="112"/>
      <c r="N28" s="112"/>
      <c r="O28" s="112"/>
      <c r="P28" s="104">
        <v>0</v>
      </c>
      <c r="Q28" s="104">
        <f t="shared" si="7"/>
        <v>0</v>
      </c>
      <c r="R28" s="60"/>
      <c r="S28" s="60"/>
      <c r="T28"/>
      <c r="U28"/>
      <c r="V28" s="114"/>
      <c r="W28" s="114"/>
      <c r="X28" s="114"/>
      <c r="Y28" s="8"/>
      <c r="Z28" s="8"/>
      <c r="AA28" s="8"/>
      <c r="AB28" s="8"/>
      <c r="AC28" s="8"/>
      <c r="AD28" s="8"/>
      <c r="AE28" s="8"/>
      <c r="AF28" s="8"/>
      <c r="AG28" s="8"/>
    </row>
    <row r="29" spans="1:33" x14ac:dyDescent="0.25">
      <c r="B29" s="21" t="s">
        <v>113</v>
      </c>
      <c r="C29" s="80">
        <f>SUM(C30:C35)</f>
        <v>1049055436</v>
      </c>
      <c r="D29" s="80">
        <f>SUM(D30:D35)</f>
        <v>1308888935.71</v>
      </c>
      <c r="E29" s="80">
        <f t="shared" ref="E29:P29" si="8">SUM(E30:E35)</f>
        <v>5910988.0800000001</v>
      </c>
      <c r="F29" s="80">
        <f t="shared" si="8"/>
        <v>959469.8</v>
      </c>
      <c r="G29" s="80">
        <f t="shared" si="8"/>
        <v>14439748.959999999</v>
      </c>
      <c r="H29" s="80">
        <f t="shared" si="8"/>
        <v>4179270.02</v>
      </c>
      <c r="I29" s="80">
        <f t="shared" si="8"/>
        <v>3035801.45</v>
      </c>
      <c r="J29" s="80">
        <f t="shared" si="8"/>
        <v>64998918.840000004</v>
      </c>
      <c r="K29" s="80">
        <f t="shared" si="8"/>
        <v>8953118.6600000001</v>
      </c>
      <c r="L29" s="80">
        <f t="shared" si="8"/>
        <v>10343416.109999999</v>
      </c>
      <c r="M29" s="80">
        <f t="shared" si="8"/>
        <v>7191975.5599999996</v>
      </c>
      <c r="N29" s="80">
        <f t="shared" si="8"/>
        <v>3387941.67</v>
      </c>
      <c r="O29" s="80">
        <f t="shared" si="8"/>
        <v>13605727.09</v>
      </c>
      <c r="P29" s="80">
        <f t="shared" si="8"/>
        <v>22430457.709999997</v>
      </c>
      <c r="Q29" s="80">
        <f t="shared" si="7"/>
        <v>159436833.95000002</v>
      </c>
      <c r="R29" s="60"/>
      <c r="S29" s="60"/>
      <c r="T29"/>
      <c r="U29"/>
      <c r="V29" s="114"/>
      <c r="W29" s="114"/>
      <c r="X29" s="114"/>
      <c r="Y29" s="8"/>
      <c r="Z29" s="8"/>
      <c r="AA29" s="8"/>
      <c r="AB29" s="8"/>
      <c r="AC29" s="8"/>
      <c r="AD29" s="8"/>
      <c r="AE29" s="8"/>
      <c r="AF29" s="8"/>
      <c r="AG29" s="8"/>
    </row>
    <row r="30" spans="1:33" x14ac:dyDescent="0.25">
      <c r="B30" s="4" t="s">
        <v>40</v>
      </c>
      <c r="C30" s="108">
        <v>7000000</v>
      </c>
      <c r="D30" s="108">
        <v>7000000</v>
      </c>
      <c r="E30" s="106"/>
      <c r="F30" s="106"/>
      <c r="G30" s="106"/>
      <c r="H30" s="106"/>
      <c r="I30" s="106"/>
      <c r="J30" s="106"/>
      <c r="K30" s="106"/>
      <c r="L30" s="106"/>
      <c r="M30" s="106"/>
      <c r="N30" s="108"/>
      <c r="O30" s="106"/>
      <c r="P30" s="106">
        <v>0</v>
      </c>
      <c r="Q30" s="104">
        <f t="shared" si="7"/>
        <v>0</v>
      </c>
      <c r="R30" s="60"/>
      <c r="S30" s="60"/>
      <c r="T30"/>
      <c r="U30"/>
      <c r="V30" s="114"/>
      <c r="W30" s="114"/>
      <c r="X30" s="114"/>
      <c r="Y30" s="8"/>
      <c r="Z30" s="8"/>
      <c r="AA30" s="8"/>
      <c r="AB30" s="8"/>
      <c r="AC30" s="8"/>
      <c r="AD30" s="8"/>
      <c r="AE30" s="8"/>
      <c r="AF30" s="8"/>
      <c r="AG30" s="8"/>
    </row>
    <row r="31" spans="1:33" x14ac:dyDescent="0.25">
      <c r="B31" s="4" t="s">
        <v>41</v>
      </c>
      <c r="C31" s="107">
        <v>1039855436</v>
      </c>
      <c r="D31" s="107">
        <v>1299647771.52</v>
      </c>
      <c r="E31" s="108">
        <v>5910988.0800000001</v>
      </c>
      <c r="F31" s="108">
        <v>959469.8</v>
      </c>
      <c r="G31" s="108">
        <v>14439748.959999999</v>
      </c>
      <c r="H31" s="108">
        <v>4179270.02</v>
      </c>
      <c r="I31" s="108">
        <v>3035801.45</v>
      </c>
      <c r="J31" s="108">
        <v>64998918.840000004</v>
      </c>
      <c r="K31" s="112">
        <v>8953118.6600000001</v>
      </c>
      <c r="L31" s="112">
        <v>10343416.109999999</v>
      </c>
      <c r="M31" s="108">
        <v>7191975.5599999996</v>
      </c>
      <c r="N31" s="108">
        <v>3387941.67</v>
      </c>
      <c r="O31" s="113">
        <v>13605727.09</v>
      </c>
      <c r="P31" s="105">
        <v>22430457.709999997</v>
      </c>
      <c r="Q31" s="104">
        <f t="shared" si="7"/>
        <v>159436833.95000002</v>
      </c>
      <c r="R31" s="60"/>
      <c r="S31" s="60"/>
      <c r="T31"/>
      <c r="U31"/>
      <c r="V31" s="114"/>
      <c r="W31" s="114"/>
      <c r="X31" s="114"/>
      <c r="Y31" s="8"/>
      <c r="Z31" s="8"/>
      <c r="AA31" s="8"/>
      <c r="AB31" s="8"/>
      <c r="AC31" s="8"/>
      <c r="AD31" s="8"/>
      <c r="AE31" s="8"/>
      <c r="AF31" s="8"/>
      <c r="AG31" s="8"/>
    </row>
    <row r="32" spans="1:33" x14ac:dyDescent="0.25">
      <c r="B32" s="4" t="s">
        <v>42</v>
      </c>
      <c r="C32" s="79">
        <v>0</v>
      </c>
      <c r="D32" s="79">
        <v>41164.19</v>
      </c>
      <c r="E32" s="106"/>
      <c r="F32" s="106"/>
      <c r="G32" s="106"/>
      <c r="H32" s="106"/>
      <c r="I32" s="106"/>
      <c r="J32" s="108"/>
      <c r="K32" s="106"/>
      <c r="L32" s="106"/>
      <c r="M32" s="106"/>
      <c r="N32" s="108"/>
      <c r="O32" s="105"/>
      <c r="P32" s="105">
        <v>0</v>
      </c>
      <c r="Q32" s="104">
        <f t="shared" si="7"/>
        <v>0</v>
      </c>
      <c r="R32" s="60"/>
      <c r="S32" s="60"/>
      <c r="T32"/>
      <c r="U32"/>
      <c r="V32" s="114"/>
      <c r="W32" s="114"/>
      <c r="X32" s="114"/>
      <c r="Y32" s="8"/>
    </row>
    <row r="33" spans="1:25" x14ac:dyDescent="0.25">
      <c r="B33" s="4" t="s">
        <v>43</v>
      </c>
      <c r="C33" s="81">
        <v>200000</v>
      </c>
      <c r="D33" s="81">
        <v>200000</v>
      </c>
      <c r="E33" s="106"/>
      <c r="F33" s="106"/>
      <c r="G33" s="106"/>
      <c r="H33" s="106"/>
      <c r="I33" s="106"/>
      <c r="J33" s="106"/>
      <c r="K33" s="106"/>
      <c r="L33" s="106"/>
      <c r="M33" s="106"/>
      <c r="N33" s="106"/>
      <c r="O33" s="105"/>
      <c r="P33" s="105">
        <v>0</v>
      </c>
      <c r="Q33" s="104">
        <f t="shared" si="7"/>
        <v>0</v>
      </c>
      <c r="R33" s="60"/>
      <c r="S33" s="60"/>
      <c r="T33"/>
      <c r="U33"/>
      <c r="V33" s="114"/>
      <c r="W33" s="114"/>
      <c r="X33" s="114"/>
      <c r="Y33" s="8"/>
    </row>
    <row r="34" spans="1:25" x14ac:dyDescent="0.25">
      <c r="B34" s="4" t="s">
        <v>44</v>
      </c>
      <c r="C34" s="81">
        <v>2000000</v>
      </c>
      <c r="D34" s="81">
        <v>2000000</v>
      </c>
      <c r="E34" s="103"/>
      <c r="F34" s="106"/>
      <c r="G34" s="106"/>
      <c r="H34" s="106"/>
      <c r="I34" s="106"/>
      <c r="J34" s="106"/>
      <c r="K34" s="104"/>
      <c r="L34" s="104"/>
      <c r="M34" s="104"/>
      <c r="N34" s="105"/>
      <c r="O34" s="105"/>
      <c r="P34" s="105">
        <v>0</v>
      </c>
      <c r="Q34" s="104">
        <f t="shared" si="7"/>
        <v>0</v>
      </c>
      <c r="R34" s="60"/>
      <c r="S34" s="60"/>
      <c r="T34"/>
      <c r="U34"/>
      <c r="V34" s="114"/>
      <c r="W34" s="114"/>
      <c r="X34" s="114"/>
      <c r="Y34" s="8"/>
    </row>
    <row r="35" spans="1:25" x14ac:dyDescent="0.25">
      <c r="B35" s="4" t="s">
        <v>45</v>
      </c>
      <c r="C35" s="50">
        <v>0</v>
      </c>
      <c r="D35" s="50">
        <v>0</v>
      </c>
      <c r="E35" s="104"/>
      <c r="F35" s="104"/>
      <c r="G35" s="104"/>
      <c r="H35" s="104"/>
      <c r="I35" s="104"/>
      <c r="J35" s="104"/>
      <c r="K35" s="104"/>
      <c r="L35" s="104"/>
      <c r="M35" s="104"/>
      <c r="N35" s="105"/>
      <c r="O35" s="105"/>
      <c r="P35" s="105">
        <v>0</v>
      </c>
      <c r="Q35" s="104">
        <f t="shared" si="7"/>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O37" si="9">C12-C23</f>
        <v>1638254432</v>
      </c>
      <c r="D37" s="85">
        <f t="shared" ref="D37" si="10">D12-D23</f>
        <v>1016633104.6600189</v>
      </c>
      <c r="E37" s="85">
        <f>E12-E23</f>
        <v>-616121570.42000031</v>
      </c>
      <c r="F37" s="85">
        <f>F12-F23</f>
        <v>-671803745.35000038</v>
      </c>
      <c r="G37" s="85">
        <f t="shared" si="9"/>
        <v>-689837268.04999971</v>
      </c>
      <c r="H37" s="85">
        <f t="shared" si="9"/>
        <v>-733419685.48999929</v>
      </c>
      <c r="I37" s="85">
        <f t="shared" si="9"/>
        <v>-1046799102.6500001</v>
      </c>
      <c r="J37" s="85">
        <f t="shared" si="9"/>
        <v>-1087796492.5600002</v>
      </c>
      <c r="K37" s="85">
        <f>K12-K23</f>
        <v>-1680465490.1400003</v>
      </c>
      <c r="L37" s="85">
        <f t="shared" si="9"/>
        <v>-1071458940.5899999</v>
      </c>
      <c r="M37" s="85">
        <f t="shared" si="9"/>
        <v>-1841884146.25</v>
      </c>
      <c r="N37" s="85">
        <f t="shared" si="9"/>
        <v>487993496.06999999</v>
      </c>
      <c r="O37" s="85">
        <f t="shared" si="9"/>
        <v>-37467063.319999933</v>
      </c>
      <c r="P37" s="85">
        <f>P12-P23</f>
        <v>8986925895.1099968</v>
      </c>
      <c r="Q37" s="85">
        <f>Q12-Q23</f>
        <v>-2134113.6399993896</v>
      </c>
      <c r="R37" s="60"/>
      <c r="S37" s="163"/>
      <c r="T37" s="5"/>
      <c r="U37" s="5"/>
      <c r="V37" s="114"/>
      <c r="W37" s="114"/>
      <c r="X37" s="114"/>
      <c r="Y37" s="8"/>
    </row>
    <row r="38" spans="1:25" x14ac:dyDescent="0.25">
      <c r="B38" s="27" t="s">
        <v>48</v>
      </c>
      <c r="C38" s="85">
        <f t="shared" ref="C38:Q38" si="11">C18-C29</f>
        <v>-1011254436</v>
      </c>
      <c r="D38" s="85">
        <f t="shared" ref="D38" si="12">D18-D29</f>
        <v>-1271087935.71</v>
      </c>
      <c r="E38" s="85">
        <f>E18-E29</f>
        <v>-5910988.0800000001</v>
      </c>
      <c r="F38" s="85">
        <f t="shared" si="11"/>
        <v>-959394.8</v>
      </c>
      <c r="G38" s="85">
        <f t="shared" si="11"/>
        <v>-14439748.959999999</v>
      </c>
      <c r="H38" s="85">
        <f t="shared" si="11"/>
        <v>-4179270.02</v>
      </c>
      <c r="I38" s="85">
        <f t="shared" si="11"/>
        <v>-3033426.45</v>
      </c>
      <c r="J38" s="85">
        <f>J18-J29</f>
        <v>-64994293.840000004</v>
      </c>
      <c r="K38" s="85">
        <f t="shared" si="11"/>
        <v>-8949518.6600000001</v>
      </c>
      <c r="L38" s="85">
        <f t="shared" si="11"/>
        <v>-10328805.889999999</v>
      </c>
      <c r="M38" s="85">
        <f t="shared" si="11"/>
        <v>-7189075.5599999996</v>
      </c>
      <c r="N38" s="85">
        <f t="shared" si="11"/>
        <v>-3383441.67</v>
      </c>
      <c r="O38" s="85">
        <f t="shared" si="11"/>
        <v>-13412477.09</v>
      </c>
      <c r="P38" s="85">
        <f t="shared" si="11"/>
        <v>-22425132.709999997</v>
      </c>
      <c r="Q38" s="85">
        <f t="shared" si="11"/>
        <v>-159205573.73000002</v>
      </c>
      <c r="S38" s="163"/>
      <c r="T38" s="5"/>
      <c r="U38" s="5"/>
      <c r="V38" s="114"/>
      <c r="W38" s="114"/>
      <c r="X38" s="114"/>
      <c r="Y38" s="8"/>
    </row>
    <row r="39" spans="1:25" x14ac:dyDescent="0.25">
      <c r="B39" s="27" t="s">
        <v>49</v>
      </c>
      <c r="C39" s="85">
        <f t="shared" ref="C39:P39" si="13">(C12+C18)-(C23+C29)</f>
        <v>626999996</v>
      </c>
      <c r="D39" s="85">
        <f t="shared" ref="D39" si="14">(D12+D18)-(D23+D29)</f>
        <v>-254454831.04998779</v>
      </c>
      <c r="E39" s="85">
        <f>(E12+E18)-(E23+E29)</f>
        <v>-622032558.50000024</v>
      </c>
      <c r="F39" s="85">
        <f t="shared" si="13"/>
        <v>-672763140.15000033</v>
      </c>
      <c r="G39" s="85">
        <f t="shared" si="13"/>
        <v>-704277017.00999975</v>
      </c>
      <c r="H39" s="85">
        <f t="shared" si="13"/>
        <v>-737598955.50999928</v>
      </c>
      <c r="I39" s="85">
        <f t="shared" si="13"/>
        <v>-1049832529.0999999</v>
      </c>
      <c r="J39" s="85">
        <f t="shared" si="13"/>
        <v>-1152790786.4000003</v>
      </c>
      <c r="K39" s="85">
        <f t="shared" si="13"/>
        <v>-1689415008.8000002</v>
      </c>
      <c r="L39" s="85">
        <f t="shared" si="13"/>
        <v>-1081787746.48</v>
      </c>
      <c r="M39" s="85">
        <f t="shared" si="13"/>
        <v>-1849073221.8099999</v>
      </c>
      <c r="N39" s="85">
        <f t="shared" si="13"/>
        <v>484610054.39999998</v>
      </c>
      <c r="O39" s="85">
        <f t="shared" si="13"/>
        <v>-50879540.409999907</v>
      </c>
      <c r="P39" s="85">
        <f t="shared" si="13"/>
        <v>8964500762.3999977</v>
      </c>
      <c r="Q39" s="85">
        <f>(Q12+Q18)-(Q23+Q29)</f>
        <v>-161339687.36999893</v>
      </c>
      <c r="S39" s="163"/>
      <c r="T39" s="5"/>
      <c r="U39" s="5"/>
      <c r="V39" s="114"/>
      <c r="W39" s="114"/>
      <c r="X39" s="114"/>
      <c r="Y39" s="8"/>
    </row>
    <row r="40" spans="1:25" x14ac:dyDescent="0.25">
      <c r="B40" s="86" t="s">
        <v>51</v>
      </c>
      <c r="C40" s="88">
        <f>C41-C43</f>
        <v>-626999996</v>
      </c>
      <c r="D40" s="88">
        <f>D41-D43</f>
        <v>254454831.04999995</v>
      </c>
      <c r="E40" s="102">
        <f t="shared" ref="E40:Q40" si="15">E41-E43</f>
        <v>0</v>
      </c>
      <c r="F40" s="102">
        <f t="shared" si="15"/>
        <v>1050</v>
      </c>
      <c r="G40" s="102">
        <f>G41-G43</f>
        <v>0</v>
      </c>
      <c r="H40" s="102">
        <f t="shared" si="15"/>
        <v>0</v>
      </c>
      <c r="I40" s="102">
        <f t="shared" si="15"/>
        <v>0</v>
      </c>
      <c r="J40" s="102">
        <f t="shared" si="15"/>
        <v>0</v>
      </c>
      <c r="K40" s="102">
        <f t="shared" si="15"/>
        <v>0</v>
      </c>
      <c r="L40" s="102">
        <f t="shared" si="15"/>
        <v>-500</v>
      </c>
      <c r="M40" s="102">
        <f t="shared" si="15"/>
        <v>0</v>
      </c>
      <c r="N40" s="102">
        <f t="shared" si="15"/>
        <v>0</v>
      </c>
      <c r="O40" s="102">
        <f t="shared" si="15"/>
        <v>-800</v>
      </c>
      <c r="P40" s="102">
        <f t="shared" si="15"/>
        <v>0</v>
      </c>
      <c r="Q40" s="102">
        <f t="shared" si="15"/>
        <v>-250</v>
      </c>
      <c r="S40" s="163"/>
      <c r="T40" s="5"/>
      <c r="U40" s="5"/>
      <c r="V40" s="114"/>
      <c r="W40" s="114"/>
      <c r="X40" s="114"/>
      <c r="Y40" s="8"/>
    </row>
    <row r="41" spans="1:25" x14ac:dyDescent="0.25">
      <c r="B41" s="23" t="s">
        <v>114</v>
      </c>
      <c r="C41" s="80">
        <f>C42</f>
        <v>0</v>
      </c>
      <c r="D41" s="80">
        <f>D42</f>
        <v>881454827.04999995</v>
      </c>
      <c r="E41" s="56">
        <f t="shared" ref="E41:P41" si="16">SUM(E42:E42)</f>
        <v>0</v>
      </c>
      <c r="F41" s="56">
        <f t="shared" si="16"/>
        <v>1050</v>
      </c>
      <c r="G41" s="56">
        <f t="shared" si="16"/>
        <v>0</v>
      </c>
      <c r="H41" s="56">
        <f t="shared" si="16"/>
        <v>0</v>
      </c>
      <c r="I41" s="56">
        <f t="shared" si="16"/>
        <v>0</v>
      </c>
      <c r="J41" s="56">
        <f t="shared" si="16"/>
        <v>0</v>
      </c>
      <c r="K41" s="56">
        <f t="shared" si="16"/>
        <v>0</v>
      </c>
      <c r="L41" s="56">
        <f t="shared" si="16"/>
        <v>-500</v>
      </c>
      <c r="M41" s="56">
        <f t="shared" si="16"/>
        <v>0</v>
      </c>
      <c r="N41" s="56">
        <f t="shared" si="16"/>
        <v>0</v>
      </c>
      <c r="O41" s="56">
        <f t="shared" si="16"/>
        <v>0</v>
      </c>
      <c r="P41" s="56">
        <f t="shared" si="16"/>
        <v>0</v>
      </c>
      <c r="Q41" s="57">
        <f t="shared" ref="Q41:Q46" si="17">SUM(E41:P41)</f>
        <v>550</v>
      </c>
      <c r="S41" s="163"/>
      <c r="T41" s="5"/>
      <c r="U41" s="5"/>
      <c r="V41" s="114"/>
      <c r="W41" s="114"/>
      <c r="X41" s="114"/>
      <c r="Y41" s="8"/>
    </row>
    <row r="42" spans="1:25" x14ac:dyDescent="0.25">
      <c r="B42" s="22" t="s">
        <v>53</v>
      </c>
      <c r="C42" s="79">
        <v>0</v>
      </c>
      <c r="D42" s="79">
        <v>881454827.04999995</v>
      </c>
      <c r="E42" s="103">
        <v>0</v>
      </c>
      <c r="F42" s="104">
        <v>1050</v>
      </c>
      <c r="G42" s="104">
        <v>0</v>
      </c>
      <c r="H42" s="104">
        <v>0</v>
      </c>
      <c r="I42" s="104">
        <v>0</v>
      </c>
      <c r="J42" s="50">
        <v>0</v>
      </c>
      <c r="K42" s="50">
        <v>0</v>
      </c>
      <c r="L42" s="104">
        <v>-500</v>
      </c>
      <c r="M42" s="50">
        <v>0</v>
      </c>
      <c r="N42" s="50"/>
      <c r="O42" s="50"/>
      <c r="P42" s="50">
        <v>0</v>
      </c>
      <c r="Q42" s="104">
        <f t="shared" si="17"/>
        <v>550</v>
      </c>
      <c r="S42" s="163"/>
      <c r="T42" s="5"/>
      <c r="U42" s="5"/>
      <c r="V42" s="114"/>
      <c r="W42" s="114"/>
      <c r="X42" s="114"/>
      <c r="Y42" s="8"/>
    </row>
    <row r="43" spans="1:25" x14ac:dyDescent="0.25">
      <c r="B43" s="21" t="s">
        <v>115</v>
      </c>
      <c r="C43" s="80">
        <f>SUM(C44:C46)</f>
        <v>626999996</v>
      </c>
      <c r="D43" s="80">
        <f>SUM(D44:D46)</f>
        <v>626999996</v>
      </c>
      <c r="E43" s="62">
        <f t="shared" ref="E43:P43" si="18">SUM(E44:E46)</f>
        <v>0</v>
      </c>
      <c r="F43" s="62">
        <f t="shared" si="18"/>
        <v>0</v>
      </c>
      <c r="G43" s="62">
        <f t="shared" si="18"/>
        <v>0</v>
      </c>
      <c r="H43" s="62">
        <f t="shared" si="18"/>
        <v>0</v>
      </c>
      <c r="I43" s="62">
        <f t="shared" si="18"/>
        <v>0</v>
      </c>
      <c r="J43" s="62">
        <f t="shared" si="18"/>
        <v>0</v>
      </c>
      <c r="K43" s="62">
        <f t="shared" si="18"/>
        <v>0</v>
      </c>
      <c r="L43" s="62">
        <f t="shared" si="18"/>
        <v>0</v>
      </c>
      <c r="M43" s="62">
        <f t="shared" si="18"/>
        <v>0</v>
      </c>
      <c r="N43" s="62">
        <f t="shared" si="18"/>
        <v>0</v>
      </c>
      <c r="O43" s="80">
        <f t="shared" si="18"/>
        <v>800</v>
      </c>
      <c r="P43" s="62">
        <f t="shared" si="18"/>
        <v>0</v>
      </c>
      <c r="Q43" s="80">
        <f t="shared" si="17"/>
        <v>800</v>
      </c>
      <c r="S43" s="163"/>
      <c r="T43" s="5"/>
      <c r="U43" s="5"/>
      <c r="V43" s="114"/>
      <c r="W43" s="114"/>
      <c r="X43" s="114"/>
      <c r="Y43" s="8"/>
    </row>
    <row r="44" spans="1:25" x14ac:dyDescent="0.25">
      <c r="B44" s="20" t="s">
        <v>55</v>
      </c>
      <c r="C44" s="170">
        <v>453600000</v>
      </c>
      <c r="D44" s="170">
        <v>453600000</v>
      </c>
      <c r="E44" s="103">
        <v>0</v>
      </c>
      <c r="F44" s="104">
        <v>0</v>
      </c>
      <c r="G44" s="104">
        <v>0</v>
      </c>
      <c r="H44" s="104">
        <v>0</v>
      </c>
      <c r="I44" s="104">
        <v>0</v>
      </c>
      <c r="J44" s="63">
        <v>0</v>
      </c>
      <c r="K44" s="63">
        <v>0</v>
      </c>
      <c r="L44" s="63">
        <v>0</v>
      </c>
      <c r="M44" s="63">
        <v>0</v>
      </c>
      <c r="N44" s="63"/>
      <c r="O44" s="112">
        <v>800</v>
      </c>
      <c r="P44" s="63">
        <v>0</v>
      </c>
      <c r="Q44" s="112">
        <f t="shared" si="17"/>
        <v>800</v>
      </c>
      <c r="S44" s="163"/>
      <c r="T44" s="5"/>
      <c r="U44" s="5"/>
      <c r="V44" s="114"/>
      <c r="W44" s="114"/>
      <c r="X44" s="114"/>
      <c r="Y44" s="8"/>
    </row>
    <row r="45" spans="1:25" x14ac:dyDescent="0.25">
      <c r="B45" s="20" t="s">
        <v>56</v>
      </c>
      <c r="C45" s="171">
        <v>173399996</v>
      </c>
      <c r="D45" s="171">
        <v>173399996</v>
      </c>
      <c r="E45" s="104">
        <v>0</v>
      </c>
      <c r="F45" s="104">
        <v>0</v>
      </c>
      <c r="G45" s="104">
        <v>0</v>
      </c>
      <c r="H45" s="104">
        <v>0</v>
      </c>
      <c r="I45" s="104">
        <v>0</v>
      </c>
      <c r="J45" s="63">
        <v>0</v>
      </c>
      <c r="K45" s="63">
        <v>0</v>
      </c>
      <c r="L45" s="63">
        <v>0</v>
      </c>
      <c r="M45" s="63">
        <v>0</v>
      </c>
      <c r="N45" s="63"/>
      <c r="O45" s="63"/>
      <c r="P45" s="63">
        <v>0</v>
      </c>
      <c r="Q45" s="61">
        <f t="shared" si="17"/>
        <v>0</v>
      </c>
      <c r="S45" s="163"/>
      <c r="T45" s="5"/>
      <c r="U45" s="5"/>
      <c r="Y45" s="8"/>
    </row>
    <row r="46" spans="1:25" ht="15.75" thickBot="1" x14ac:dyDescent="0.3">
      <c r="B46" s="47" t="s">
        <v>69</v>
      </c>
      <c r="C46" s="164">
        <v>0</v>
      </c>
      <c r="D46" s="164">
        <v>0</v>
      </c>
      <c r="E46" s="103">
        <v>0</v>
      </c>
      <c r="F46" s="104">
        <v>0</v>
      </c>
      <c r="G46" s="104">
        <v>0</v>
      </c>
      <c r="H46" s="67">
        <v>0</v>
      </c>
      <c r="I46" s="67">
        <v>0</v>
      </c>
      <c r="J46" s="65">
        <v>0</v>
      </c>
      <c r="K46" s="65">
        <v>0</v>
      </c>
      <c r="L46" s="65">
        <v>0</v>
      </c>
      <c r="M46" s="65">
        <v>0</v>
      </c>
      <c r="N46" s="65"/>
      <c r="O46" s="65"/>
      <c r="P46" s="65">
        <v>0</v>
      </c>
      <c r="Q46" s="67">
        <f t="shared" si="17"/>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119</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ht="36" x14ac:dyDescent="0.25">
      <c r="B52" s="109" t="s">
        <v>120</v>
      </c>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3:Q21 Q42:Q46 Q35" formulaRange="1"/>
    <ignoredError sqref="Q22 Q24:Q34" formula="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12F8-348F-4568-9243-329B66BAEAC0}">
  <dimension ref="A3:AH58"/>
  <sheetViews>
    <sheetView showGridLines="0" tabSelected="1" zoomScale="80" zoomScaleNormal="80" workbookViewId="0">
      <selection activeCell="E27" sqref="E27"/>
    </sheetView>
  </sheetViews>
  <sheetFormatPr defaultColWidth="11.42578125" defaultRowHeight="15" x14ac:dyDescent="0.25"/>
  <cols>
    <col min="1" max="1" width="6.28515625" style="5" customWidth="1"/>
    <col min="2" max="2" width="98.140625" style="5" customWidth="1"/>
    <col min="3" max="3" width="22.140625" style="7" customWidth="1"/>
    <col min="4" max="4" width="18.140625" style="7" hidden="1" customWidth="1"/>
    <col min="5" max="7" width="14.28515625" style="5" customWidth="1"/>
    <col min="8" max="8" width="13.42578125" style="5" hidden="1" customWidth="1"/>
    <col min="9" max="13" width="14.28515625" style="5" hidden="1" customWidth="1"/>
    <col min="14" max="14" width="14.7109375" style="5" hidden="1" customWidth="1"/>
    <col min="15" max="15" width="13.85546875" style="5" hidden="1" customWidth="1"/>
    <col min="16" max="16" width="11" style="5" hidden="1" customWidth="1"/>
    <col min="17" max="17" width="18"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123</v>
      </c>
      <c r="C8" s="42"/>
      <c r="D8" s="42"/>
      <c r="Q8" s="45" t="s">
        <v>4</v>
      </c>
    </row>
    <row r="9" spans="1:34" ht="30" x14ac:dyDescent="0.25">
      <c r="B9" s="86" t="s">
        <v>5</v>
      </c>
      <c r="C9" s="89" t="s">
        <v>121</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105236780631</v>
      </c>
      <c r="D11" s="88">
        <f t="shared" si="0"/>
        <v>0</v>
      </c>
      <c r="E11" s="102">
        <f>E12+E18</f>
        <v>2173468912.5699997</v>
      </c>
      <c r="F11" s="102">
        <f>F12+F18</f>
        <v>2311120870.3099999</v>
      </c>
      <c r="G11" s="102">
        <f t="shared" si="0"/>
        <v>2341303298.98</v>
      </c>
      <c r="H11" s="102">
        <f t="shared" si="0"/>
        <v>0</v>
      </c>
      <c r="I11" s="102">
        <f t="shared" si="0"/>
        <v>0</v>
      </c>
      <c r="J11" s="102">
        <f t="shared" si="0"/>
        <v>0</v>
      </c>
      <c r="K11" s="102">
        <f>K12+K18</f>
        <v>0</v>
      </c>
      <c r="L11" s="102">
        <f>L12+L18</f>
        <v>0</v>
      </c>
      <c r="M11" s="102">
        <f t="shared" si="0"/>
        <v>0</v>
      </c>
      <c r="N11" s="102">
        <f>N12+N18</f>
        <v>0</v>
      </c>
      <c r="O11" s="102">
        <f t="shared" si="0"/>
        <v>0</v>
      </c>
      <c r="P11" s="102">
        <f t="shared" si="0"/>
        <v>0</v>
      </c>
      <c r="Q11" s="102">
        <f>+Q12+Q18</f>
        <v>6825893081.8599987</v>
      </c>
      <c r="R11"/>
      <c r="S11"/>
      <c r="T11"/>
      <c r="U11"/>
      <c r="V11" s="114"/>
      <c r="W11" s="114"/>
      <c r="X11" s="114"/>
      <c r="Y11" s="8"/>
      <c r="Z11" s="8"/>
      <c r="AA11" s="8"/>
      <c r="AB11" s="8"/>
      <c r="AC11" s="8"/>
      <c r="AD11" s="8"/>
      <c r="AE11" s="8"/>
      <c r="AF11" s="8"/>
      <c r="AG11" s="8"/>
      <c r="AH11" s="8"/>
    </row>
    <row r="12" spans="1:34" x14ac:dyDescent="0.25">
      <c r="B12" s="23" t="s">
        <v>22</v>
      </c>
      <c r="C12" s="80">
        <f>SUM(C13:C17)</f>
        <v>105198449531</v>
      </c>
      <c r="D12" s="80">
        <f>SUM(D13:D17)</f>
        <v>0</v>
      </c>
      <c r="E12" s="80">
        <f>SUM(E13:E17)</f>
        <v>2173468912.5699997</v>
      </c>
      <c r="F12" s="80">
        <f t="shared" ref="F12:P12" si="1">SUM(F13:F17)</f>
        <v>2311120870.3099999</v>
      </c>
      <c r="G12" s="80">
        <f t="shared" si="1"/>
        <v>2341303298.98</v>
      </c>
      <c r="H12" s="80">
        <f t="shared" si="1"/>
        <v>0</v>
      </c>
      <c r="I12" s="80">
        <f t="shared" si="1"/>
        <v>0</v>
      </c>
      <c r="J12" s="80">
        <f t="shared" si="1"/>
        <v>0</v>
      </c>
      <c r="K12" s="80">
        <f t="shared" si="1"/>
        <v>0</v>
      </c>
      <c r="L12" s="80">
        <f t="shared" si="1"/>
        <v>0</v>
      </c>
      <c r="M12" s="80">
        <f t="shared" si="1"/>
        <v>0</v>
      </c>
      <c r="N12" s="80">
        <f t="shared" si="1"/>
        <v>0</v>
      </c>
      <c r="O12" s="80">
        <f t="shared" si="1"/>
        <v>0</v>
      </c>
      <c r="P12" s="80">
        <f t="shared" si="1"/>
        <v>0</v>
      </c>
      <c r="Q12" s="80">
        <f>SUM(E12:P12)</f>
        <v>6825893081.8599987</v>
      </c>
      <c r="R12"/>
      <c r="S12"/>
      <c r="T12"/>
      <c r="U12"/>
      <c r="V12" s="114"/>
      <c r="W12" s="114"/>
      <c r="X12" s="114"/>
      <c r="Y12" s="8"/>
      <c r="Z12" s="8"/>
      <c r="AA12" s="8"/>
      <c r="AB12" s="8"/>
      <c r="AC12" s="8"/>
      <c r="AD12" s="8"/>
      <c r="AE12" s="8"/>
      <c r="AF12" s="8"/>
      <c r="AG12" s="8"/>
    </row>
    <row r="13" spans="1:34" x14ac:dyDescent="0.25">
      <c r="B13" s="30" t="s">
        <v>23</v>
      </c>
      <c r="C13" s="79">
        <v>6798367988</v>
      </c>
      <c r="D13" s="79"/>
      <c r="E13" s="111">
        <v>184032530.16</v>
      </c>
      <c r="F13" s="112">
        <v>191738243.39000002</v>
      </c>
      <c r="G13" s="112">
        <v>193158170.02000001</v>
      </c>
      <c r="H13" s="112"/>
      <c r="I13" s="112"/>
      <c r="J13" s="112"/>
      <c r="K13" s="112"/>
      <c r="L13" s="112"/>
      <c r="M13" s="112"/>
      <c r="N13" s="112"/>
      <c r="O13" s="112"/>
      <c r="P13" s="105">
        <v>0</v>
      </c>
      <c r="Q13" s="104">
        <f t="shared" ref="Q13:Q21" si="2">SUM(E13:P13)</f>
        <v>568928943.57000005</v>
      </c>
      <c r="R13"/>
      <c r="S13"/>
      <c r="T13"/>
      <c r="U13"/>
      <c r="V13" s="114"/>
      <c r="W13" s="114"/>
      <c r="X13" s="114"/>
      <c r="Y13" s="8"/>
      <c r="Z13" s="8"/>
      <c r="AA13" s="8"/>
      <c r="AB13" s="8"/>
      <c r="AC13" s="8"/>
      <c r="AD13" s="8"/>
      <c r="AE13" s="8"/>
      <c r="AF13" s="8"/>
      <c r="AG13" s="8"/>
    </row>
    <row r="14" spans="1:34" x14ac:dyDescent="0.25">
      <c r="B14" s="30" t="s">
        <v>24</v>
      </c>
      <c r="C14" s="81">
        <v>46159829568</v>
      </c>
      <c r="D14" s="81"/>
      <c r="E14" s="112">
        <v>22521076.98</v>
      </c>
      <c r="F14" s="112">
        <v>45504010.530000001</v>
      </c>
      <c r="G14" s="112">
        <v>60064855.840000004</v>
      </c>
      <c r="H14" s="112"/>
      <c r="I14" s="112"/>
      <c r="J14" s="112"/>
      <c r="K14" s="112"/>
      <c r="L14" s="112"/>
      <c r="M14" s="112"/>
      <c r="N14" s="112"/>
      <c r="O14" s="112"/>
      <c r="P14" s="105">
        <v>0</v>
      </c>
      <c r="Q14" s="104">
        <f t="shared" si="2"/>
        <v>128089943.35000001</v>
      </c>
      <c r="R14"/>
      <c r="S14"/>
      <c r="T14"/>
      <c r="U14"/>
      <c r="V14" s="114"/>
      <c r="W14" s="114"/>
      <c r="X14" s="114"/>
      <c r="Y14" s="8"/>
      <c r="Z14" s="8"/>
      <c r="AA14" s="8"/>
      <c r="AB14" s="8"/>
      <c r="AC14" s="8"/>
      <c r="AD14" s="8"/>
      <c r="AE14" s="8"/>
      <c r="AF14" s="8"/>
      <c r="AG14" s="8"/>
    </row>
    <row r="15" spans="1:34" s="31" customFormat="1" x14ac:dyDescent="0.25">
      <c r="B15" s="30" t="s">
        <v>25</v>
      </c>
      <c r="C15" s="81">
        <v>2700000</v>
      </c>
      <c r="D15" s="81"/>
      <c r="E15" s="112">
        <v>0</v>
      </c>
      <c r="F15" s="112">
        <v>0</v>
      </c>
      <c r="G15" s="112"/>
      <c r="H15" s="112"/>
      <c r="I15" s="112"/>
      <c r="J15" s="112"/>
      <c r="K15" s="112"/>
      <c r="L15" s="112"/>
      <c r="M15" s="112"/>
      <c r="N15" s="112"/>
      <c r="O15" s="112"/>
      <c r="P15" s="104">
        <v>0</v>
      </c>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52207266226</v>
      </c>
      <c r="D16" s="81"/>
      <c r="E16" s="112">
        <v>1965008175.77</v>
      </c>
      <c r="F16" s="112">
        <v>2072911990.8499999</v>
      </c>
      <c r="G16" s="112">
        <v>2082479616.25</v>
      </c>
      <c r="H16" s="112"/>
      <c r="I16" s="112"/>
      <c r="J16" s="112"/>
      <c r="K16" s="112"/>
      <c r="L16" s="112"/>
      <c r="M16" s="112"/>
      <c r="N16" s="112"/>
      <c r="O16" s="112"/>
      <c r="P16" s="105">
        <v>0</v>
      </c>
      <c r="Q16" s="104">
        <f t="shared" si="2"/>
        <v>6120399782.8699999</v>
      </c>
      <c r="R16"/>
      <c r="S16"/>
      <c r="T16"/>
      <c r="U16"/>
      <c r="V16" s="114"/>
      <c r="W16" s="114"/>
      <c r="X16" s="114"/>
      <c r="Y16" s="8"/>
      <c r="Z16" s="8"/>
      <c r="AA16" s="8"/>
      <c r="AB16" s="8"/>
      <c r="AC16" s="8"/>
      <c r="AD16" s="8"/>
      <c r="AE16" s="8"/>
      <c r="AF16" s="8"/>
      <c r="AG16" s="8"/>
    </row>
    <row r="17" spans="1:33" x14ac:dyDescent="0.25">
      <c r="B17" s="30" t="s">
        <v>27</v>
      </c>
      <c r="C17" s="81">
        <v>30285749</v>
      </c>
      <c r="D17" s="81"/>
      <c r="E17" s="111">
        <v>1907129.66</v>
      </c>
      <c r="F17" s="112">
        <v>966625.54</v>
      </c>
      <c r="G17" s="112">
        <v>5600656.8700000001</v>
      </c>
      <c r="H17" s="112"/>
      <c r="I17" s="112"/>
      <c r="J17" s="112"/>
      <c r="K17" s="112"/>
      <c r="L17" s="112"/>
      <c r="M17" s="112"/>
      <c r="N17" s="112"/>
      <c r="O17" s="112"/>
      <c r="P17" s="104">
        <v>0</v>
      </c>
      <c r="Q17" s="104">
        <f t="shared" si="2"/>
        <v>8474412.0700000003</v>
      </c>
      <c r="R17"/>
      <c r="S17"/>
      <c r="T17"/>
      <c r="U17"/>
      <c r="V17" s="114"/>
      <c r="W17" s="114"/>
      <c r="X17" s="114"/>
      <c r="Y17" s="8"/>
      <c r="Z17" s="8"/>
      <c r="AA17" s="8"/>
      <c r="AB17" s="8"/>
      <c r="AC17" s="8"/>
      <c r="AD17" s="8"/>
      <c r="AE17" s="8"/>
      <c r="AF17" s="8"/>
      <c r="AG17" s="8"/>
    </row>
    <row r="18" spans="1:33" x14ac:dyDescent="0.25">
      <c r="B18" s="23" t="s">
        <v>28</v>
      </c>
      <c r="C18" s="80">
        <f>C19+C20+C21</f>
        <v>38331100</v>
      </c>
      <c r="D18" s="80">
        <f>D19+D20+D21</f>
        <v>0</v>
      </c>
      <c r="E18" s="80">
        <f>SUM(E19:E21)</f>
        <v>0</v>
      </c>
      <c r="F18" s="80">
        <f t="shared" ref="F18:P18" si="3">SUM(F19:F21)</f>
        <v>0</v>
      </c>
      <c r="G18" s="80">
        <f t="shared" si="3"/>
        <v>0</v>
      </c>
      <c r="H18" s="80">
        <f t="shared" si="3"/>
        <v>0</v>
      </c>
      <c r="I18" s="80">
        <f t="shared" si="3"/>
        <v>0</v>
      </c>
      <c r="J18" s="80">
        <f t="shared" si="3"/>
        <v>0</v>
      </c>
      <c r="K18" s="80">
        <f t="shared" si="3"/>
        <v>0</v>
      </c>
      <c r="L18" s="80">
        <f t="shared" si="3"/>
        <v>0</v>
      </c>
      <c r="M18" s="80">
        <f t="shared" si="3"/>
        <v>0</v>
      </c>
      <c r="N18" s="80">
        <f t="shared" si="3"/>
        <v>0</v>
      </c>
      <c r="O18" s="80">
        <f t="shared" si="3"/>
        <v>0</v>
      </c>
      <c r="P18" s="80">
        <f t="shared" si="3"/>
        <v>0</v>
      </c>
      <c r="Q18" s="80">
        <f t="shared" si="2"/>
        <v>0</v>
      </c>
      <c r="R18"/>
      <c r="S18"/>
      <c r="T18"/>
      <c r="U18"/>
      <c r="V18" s="114"/>
      <c r="W18" s="114"/>
      <c r="X18" s="114"/>
      <c r="Y18" s="8"/>
      <c r="Z18" s="8"/>
      <c r="AA18" s="8"/>
      <c r="AB18" s="8"/>
      <c r="AC18" s="8"/>
      <c r="AD18" s="8"/>
      <c r="AE18" s="8"/>
      <c r="AF18" s="8"/>
      <c r="AG18" s="8"/>
    </row>
    <row r="19" spans="1:33" x14ac:dyDescent="0.25">
      <c r="B19" s="30" t="s">
        <v>29</v>
      </c>
      <c r="C19" s="79">
        <v>37414000</v>
      </c>
      <c r="D19" s="79"/>
      <c r="E19" s="103">
        <v>0</v>
      </c>
      <c r="F19" s="104">
        <v>0</v>
      </c>
      <c r="G19" s="104"/>
      <c r="H19" s="104"/>
      <c r="I19" s="104"/>
      <c r="J19" s="104"/>
      <c r="K19" s="104"/>
      <c r="L19" s="104"/>
      <c r="M19" s="105"/>
      <c r="N19" s="105"/>
      <c r="O19" s="105"/>
      <c r="P19" s="105">
        <v>0</v>
      </c>
      <c r="Q19" s="104">
        <f t="shared" si="2"/>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c r="H20" s="104"/>
      <c r="I20" s="104"/>
      <c r="J20" s="104"/>
      <c r="K20" s="104"/>
      <c r="L20" s="104"/>
      <c r="M20" s="105"/>
      <c r="N20" s="105"/>
      <c r="O20" s="105"/>
      <c r="P20" s="105"/>
      <c r="Q20" s="104">
        <f t="shared" si="2"/>
        <v>0</v>
      </c>
      <c r="R20"/>
      <c r="S20"/>
      <c r="T20"/>
      <c r="U20"/>
      <c r="V20" s="114"/>
      <c r="W20" s="114"/>
      <c r="X20" s="114"/>
      <c r="Y20" s="8"/>
      <c r="Z20" s="8"/>
      <c r="AA20" s="8"/>
      <c r="AB20" s="8"/>
      <c r="AC20" s="8"/>
      <c r="AD20" s="8"/>
      <c r="AE20" s="8"/>
      <c r="AF20" s="8"/>
      <c r="AG20" s="8"/>
    </row>
    <row r="21" spans="1:33" x14ac:dyDescent="0.25">
      <c r="B21" s="30" t="s">
        <v>32</v>
      </c>
      <c r="C21" s="81">
        <v>917100</v>
      </c>
      <c r="D21" s="81"/>
      <c r="E21" s="104">
        <v>0</v>
      </c>
      <c r="F21" s="104">
        <v>0</v>
      </c>
      <c r="G21" s="104"/>
      <c r="H21" s="104"/>
      <c r="I21" s="104"/>
      <c r="J21" s="104"/>
      <c r="K21" s="104"/>
      <c r="L21" s="104"/>
      <c r="M21" s="105"/>
      <c r="N21" s="105"/>
      <c r="O21" s="105"/>
      <c r="P21" s="105">
        <v>0</v>
      </c>
      <c r="Q21" s="104">
        <f t="shared" si="2"/>
        <v>0</v>
      </c>
      <c r="R21"/>
      <c r="S21"/>
      <c r="T21"/>
      <c r="U21"/>
      <c r="V21" s="114"/>
      <c r="W21" s="114"/>
      <c r="X21" s="114"/>
      <c r="Y21" s="8"/>
      <c r="Z21" s="8"/>
      <c r="AA21" s="8"/>
      <c r="AB21" s="8"/>
      <c r="AC21" s="8"/>
      <c r="AD21" s="8"/>
      <c r="AE21" s="8"/>
      <c r="AF21" s="8"/>
      <c r="AG21" s="8"/>
    </row>
    <row r="22" spans="1:33" x14ac:dyDescent="0.25">
      <c r="B22" s="86" t="s">
        <v>33</v>
      </c>
      <c r="C22" s="88">
        <f>C23+C29</f>
        <v>104699580631</v>
      </c>
      <c r="D22" s="88">
        <f>D23+D29</f>
        <v>0</v>
      </c>
      <c r="E22" s="102">
        <f>E23+E29</f>
        <v>2173422178.46</v>
      </c>
      <c r="F22" s="102">
        <f t="shared" ref="F22:P22" si="4">F23+F29</f>
        <v>2262557130.5599999</v>
      </c>
      <c r="G22" s="102">
        <f t="shared" si="4"/>
        <v>2302259681.0799999</v>
      </c>
      <c r="H22" s="102">
        <f t="shared" si="4"/>
        <v>0</v>
      </c>
      <c r="I22" s="102">
        <f t="shared" si="4"/>
        <v>0</v>
      </c>
      <c r="J22" s="102">
        <f t="shared" si="4"/>
        <v>0</v>
      </c>
      <c r="K22" s="102">
        <f t="shared" si="4"/>
        <v>0</v>
      </c>
      <c r="L22" s="102">
        <f t="shared" si="4"/>
        <v>0</v>
      </c>
      <c r="M22" s="102">
        <f t="shared" si="4"/>
        <v>0</v>
      </c>
      <c r="N22" s="102">
        <f t="shared" si="4"/>
        <v>0</v>
      </c>
      <c r="O22" s="102">
        <f t="shared" si="4"/>
        <v>0</v>
      </c>
      <c r="P22" s="102">
        <f t="shared" si="4"/>
        <v>0</v>
      </c>
      <c r="Q22" s="102">
        <f>Q23+Q29</f>
        <v>6738238990.1000004</v>
      </c>
      <c r="R22" s="60"/>
      <c r="S22" s="60"/>
      <c r="T22"/>
      <c r="U22"/>
      <c r="V22" s="114"/>
      <c r="W22" s="114"/>
      <c r="X22" s="114"/>
      <c r="Y22" s="8"/>
      <c r="Z22" s="8"/>
      <c r="AA22" s="8"/>
      <c r="AB22" s="8"/>
      <c r="AC22" s="8"/>
      <c r="AD22" s="8"/>
      <c r="AE22" s="8"/>
      <c r="AF22" s="8"/>
      <c r="AG22" s="8"/>
    </row>
    <row r="23" spans="1:33" x14ac:dyDescent="0.25">
      <c r="A23" s="29"/>
      <c r="B23" s="21" t="s">
        <v>112</v>
      </c>
      <c r="C23" s="80">
        <f>SUM(C24:C28)</f>
        <v>103669346793</v>
      </c>
      <c r="D23" s="80">
        <f>SUM(D24:D28)</f>
        <v>0</v>
      </c>
      <c r="E23" s="80">
        <f t="shared" ref="E23:P23" si="5">SUM(E24:E28)</f>
        <v>2169033703.1599998</v>
      </c>
      <c r="F23" s="80">
        <f t="shared" si="5"/>
        <v>2260393586.4299998</v>
      </c>
      <c r="G23" s="80">
        <f t="shared" si="5"/>
        <v>2290443995.4499998</v>
      </c>
      <c r="H23" s="80">
        <f t="shared" si="5"/>
        <v>0</v>
      </c>
      <c r="I23" s="80">
        <f t="shared" si="5"/>
        <v>0</v>
      </c>
      <c r="J23" s="80">
        <f t="shared" si="5"/>
        <v>0</v>
      </c>
      <c r="K23" s="80">
        <f t="shared" si="5"/>
        <v>0</v>
      </c>
      <c r="L23" s="80">
        <f t="shared" si="5"/>
        <v>0</v>
      </c>
      <c r="M23" s="80">
        <f t="shared" si="5"/>
        <v>0</v>
      </c>
      <c r="N23" s="80">
        <f t="shared" si="5"/>
        <v>0</v>
      </c>
      <c r="O23" s="80">
        <f t="shared" si="5"/>
        <v>0</v>
      </c>
      <c r="P23" s="80">
        <f t="shared" si="5"/>
        <v>0</v>
      </c>
      <c r="Q23" s="80">
        <f t="shared" ref="Q23:Q35" si="6">SUM(E23:P23)</f>
        <v>6719871285.04</v>
      </c>
      <c r="R23" s="60"/>
      <c r="S23" s="60"/>
      <c r="T23"/>
      <c r="U23"/>
      <c r="V23" s="114"/>
      <c r="W23" s="114"/>
      <c r="X23" s="114"/>
      <c r="Y23" s="8"/>
      <c r="Z23" s="8"/>
      <c r="AA23" s="8"/>
      <c r="AB23" s="8"/>
      <c r="AC23" s="8"/>
      <c r="AD23" s="8"/>
      <c r="AE23" s="8"/>
      <c r="AF23" s="8"/>
      <c r="AG23" s="8"/>
    </row>
    <row r="24" spans="1:33" x14ac:dyDescent="0.25">
      <c r="B24" s="28" t="s">
        <v>35</v>
      </c>
      <c r="C24" s="79">
        <v>77374181734</v>
      </c>
      <c r="D24" s="79"/>
      <c r="E24" s="112">
        <v>215238940.83000004</v>
      </c>
      <c r="F24" s="112">
        <v>256460298.78</v>
      </c>
      <c r="G24" s="112">
        <v>290263172.42000002</v>
      </c>
      <c r="H24" s="112"/>
      <c r="I24" s="112"/>
      <c r="J24" s="112"/>
      <c r="K24" s="112"/>
      <c r="L24" s="112"/>
      <c r="M24" s="112"/>
      <c r="N24" s="112"/>
      <c r="O24" s="112"/>
      <c r="P24" s="105">
        <v>0</v>
      </c>
      <c r="Q24" s="104">
        <f t="shared" si="6"/>
        <v>761962412.02999997</v>
      </c>
      <c r="R24" s="60"/>
      <c r="S24" s="60"/>
      <c r="T24"/>
      <c r="U24"/>
      <c r="V24" s="114"/>
      <c r="W24" s="114"/>
      <c r="X24" s="114"/>
      <c r="Y24" s="8"/>
      <c r="Z24" s="8"/>
      <c r="AA24" s="8"/>
      <c r="AB24" s="8"/>
      <c r="AC24" s="8"/>
      <c r="AD24" s="8"/>
      <c r="AE24" s="8"/>
      <c r="AF24" s="8"/>
      <c r="AG24" s="8"/>
    </row>
    <row r="25" spans="1:33" x14ac:dyDescent="0.25">
      <c r="B25" s="28" t="s">
        <v>87</v>
      </c>
      <c r="C25" s="81">
        <v>0</v>
      </c>
      <c r="D25" s="81"/>
      <c r="E25" s="112">
        <v>0</v>
      </c>
      <c r="F25" s="112">
        <v>0</v>
      </c>
      <c r="G25" s="112"/>
      <c r="H25" s="112"/>
      <c r="I25" s="112"/>
      <c r="J25" s="112"/>
      <c r="K25" s="112"/>
      <c r="L25" s="112"/>
      <c r="M25" s="112"/>
      <c r="N25" s="112"/>
      <c r="O25" s="112"/>
      <c r="P25" s="104">
        <v>0</v>
      </c>
      <c r="Q25" s="104">
        <f t="shared" si="6"/>
        <v>0</v>
      </c>
      <c r="R25" s="60"/>
      <c r="S25" s="60"/>
      <c r="T25"/>
      <c r="U25"/>
      <c r="V25" s="114"/>
      <c r="W25" s="114"/>
      <c r="X25" s="114"/>
      <c r="Y25" s="8"/>
      <c r="Z25" s="8"/>
      <c r="AA25" s="8"/>
      <c r="AB25" s="8"/>
      <c r="AC25" s="8"/>
      <c r="AD25" s="8"/>
      <c r="AE25" s="8"/>
      <c r="AF25" s="8"/>
      <c r="AG25" s="8"/>
    </row>
    <row r="26" spans="1:33" x14ac:dyDescent="0.25">
      <c r="B26" s="28" t="s">
        <v>99</v>
      </c>
      <c r="C26" s="81">
        <v>36000000</v>
      </c>
      <c r="D26" s="81"/>
      <c r="E26" s="112">
        <v>0</v>
      </c>
      <c r="F26" s="112">
        <v>0</v>
      </c>
      <c r="G26" s="112"/>
      <c r="H26" s="112"/>
      <c r="I26" s="112"/>
      <c r="J26" s="112"/>
      <c r="K26" s="112"/>
      <c r="L26" s="112"/>
      <c r="M26" s="112"/>
      <c r="N26" s="112"/>
      <c r="O26" s="112"/>
      <c r="P26" s="104">
        <v>0</v>
      </c>
      <c r="Q26" s="104">
        <f t="shared" si="6"/>
        <v>0</v>
      </c>
      <c r="R26" s="60"/>
      <c r="S26" s="60"/>
      <c r="T26"/>
      <c r="U26"/>
      <c r="V26" s="114"/>
      <c r="W26" s="114"/>
      <c r="X26" s="114"/>
      <c r="Y26" s="8"/>
      <c r="Z26" s="8"/>
      <c r="AA26" s="8"/>
      <c r="AB26" s="8"/>
      <c r="AC26" s="8"/>
      <c r="AD26" s="8"/>
      <c r="AE26" s="8"/>
      <c r="AF26" s="8"/>
      <c r="AG26" s="8"/>
    </row>
    <row r="27" spans="1:33" x14ac:dyDescent="0.25">
      <c r="B27" s="28" t="s">
        <v>37</v>
      </c>
      <c r="C27" s="81">
        <v>26259115059</v>
      </c>
      <c r="D27" s="81"/>
      <c r="E27" s="112">
        <v>1953794762.3299999</v>
      </c>
      <c r="F27" s="112">
        <v>2003933287.6499999</v>
      </c>
      <c r="G27" s="112">
        <v>2000180823.03</v>
      </c>
      <c r="H27" s="112"/>
      <c r="I27" s="112"/>
      <c r="J27" s="112"/>
      <c r="K27" s="112"/>
      <c r="L27" s="112"/>
      <c r="M27" s="112"/>
      <c r="N27" s="112"/>
      <c r="O27" s="112"/>
      <c r="P27" s="104">
        <v>0</v>
      </c>
      <c r="Q27" s="104">
        <f t="shared" si="6"/>
        <v>5957908873.0099993</v>
      </c>
      <c r="R27" s="60"/>
      <c r="S27" s="60"/>
      <c r="T27"/>
      <c r="U27"/>
      <c r="V27" s="114"/>
      <c r="W27" s="114"/>
      <c r="X27" s="114"/>
      <c r="Y27" s="8"/>
      <c r="Z27" s="8"/>
      <c r="AA27" s="8"/>
      <c r="AB27" s="8"/>
      <c r="AC27" s="8"/>
      <c r="AD27" s="8"/>
      <c r="AE27" s="8"/>
      <c r="AF27" s="8"/>
      <c r="AG27" s="8"/>
    </row>
    <row r="28" spans="1:33" x14ac:dyDescent="0.25">
      <c r="B28" s="28" t="s">
        <v>38</v>
      </c>
      <c r="C28" s="81">
        <v>50000</v>
      </c>
      <c r="D28" s="81"/>
      <c r="E28" s="112">
        <v>0</v>
      </c>
      <c r="F28" s="112">
        <v>0</v>
      </c>
      <c r="G28" s="112"/>
      <c r="H28" s="112"/>
      <c r="I28" s="112"/>
      <c r="J28" s="112"/>
      <c r="K28" s="112"/>
      <c r="L28" s="112"/>
      <c r="M28" s="112"/>
      <c r="N28" s="112"/>
      <c r="O28" s="112"/>
      <c r="P28" s="104">
        <v>0</v>
      </c>
      <c r="Q28" s="104">
        <f t="shared" si="6"/>
        <v>0</v>
      </c>
      <c r="R28" s="60"/>
      <c r="S28" s="60"/>
      <c r="T28"/>
      <c r="U28"/>
      <c r="V28" s="114"/>
      <c r="W28" s="114"/>
      <c r="X28" s="114"/>
      <c r="Y28" s="8"/>
      <c r="Z28" s="8"/>
      <c r="AA28" s="8"/>
      <c r="AB28" s="8"/>
      <c r="AC28" s="8"/>
      <c r="AD28" s="8"/>
      <c r="AE28" s="8"/>
      <c r="AF28" s="8"/>
      <c r="AG28" s="8"/>
    </row>
    <row r="29" spans="1:33" x14ac:dyDescent="0.25">
      <c r="B29" s="21" t="s">
        <v>113</v>
      </c>
      <c r="C29" s="80">
        <f>SUM(C30:C35)</f>
        <v>1030233838</v>
      </c>
      <c r="D29" s="80">
        <f>SUM(D30:D35)</f>
        <v>0</v>
      </c>
      <c r="E29" s="80">
        <f t="shared" ref="E29:P29" si="7">SUM(E30:E35)</f>
        <v>4388475.3000000007</v>
      </c>
      <c r="F29" s="80">
        <f t="shared" si="7"/>
        <v>2163544.13</v>
      </c>
      <c r="G29" s="80">
        <f t="shared" si="7"/>
        <v>11815685.630000001</v>
      </c>
      <c r="H29" s="80">
        <f t="shared" si="7"/>
        <v>0</v>
      </c>
      <c r="I29" s="80">
        <f t="shared" si="7"/>
        <v>0</v>
      </c>
      <c r="J29" s="80">
        <f t="shared" si="7"/>
        <v>0</v>
      </c>
      <c r="K29" s="80">
        <f t="shared" si="7"/>
        <v>0</v>
      </c>
      <c r="L29" s="80">
        <f t="shared" si="7"/>
        <v>0</v>
      </c>
      <c r="M29" s="80">
        <f t="shared" si="7"/>
        <v>0</v>
      </c>
      <c r="N29" s="80">
        <f t="shared" si="7"/>
        <v>0</v>
      </c>
      <c r="O29" s="80">
        <f t="shared" si="7"/>
        <v>0</v>
      </c>
      <c r="P29" s="80">
        <f t="shared" si="7"/>
        <v>0</v>
      </c>
      <c r="Q29" s="80">
        <f t="shared" si="6"/>
        <v>18367705.060000002</v>
      </c>
      <c r="R29" s="60"/>
      <c r="S29" s="60"/>
      <c r="T29"/>
      <c r="U29"/>
      <c r="V29" s="114"/>
      <c r="W29" s="114"/>
      <c r="X29" s="114"/>
      <c r="Y29" s="8"/>
      <c r="Z29" s="8"/>
      <c r="AA29" s="8"/>
      <c r="AB29" s="8"/>
      <c r="AC29" s="8"/>
      <c r="AD29" s="8"/>
      <c r="AE29" s="8"/>
      <c r="AF29" s="8"/>
      <c r="AG29" s="8"/>
    </row>
    <row r="30" spans="1:33" x14ac:dyDescent="0.25">
      <c r="B30" s="4" t="s">
        <v>40</v>
      </c>
      <c r="C30" s="108">
        <v>0</v>
      </c>
      <c r="D30" s="108"/>
      <c r="E30" s="106">
        <v>0</v>
      </c>
      <c r="F30" s="106">
        <v>0</v>
      </c>
      <c r="G30" s="106"/>
      <c r="H30" s="106"/>
      <c r="I30" s="106"/>
      <c r="J30" s="106"/>
      <c r="K30" s="106"/>
      <c r="L30" s="106"/>
      <c r="M30" s="106"/>
      <c r="N30" s="108"/>
      <c r="O30" s="106"/>
      <c r="P30" s="106">
        <v>0</v>
      </c>
      <c r="Q30" s="104">
        <f t="shared" si="6"/>
        <v>0</v>
      </c>
      <c r="R30" s="60"/>
      <c r="S30" s="60"/>
      <c r="T30"/>
      <c r="U30"/>
      <c r="V30" s="114"/>
      <c r="W30" s="114"/>
      <c r="X30" s="114"/>
      <c r="Y30" s="8"/>
      <c r="Z30" s="8"/>
      <c r="AA30" s="8"/>
      <c r="AB30" s="8"/>
      <c r="AC30" s="8"/>
      <c r="AD30" s="8"/>
      <c r="AE30" s="8"/>
      <c r="AF30" s="8"/>
      <c r="AG30" s="8"/>
    </row>
    <row r="31" spans="1:33" x14ac:dyDescent="0.25">
      <c r="B31" s="4" t="s">
        <v>41</v>
      </c>
      <c r="C31" s="107">
        <v>1027183838</v>
      </c>
      <c r="D31" s="107"/>
      <c r="E31" s="108">
        <v>4388475.3000000007</v>
      </c>
      <c r="F31" s="108">
        <v>2163544.13</v>
      </c>
      <c r="G31" s="108">
        <v>11815685.630000001</v>
      </c>
      <c r="H31" s="108"/>
      <c r="I31" s="108"/>
      <c r="J31" s="108"/>
      <c r="K31" s="112"/>
      <c r="L31" s="112"/>
      <c r="M31" s="108"/>
      <c r="N31" s="108"/>
      <c r="O31" s="113"/>
      <c r="P31" s="105">
        <v>0</v>
      </c>
      <c r="Q31" s="104">
        <f t="shared" si="6"/>
        <v>18367705.060000002</v>
      </c>
      <c r="R31" s="60"/>
      <c r="S31" s="60"/>
      <c r="T31"/>
      <c r="U31"/>
      <c r="V31" s="114"/>
      <c r="W31" s="114"/>
      <c r="X31" s="114"/>
      <c r="Y31" s="8"/>
      <c r="Z31" s="8"/>
      <c r="AA31" s="8"/>
      <c r="AB31" s="8"/>
      <c r="AC31" s="8"/>
      <c r="AD31" s="8"/>
      <c r="AE31" s="8"/>
      <c r="AF31" s="8"/>
      <c r="AG31" s="8"/>
    </row>
    <row r="32" spans="1:33" x14ac:dyDescent="0.25">
      <c r="B32" s="4" t="s">
        <v>42</v>
      </c>
      <c r="C32" s="79">
        <v>50000</v>
      </c>
      <c r="D32" s="79"/>
      <c r="E32" s="106">
        <v>0</v>
      </c>
      <c r="F32" s="106">
        <v>0</v>
      </c>
      <c r="G32" s="106"/>
      <c r="H32" s="106"/>
      <c r="I32" s="106"/>
      <c r="J32" s="108"/>
      <c r="K32" s="106"/>
      <c r="L32" s="106"/>
      <c r="M32" s="106"/>
      <c r="N32" s="108"/>
      <c r="O32" s="105"/>
      <c r="P32" s="105">
        <v>0</v>
      </c>
      <c r="Q32" s="104">
        <f t="shared" si="6"/>
        <v>0</v>
      </c>
      <c r="R32" s="60"/>
      <c r="S32" s="60"/>
      <c r="T32"/>
      <c r="U32"/>
      <c r="V32" s="114"/>
      <c r="W32" s="114"/>
      <c r="X32" s="114"/>
      <c r="Y32" s="8"/>
    </row>
    <row r="33" spans="1:25" x14ac:dyDescent="0.25">
      <c r="B33" s="4" t="s">
        <v>43</v>
      </c>
      <c r="C33" s="81">
        <v>0</v>
      </c>
      <c r="D33" s="81"/>
      <c r="E33" s="106">
        <v>0</v>
      </c>
      <c r="F33" s="106">
        <v>0</v>
      </c>
      <c r="G33" s="106"/>
      <c r="H33" s="106"/>
      <c r="I33" s="106"/>
      <c r="J33" s="106"/>
      <c r="K33" s="106"/>
      <c r="L33" s="106"/>
      <c r="M33" s="106"/>
      <c r="N33" s="106"/>
      <c r="O33" s="105"/>
      <c r="P33" s="105">
        <v>0</v>
      </c>
      <c r="Q33" s="104">
        <f t="shared" si="6"/>
        <v>0</v>
      </c>
      <c r="R33" s="60"/>
      <c r="S33" s="60"/>
      <c r="T33"/>
      <c r="U33"/>
      <c r="V33" s="114"/>
      <c r="W33" s="114"/>
      <c r="X33" s="114"/>
      <c r="Y33" s="8"/>
    </row>
    <row r="34" spans="1:25" x14ac:dyDescent="0.25">
      <c r="B34" s="4" t="s">
        <v>44</v>
      </c>
      <c r="C34" s="81">
        <v>3000000</v>
      </c>
      <c r="D34" s="81"/>
      <c r="E34" s="103">
        <v>0</v>
      </c>
      <c r="F34" s="106">
        <v>0</v>
      </c>
      <c r="G34" s="106"/>
      <c r="H34" s="106"/>
      <c r="I34" s="106"/>
      <c r="J34" s="106"/>
      <c r="K34" s="104"/>
      <c r="L34" s="104"/>
      <c r="M34" s="104"/>
      <c r="N34" s="105"/>
      <c r="O34" s="105"/>
      <c r="P34" s="105">
        <v>0</v>
      </c>
      <c r="Q34" s="104">
        <f t="shared" si="6"/>
        <v>0</v>
      </c>
      <c r="R34" s="60"/>
      <c r="S34" s="60"/>
      <c r="T34"/>
      <c r="U34"/>
      <c r="V34" s="114"/>
      <c r="W34" s="114"/>
      <c r="X34" s="114"/>
      <c r="Y34" s="8"/>
    </row>
    <row r="35" spans="1:25" x14ac:dyDescent="0.25">
      <c r="B35" s="4" t="s">
        <v>45</v>
      </c>
      <c r="C35" s="50">
        <v>0</v>
      </c>
      <c r="D35" s="50"/>
      <c r="E35" s="104">
        <v>0</v>
      </c>
      <c r="F35" s="104">
        <v>0</v>
      </c>
      <c r="G35" s="104"/>
      <c r="H35" s="104"/>
      <c r="I35" s="104"/>
      <c r="J35" s="104"/>
      <c r="K35" s="104"/>
      <c r="L35" s="104"/>
      <c r="M35" s="104"/>
      <c r="N35" s="105"/>
      <c r="O35" s="105"/>
      <c r="P35" s="105">
        <v>0</v>
      </c>
      <c r="Q35" s="104">
        <f t="shared" si="6"/>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P37" si="8">C12-C23</f>
        <v>1529102738</v>
      </c>
      <c r="D37" s="85">
        <f t="shared" si="8"/>
        <v>0</v>
      </c>
      <c r="E37" s="85">
        <f>E12-E23</f>
        <v>4435209.4099998474</v>
      </c>
      <c r="F37" s="85">
        <f>F12-F23</f>
        <v>50727283.880000114</v>
      </c>
      <c r="G37" s="85">
        <f t="shared" si="8"/>
        <v>50859303.53000021</v>
      </c>
      <c r="H37" s="85">
        <f t="shared" si="8"/>
        <v>0</v>
      </c>
      <c r="I37" s="85">
        <f t="shared" si="8"/>
        <v>0</v>
      </c>
      <c r="J37" s="85">
        <f t="shared" si="8"/>
        <v>0</v>
      </c>
      <c r="K37" s="85">
        <f>K12-K23</f>
        <v>0</v>
      </c>
      <c r="L37" s="85">
        <f t="shared" si="8"/>
        <v>0</v>
      </c>
      <c r="M37" s="85">
        <f t="shared" si="8"/>
        <v>0</v>
      </c>
      <c r="N37" s="85">
        <f t="shared" si="8"/>
        <v>0</v>
      </c>
      <c r="O37" s="85">
        <f t="shared" si="8"/>
        <v>0</v>
      </c>
      <c r="P37" s="85">
        <f t="shared" si="8"/>
        <v>0</v>
      </c>
      <c r="Q37" s="85">
        <f>Q12-Q23</f>
        <v>106021796.81999874</v>
      </c>
      <c r="R37" s="60"/>
      <c r="S37" s="163"/>
      <c r="T37" s="5"/>
      <c r="U37" s="5"/>
      <c r="V37" s="114"/>
      <c r="W37" s="114"/>
      <c r="X37" s="114"/>
      <c r="Y37" s="8"/>
    </row>
    <row r="38" spans="1:25" x14ac:dyDescent="0.25">
      <c r="B38" s="27" t="s">
        <v>48</v>
      </c>
      <c r="C38" s="85">
        <f t="shared" ref="C38:Q38" si="9">C18-C29</f>
        <v>-991902738</v>
      </c>
      <c r="D38" s="85">
        <f t="shared" si="9"/>
        <v>0</v>
      </c>
      <c r="E38" s="85">
        <f>E18-E29</f>
        <v>-4388475.3000000007</v>
      </c>
      <c r="F38" s="85">
        <f t="shared" si="9"/>
        <v>-2163544.13</v>
      </c>
      <c r="G38" s="85">
        <f t="shared" si="9"/>
        <v>-11815685.630000001</v>
      </c>
      <c r="H38" s="85">
        <f t="shared" si="9"/>
        <v>0</v>
      </c>
      <c r="I38" s="85">
        <f t="shared" si="9"/>
        <v>0</v>
      </c>
      <c r="J38" s="85">
        <f>J18-J29</f>
        <v>0</v>
      </c>
      <c r="K38" s="85">
        <f t="shared" si="9"/>
        <v>0</v>
      </c>
      <c r="L38" s="85">
        <f t="shared" si="9"/>
        <v>0</v>
      </c>
      <c r="M38" s="85">
        <f t="shared" si="9"/>
        <v>0</v>
      </c>
      <c r="N38" s="85">
        <f t="shared" si="9"/>
        <v>0</v>
      </c>
      <c r="O38" s="85">
        <f t="shared" si="9"/>
        <v>0</v>
      </c>
      <c r="P38" s="85">
        <f t="shared" si="9"/>
        <v>0</v>
      </c>
      <c r="Q38" s="85">
        <f t="shared" si="9"/>
        <v>-18367705.060000002</v>
      </c>
      <c r="S38" s="163"/>
      <c r="T38" s="5"/>
      <c r="U38" s="5"/>
      <c r="V38" s="114"/>
      <c r="W38" s="114"/>
      <c r="X38" s="114"/>
      <c r="Y38" s="8"/>
    </row>
    <row r="39" spans="1:25" x14ac:dyDescent="0.25">
      <c r="B39" s="27" t="s">
        <v>49</v>
      </c>
      <c r="C39" s="85">
        <f t="shared" ref="C39:P39" si="10">(C12+C18)-(C23+C29)</f>
        <v>537200000</v>
      </c>
      <c r="D39" s="85">
        <f t="shared" si="10"/>
        <v>0</v>
      </c>
      <c r="E39" s="85">
        <f>(E12+E18)-(E23+E29)</f>
        <v>46734.109999656677</v>
      </c>
      <c r="F39" s="85">
        <f t="shared" si="10"/>
        <v>48563739.75</v>
      </c>
      <c r="G39" s="85">
        <f t="shared" si="10"/>
        <v>39043617.900000095</v>
      </c>
      <c r="H39" s="85">
        <f t="shared" si="10"/>
        <v>0</v>
      </c>
      <c r="I39" s="85">
        <f t="shared" si="10"/>
        <v>0</v>
      </c>
      <c r="J39" s="85">
        <f t="shared" si="10"/>
        <v>0</v>
      </c>
      <c r="K39" s="85">
        <f t="shared" si="10"/>
        <v>0</v>
      </c>
      <c r="L39" s="85">
        <f t="shared" si="10"/>
        <v>0</v>
      </c>
      <c r="M39" s="85">
        <f t="shared" si="10"/>
        <v>0</v>
      </c>
      <c r="N39" s="85">
        <f t="shared" si="10"/>
        <v>0</v>
      </c>
      <c r="O39" s="85">
        <f t="shared" si="10"/>
        <v>0</v>
      </c>
      <c r="P39" s="85">
        <f t="shared" si="10"/>
        <v>0</v>
      </c>
      <c r="Q39" s="85">
        <f>(Q12+Q18)-(Q23+Q29)</f>
        <v>87654091.759998322</v>
      </c>
      <c r="S39" s="163"/>
      <c r="T39" s="5"/>
      <c r="U39" s="5"/>
      <c r="V39" s="114"/>
      <c r="W39" s="114"/>
      <c r="X39" s="114"/>
      <c r="Y39" s="8"/>
    </row>
    <row r="40" spans="1:25" x14ac:dyDescent="0.25">
      <c r="B40" s="86" t="s">
        <v>51</v>
      </c>
      <c r="C40" s="88">
        <f>C41-C43</f>
        <v>-537200000</v>
      </c>
      <c r="D40" s="88">
        <f>D41-D43</f>
        <v>0</v>
      </c>
      <c r="E40" s="102">
        <f t="shared" ref="E40:Q40" si="11">E41-E43</f>
        <v>0</v>
      </c>
      <c r="F40" s="102">
        <f t="shared" si="11"/>
        <v>0</v>
      </c>
      <c r="G40" s="102">
        <f>G41-G43</f>
        <v>0</v>
      </c>
      <c r="H40" s="102">
        <f t="shared" si="11"/>
        <v>0</v>
      </c>
      <c r="I40" s="102">
        <f t="shared" si="11"/>
        <v>0</v>
      </c>
      <c r="J40" s="102">
        <f t="shared" si="11"/>
        <v>0</v>
      </c>
      <c r="K40" s="102">
        <f t="shared" si="11"/>
        <v>0</v>
      </c>
      <c r="L40" s="102">
        <f t="shared" si="11"/>
        <v>0</v>
      </c>
      <c r="M40" s="102">
        <f t="shared" si="11"/>
        <v>0</v>
      </c>
      <c r="N40" s="102">
        <f t="shared" si="11"/>
        <v>0</v>
      </c>
      <c r="O40" s="102">
        <f t="shared" si="11"/>
        <v>0</v>
      </c>
      <c r="P40" s="102">
        <f t="shared" si="11"/>
        <v>0</v>
      </c>
      <c r="Q40" s="102">
        <f t="shared" si="11"/>
        <v>0</v>
      </c>
      <c r="S40" s="163"/>
      <c r="T40" s="5"/>
      <c r="U40" s="5"/>
      <c r="V40" s="114"/>
      <c r="W40" s="114"/>
      <c r="X40" s="114"/>
      <c r="Y40" s="8"/>
    </row>
    <row r="41" spans="1:25" x14ac:dyDescent="0.25">
      <c r="B41" s="23" t="s">
        <v>114</v>
      </c>
      <c r="C41" s="80">
        <f>C42</f>
        <v>0</v>
      </c>
      <c r="D41" s="80">
        <f>D42</f>
        <v>0</v>
      </c>
      <c r="E41" s="56">
        <f t="shared" ref="E41:P41" si="12">SUM(E42:E42)</f>
        <v>0</v>
      </c>
      <c r="F41" s="56">
        <f t="shared" si="12"/>
        <v>0</v>
      </c>
      <c r="G41" s="56">
        <f t="shared" si="12"/>
        <v>0</v>
      </c>
      <c r="H41" s="56">
        <f t="shared" si="12"/>
        <v>0</v>
      </c>
      <c r="I41" s="56">
        <f t="shared" si="12"/>
        <v>0</v>
      </c>
      <c r="J41" s="56">
        <f t="shared" si="12"/>
        <v>0</v>
      </c>
      <c r="K41" s="56">
        <f t="shared" si="12"/>
        <v>0</v>
      </c>
      <c r="L41" s="56">
        <f t="shared" si="12"/>
        <v>0</v>
      </c>
      <c r="M41" s="56">
        <f t="shared" si="12"/>
        <v>0</v>
      </c>
      <c r="N41" s="56">
        <f t="shared" si="12"/>
        <v>0</v>
      </c>
      <c r="O41" s="56">
        <f t="shared" si="12"/>
        <v>0</v>
      </c>
      <c r="P41" s="56">
        <f t="shared" si="12"/>
        <v>0</v>
      </c>
      <c r="Q41" s="57">
        <f t="shared" ref="Q41:Q46" si="13">SUM(E41:P41)</f>
        <v>0</v>
      </c>
      <c r="S41" s="163"/>
      <c r="T41" s="5"/>
      <c r="U41" s="5"/>
      <c r="V41" s="114"/>
      <c r="W41" s="114"/>
      <c r="X41" s="114"/>
      <c r="Y41" s="8"/>
    </row>
    <row r="42" spans="1:25" x14ac:dyDescent="0.25">
      <c r="B42" s="22" t="s">
        <v>53</v>
      </c>
      <c r="C42" s="79">
        <v>0</v>
      </c>
      <c r="D42" s="79"/>
      <c r="E42" s="103">
        <v>0</v>
      </c>
      <c r="F42" s="104">
        <v>0</v>
      </c>
      <c r="G42" s="104"/>
      <c r="H42" s="104"/>
      <c r="I42" s="104"/>
      <c r="J42" s="50"/>
      <c r="K42" s="50"/>
      <c r="L42" s="104"/>
      <c r="M42" s="50"/>
      <c r="N42" s="50"/>
      <c r="O42" s="50"/>
      <c r="P42" s="50">
        <v>0</v>
      </c>
      <c r="Q42" s="104">
        <f t="shared" si="13"/>
        <v>0</v>
      </c>
      <c r="S42" s="163"/>
      <c r="T42" s="5"/>
      <c r="U42" s="5"/>
      <c r="V42" s="114"/>
      <c r="W42" s="114"/>
      <c r="X42" s="114"/>
      <c r="Y42" s="8"/>
    </row>
    <row r="43" spans="1:25" x14ac:dyDescent="0.25">
      <c r="B43" s="21" t="s">
        <v>115</v>
      </c>
      <c r="C43" s="80">
        <f>SUM(C44:C46)</f>
        <v>537200000</v>
      </c>
      <c r="D43" s="80">
        <f>SUM(D44:D46)</f>
        <v>0</v>
      </c>
      <c r="E43" s="62">
        <f t="shared" ref="E43:P43" si="14">SUM(E44:E46)</f>
        <v>0</v>
      </c>
      <c r="F43" s="62">
        <f t="shared" si="14"/>
        <v>0</v>
      </c>
      <c r="G43" s="62">
        <f t="shared" si="14"/>
        <v>0</v>
      </c>
      <c r="H43" s="62">
        <f t="shared" si="14"/>
        <v>0</v>
      </c>
      <c r="I43" s="62">
        <f t="shared" si="14"/>
        <v>0</v>
      </c>
      <c r="J43" s="62">
        <f t="shared" si="14"/>
        <v>0</v>
      </c>
      <c r="K43" s="62">
        <f t="shared" si="14"/>
        <v>0</v>
      </c>
      <c r="L43" s="62">
        <f t="shared" si="14"/>
        <v>0</v>
      </c>
      <c r="M43" s="62">
        <f t="shared" si="14"/>
        <v>0</v>
      </c>
      <c r="N43" s="62">
        <f t="shared" si="14"/>
        <v>0</v>
      </c>
      <c r="O43" s="62">
        <f t="shared" si="14"/>
        <v>0</v>
      </c>
      <c r="P43" s="62">
        <f t="shared" si="14"/>
        <v>0</v>
      </c>
      <c r="Q43" s="66">
        <f t="shared" si="13"/>
        <v>0</v>
      </c>
      <c r="S43" s="163"/>
      <c r="T43" s="5"/>
      <c r="U43" s="5"/>
      <c r="V43" s="114"/>
      <c r="W43" s="114"/>
      <c r="X43" s="114"/>
      <c r="Y43" s="8"/>
    </row>
    <row r="44" spans="1:25" x14ac:dyDescent="0.25">
      <c r="B44" s="20" t="s">
        <v>55</v>
      </c>
      <c r="C44" s="170">
        <v>457200000</v>
      </c>
      <c r="D44" s="170"/>
      <c r="E44" s="103">
        <v>0</v>
      </c>
      <c r="F44" s="104">
        <v>0</v>
      </c>
      <c r="G44" s="104">
        <v>0</v>
      </c>
      <c r="H44" s="104">
        <v>0</v>
      </c>
      <c r="I44" s="104">
        <v>0</v>
      </c>
      <c r="J44" s="63">
        <v>0</v>
      </c>
      <c r="K44" s="63">
        <v>0</v>
      </c>
      <c r="L44" s="63">
        <v>0</v>
      </c>
      <c r="M44" s="63">
        <v>0</v>
      </c>
      <c r="N44" s="63"/>
      <c r="O44" s="63"/>
      <c r="P44" s="63">
        <v>0</v>
      </c>
      <c r="Q44" s="61">
        <f t="shared" si="13"/>
        <v>0</v>
      </c>
      <c r="S44" s="163"/>
      <c r="T44" s="5"/>
      <c r="U44" s="5"/>
      <c r="V44" s="114"/>
      <c r="W44" s="114"/>
      <c r="X44" s="114"/>
      <c r="Y44" s="8"/>
    </row>
    <row r="45" spans="1:25" x14ac:dyDescent="0.25">
      <c r="B45" s="20" t="s">
        <v>56</v>
      </c>
      <c r="C45" s="171">
        <v>80000000</v>
      </c>
      <c r="D45" s="171"/>
      <c r="E45" s="104">
        <v>0</v>
      </c>
      <c r="F45" s="104">
        <v>0</v>
      </c>
      <c r="G45" s="104">
        <v>0</v>
      </c>
      <c r="H45" s="104">
        <v>0</v>
      </c>
      <c r="I45" s="104">
        <v>0</v>
      </c>
      <c r="J45" s="63">
        <v>0</v>
      </c>
      <c r="K45" s="63">
        <v>0</v>
      </c>
      <c r="L45" s="63">
        <v>0</v>
      </c>
      <c r="M45" s="63">
        <v>0</v>
      </c>
      <c r="N45" s="63"/>
      <c r="O45" s="63"/>
      <c r="P45" s="63">
        <v>0</v>
      </c>
      <c r="Q45" s="61">
        <f t="shared" si="13"/>
        <v>0</v>
      </c>
      <c r="S45" s="163"/>
      <c r="T45" s="5"/>
      <c r="U45" s="5"/>
      <c r="Y45" s="8"/>
    </row>
    <row r="46" spans="1:25" x14ac:dyDescent="0.25">
      <c r="B46" s="47" t="s">
        <v>69</v>
      </c>
      <c r="C46" s="164">
        <v>0</v>
      </c>
      <c r="D46" s="164">
        <v>0</v>
      </c>
      <c r="E46" s="103">
        <v>0</v>
      </c>
      <c r="F46" s="104">
        <v>0</v>
      </c>
      <c r="G46" s="104">
        <v>0</v>
      </c>
      <c r="H46" s="67">
        <v>0</v>
      </c>
      <c r="I46" s="67">
        <v>0</v>
      </c>
      <c r="J46" s="65">
        <v>0</v>
      </c>
      <c r="K46" s="65">
        <v>0</v>
      </c>
      <c r="L46" s="65">
        <v>0</v>
      </c>
      <c r="M46" s="65">
        <v>0</v>
      </c>
      <c r="N46" s="65"/>
      <c r="O46" s="65"/>
      <c r="P46" s="65">
        <v>0</v>
      </c>
      <c r="Q46" s="67">
        <f t="shared" si="13"/>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122</v>
      </c>
      <c r="C48" s="16"/>
      <c r="D48" s="16"/>
      <c r="E48" s="15"/>
      <c r="F48" s="15"/>
      <c r="G48" s="15"/>
      <c r="H48" s="15"/>
      <c r="I48" s="15"/>
      <c r="J48" s="15"/>
      <c r="K48" s="15"/>
      <c r="L48" s="15"/>
      <c r="M48" s="15"/>
      <c r="N48" s="15"/>
      <c r="O48" s="15"/>
      <c r="P48" s="15"/>
      <c r="Q48" s="5"/>
      <c r="T48" s="5"/>
      <c r="U48" s="5"/>
    </row>
    <row r="49" spans="2:21" x14ac:dyDescent="0.25">
      <c r="B49" s="15" t="s">
        <v>124</v>
      </c>
      <c r="C49" s="10"/>
      <c r="D49" s="10"/>
      <c r="E49" s="13"/>
      <c r="F49" s="13"/>
      <c r="G49" s="13"/>
      <c r="H49" s="13"/>
      <c r="I49" s="13"/>
      <c r="J49" s="13"/>
      <c r="K49" s="13"/>
      <c r="L49" s="13"/>
      <c r="M49" s="13"/>
      <c r="N49" s="13"/>
      <c r="O49" s="13"/>
      <c r="P49" s="13"/>
      <c r="Q49" s="5"/>
      <c r="T49" s="5"/>
      <c r="U49" s="5"/>
    </row>
    <row r="50" spans="2:21" x14ac:dyDescent="0.25">
      <c r="B50" s="109" t="s">
        <v>108</v>
      </c>
      <c r="C50" s="10"/>
      <c r="D50" s="10"/>
      <c r="E50" s="9"/>
      <c r="F50" s="9"/>
      <c r="G50" s="9"/>
      <c r="H50" s="9"/>
      <c r="I50" s="9"/>
      <c r="J50" s="9"/>
      <c r="K50" s="9"/>
      <c r="L50" s="9"/>
      <c r="M50" s="9"/>
      <c r="N50" s="9"/>
      <c r="O50" s="9"/>
      <c r="P50" s="9"/>
      <c r="Q50" s="5"/>
      <c r="T50" s="5"/>
      <c r="U50" s="5"/>
    </row>
    <row r="51" spans="2:21" ht="24" x14ac:dyDescent="0.25">
      <c r="B51" s="109" t="s">
        <v>109</v>
      </c>
      <c r="C51" s="10"/>
      <c r="D51" s="10"/>
      <c r="E51" s="12"/>
      <c r="F51" s="12"/>
      <c r="G51" s="12"/>
      <c r="H51" s="12"/>
      <c r="I51" s="12"/>
      <c r="J51" s="12"/>
      <c r="K51" s="12"/>
      <c r="L51" s="12"/>
      <c r="M51" s="12"/>
      <c r="N51" s="12"/>
      <c r="O51" s="12"/>
      <c r="P51" s="12"/>
      <c r="Q51" s="85"/>
      <c r="T51" s="5"/>
      <c r="U51" s="5"/>
    </row>
    <row r="52" spans="2:21" x14ac:dyDescent="0.25">
      <c r="B52" s="109" t="s">
        <v>60</v>
      </c>
      <c r="C52" s="10"/>
      <c r="D52" s="10"/>
      <c r="E52" s="9"/>
      <c r="F52" s="9"/>
      <c r="G52" s="9"/>
      <c r="H52" s="9"/>
      <c r="I52" s="9"/>
      <c r="J52" s="9"/>
      <c r="K52" s="9"/>
      <c r="L52" s="9"/>
      <c r="M52" s="9"/>
      <c r="N52" s="9"/>
      <c r="O52" s="9"/>
      <c r="P52" s="9"/>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ignoredErrors>
    <ignoredError sqref="Q46" formulaRange="1"/>
    <ignoredError sqref="Q22"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0"/>
  <sheetViews>
    <sheetView showGridLines="0" topLeftCell="A5" zoomScale="90" zoomScaleNormal="90" workbookViewId="0">
      <selection activeCell="C12" sqref="C12"/>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59</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21176100227</v>
      </c>
      <c r="D12" s="120">
        <f t="shared" si="0"/>
        <v>21248874225</v>
      </c>
      <c r="E12" s="121">
        <f t="shared" si="0"/>
        <v>338674660.94000006</v>
      </c>
      <c r="F12" s="121">
        <f t="shared" si="0"/>
        <v>296679860.09999996</v>
      </c>
      <c r="G12" s="121">
        <f t="shared" si="0"/>
        <v>2203763986.21</v>
      </c>
      <c r="H12" s="121">
        <f t="shared" si="0"/>
        <v>312689194.18999994</v>
      </c>
      <c r="I12" s="121">
        <f t="shared" si="0"/>
        <v>323583588.73000002</v>
      </c>
      <c r="J12" s="121">
        <f t="shared" si="0"/>
        <v>2446102551.6299996</v>
      </c>
      <c r="K12" s="121">
        <f t="shared" si="0"/>
        <v>350618194.98000002</v>
      </c>
      <c r="L12" s="121">
        <f t="shared" si="0"/>
        <v>334394999.77999997</v>
      </c>
      <c r="M12" s="121">
        <f t="shared" si="0"/>
        <v>2291985797.21</v>
      </c>
      <c r="N12" s="121">
        <f t="shared" si="0"/>
        <v>335828621.73000002</v>
      </c>
      <c r="O12" s="121">
        <f t="shared" si="0"/>
        <v>342916934.51999998</v>
      </c>
      <c r="P12" s="121">
        <f t="shared" si="0"/>
        <v>2263412770.98</v>
      </c>
      <c r="Q12" s="121">
        <f>+Q13+Q19</f>
        <v>11840651161</v>
      </c>
      <c r="R12" s="5"/>
      <c r="S12" s="5"/>
      <c r="T12" s="5"/>
      <c r="U12" s="5"/>
      <c r="V12" s="5"/>
      <c r="W12" s="5"/>
      <c r="X12" s="5"/>
      <c r="Y12" s="5"/>
      <c r="Z12" s="5"/>
      <c r="AA12" s="5"/>
    </row>
    <row r="13" spans="1:27" x14ac:dyDescent="0.25">
      <c r="B13" s="23" t="s">
        <v>22</v>
      </c>
      <c r="C13" s="115">
        <f>SUM(C14:C18)</f>
        <v>21161137677</v>
      </c>
      <c r="D13" s="115">
        <f t="shared" ref="D13:P13" si="1">SUM(D14:D18)</f>
        <v>21233911675</v>
      </c>
      <c r="E13" s="115">
        <f t="shared" si="1"/>
        <v>338674660.94000006</v>
      </c>
      <c r="F13" s="115">
        <f t="shared" si="1"/>
        <v>296679860.09999996</v>
      </c>
      <c r="G13" s="115">
        <f t="shared" si="1"/>
        <v>2203763986.21</v>
      </c>
      <c r="H13" s="115">
        <f t="shared" si="1"/>
        <v>312689194.18999994</v>
      </c>
      <c r="I13" s="115">
        <f t="shared" si="1"/>
        <v>323583588.73000002</v>
      </c>
      <c r="J13" s="115">
        <f t="shared" si="1"/>
        <v>2446102551.6299996</v>
      </c>
      <c r="K13" s="115">
        <f t="shared" si="1"/>
        <v>350618194.98000002</v>
      </c>
      <c r="L13" s="115">
        <f t="shared" si="1"/>
        <v>334394999.77999997</v>
      </c>
      <c r="M13" s="115">
        <f t="shared" si="1"/>
        <v>2291985797.21</v>
      </c>
      <c r="N13" s="115">
        <f t="shared" si="1"/>
        <v>335828621.73000002</v>
      </c>
      <c r="O13" s="115">
        <f t="shared" si="1"/>
        <v>342916934.51999998</v>
      </c>
      <c r="P13" s="115">
        <f t="shared" si="1"/>
        <v>2263412770.98</v>
      </c>
      <c r="Q13" s="115">
        <f>SUM(Q14:Q18)</f>
        <v>11840651161</v>
      </c>
      <c r="R13" s="17"/>
      <c r="S13" s="17"/>
      <c r="T13" s="17"/>
      <c r="U13" s="17"/>
      <c r="V13" s="17"/>
      <c r="W13" s="17"/>
      <c r="X13" s="17"/>
      <c r="Y13" s="17"/>
      <c r="Z13" s="17"/>
      <c r="AA13" s="5"/>
    </row>
    <row r="14" spans="1:27" x14ac:dyDescent="0.25">
      <c r="B14" s="30" t="s">
        <v>23</v>
      </c>
      <c r="C14" s="148">
        <v>484118550</v>
      </c>
      <c r="D14" s="123">
        <v>484118550</v>
      </c>
      <c r="E14" s="123">
        <v>16968.59</v>
      </c>
      <c r="F14" s="123">
        <v>2309889.27</v>
      </c>
      <c r="G14" s="123">
        <v>17083325.43</v>
      </c>
      <c r="H14" s="123">
        <v>2999644.0999999996</v>
      </c>
      <c r="I14" s="123">
        <v>25642175.899999999</v>
      </c>
      <c r="J14" s="123">
        <v>21924465.939999998</v>
      </c>
      <c r="K14" s="123">
        <v>24105605.690000001</v>
      </c>
      <c r="L14" s="123">
        <v>15928261.93</v>
      </c>
      <c r="M14" s="123">
        <v>15673999.609999999</v>
      </c>
      <c r="N14" s="123">
        <v>16372817.27</v>
      </c>
      <c r="O14" s="123">
        <v>23139940.309999999</v>
      </c>
      <c r="P14" s="123">
        <v>36843384.710000001</v>
      </c>
      <c r="Q14" s="148">
        <f>SUM(E14:P14)</f>
        <v>202040478.75</v>
      </c>
      <c r="R14" s="17"/>
      <c r="S14" s="18"/>
      <c r="T14" s="18"/>
      <c r="U14" s="18"/>
      <c r="V14" s="18"/>
      <c r="W14" s="18"/>
      <c r="X14" s="18"/>
      <c r="Y14" s="18"/>
      <c r="Z14" s="18"/>
      <c r="AA14" s="5"/>
    </row>
    <row r="15" spans="1:27" x14ac:dyDescent="0.25">
      <c r="B15" s="30" t="s">
        <v>24</v>
      </c>
      <c r="C15" s="148">
        <v>8796888896</v>
      </c>
      <c r="D15" s="123">
        <v>8796888896</v>
      </c>
      <c r="E15" s="123">
        <v>4615988.8800000008</v>
      </c>
      <c r="F15" s="123">
        <v>-1985880.6400000001</v>
      </c>
      <c r="G15" s="123">
        <v>1765844.22</v>
      </c>
      <c r="H15" s="123">
        <v>561492.61999999988</v>
      </c>
      <c r="I15" s="123">
        <v>1299865.53</v>
      </c>
      <c r="J15" s="123">
        <v>1239666.76</v>
      </c>
      <c r="K15" s="123">
        <v>2570975.91</v>
      </c>
      <c r="L15" s="123">
        <v>773236.2799999998</v>
      </c>
      <c r="M15" s="123">
        <v>1458606.5499999998</v>
      </c>
      <c r="N15" s="123">
        <v>1641483.86</v>
      </c>
      <c r="O15" s="123">
        <v>1981840.21</v>
      </c>
      <c r="P15" s="123">
        <v>2793398.01</v>
      </c>
      <c r="Q15" s="148">
        <f t="shared" ref="Q15:Q18" si="2">SUM(E15:P15)</f>
        <v>18716518.189999998</v>
      </c>
      <c r="R15" s="17"/>
      <c r="S15" s="32"/>
      <c r="T15" s="32"/>
      <c r="U15" s="32"/>
      <c r="V15" s="18"/>
      <c r="W15" s="18"/>
      <c r="X15" s="32"/>
      <c r="Y15" s="32"/>
      <c r="Z15" s="32"/>
      <c r="AA15" s="18"/>
    </row>
    <row r="16" spans="1:27" s="31" customFormat="1" x14ac:dyDescent="0.25">
      <c r="B16" s="30" t="s">
        <v>25</v>
      </c>
      <c r="C16" s="149">
        <v>0</v>
      </c>
      <c r="D16" s="124">
        <v>0</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11857862213</v>
      </c>
      <c r="D17" s="123">
        <v>11918362211</v>
      </c>
      <c r="E17" s="123">
        <v>323827523.47000003</v>
      </c>
      <c r="F17" s="123">
        <v>296325791.58999997</v>
      </c>
      <c r="G17" s="123">
        <v>2184400649.54</v>
      </c>
      <c r="H17" s="123">
        <v>308775357.46999991</v>
      </c>
      <c r="I17" s="123">
        <v>296429947.30000001</v>
      </c>
      <c r="J17" s="123">
        <v>2422262238.9299998</v>
      </c>
      <c r="K17" s="123">
        <v>323793922.38</v>
      </c>
      <c r="L17" s="123">
        <v>317603501.56999999</v>
      </c>
      <c r="M17" s="123">
        <v>2274606941.0500002</v>
      </c>
      <c r="N17" s="123">
        <v>317585714</v>
      </c>
      <c r="O17" s="123">
        <v>317585714</v>
      </c>
      <c r="P17" s="123">
        <v>2215625151</v>
      </c>
      <c r="Q17" s="148">
        <f t="shared" si="2"/>
        <v>11598822452.299999</v>
      </c>
      <c r="R17" s="17"/>
      <c r="V17" s="18"/>
      <c r="W17" s="18"/>
    </row>
    <row r="18" spans="1:27" x14ac:dyDescent="0.25">
      <c r="B18" s="30" t="s">
        <v>27</v>
      </c>
      <c r="C18" s="148">
        <v>22268018</v>
      </c>
      <c r="D18" s="123">
        <v>34542018</v>
      </c>
      <c r="E18" s="123">
        <v>10214180</v>
      </c>
      <c r="F18" s="123">
        <v>30059.880000000005</v>
      </c>
      <c r="G18" s="123">
        <v>514167.02</v>
      </c>
      <c r="H18" s="123">
        <v>352700</v>
      </c>
      <c r="I18" s="123">
        <v>211600</v>
      </c>
      <c r="J18" s="123">
        <v>676180</v>
      </c>
      <c r="K18" s="123">
        <v>147690.99999999997</v>
      </c>
      <c r="L18" s="123">
        <v>90000</v>
      </c>
      <c r="M18" s="123">
        <v>246250</v>
      </c>
      <c r="N18" s="123">
        <v>228606.59999999986</v>
      </c>
      <c r="O18" s="123">
        <v>209440</v>
      </c>
      <c r="P18" s="123">
        <v>8150837.2599999998</v>
      </c>
      <c r="Q18" s="148">
        <f t="shared" si="2"/>
        <v>21071711.759999998</v>
      </c>
      <c r="R18" s="17"/>
      <c r="S18" s="51"/>
      <c r="T18" s="5"/>
      <c r="U18" s="5"/>
      <c r="V18" s="18"/>
      <c r="W18" s="18"/>
      <c r="X18" s="5"/>
      <c r="Y18" s="5"/>
      <c r="Z18" s="5"/>
      <c r="AA18" s="5"/>
    </row>
    <row r="19" spans="1:27" x14ac:dyDescent="0.25">
      <c r="B19" s="23" t="s">
        <v>28</v>
      </c>
      <c r="C19" s="115">
        <f>SUM(C20:C22)</f>
        <v>14962550</v>
      </c>
      <c r="D19" s="115">
        <f>SUM(D20:D22)</f>
        <v>14962550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11400000</v>
      </c>
      <c r="D20" s="123">
        <v>11400000</v>
      </c>
      <c r="E20" s="124">
        <v>0</v>
      </c>
      <c r="F20" s="124">
        <v>0</v>
      </c>
      <c r="G20" s="124">
        <v>0</v>
      </c>
      <c r="H20" s="124">
        <v>0</v>
      </c>
      <c r="I20" s="124">
        <v>0</v>
      </c>
      <c r="J20" s="124">
        <v>0</v>
      </c>
      <c r="K20" s="124">
        <v>0</v>
      </c>
      <c r="L20" s="124">
        <v>0</v>
      </c>
      <c r="M20" s="124">
        <v>0</v>
      </c>
      <c r="N20" s="124">
        <v>0</v>
      </c>
      <c r="O20" s="124">
        <v>0</v>
      </c>
      <c r="P20" s="124">
        <v>0</v>
      </c>
      <c r="Q20" s="124">
        <f t="shared" ref="Q20:Q22" si="3">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3"/>
        <v>0</v>
      </c>
      <c r="R21" s="17"/>
      <c r="S21" s="44"/>
      <c r="T21" s="5"/>
      <c r="U21" s="5"/>
      <c r="V21" s="5"/>
      <c r="W21" s="5"/>
      <c r="X21" s="5"/>
      <c r="Y21" s="5"/>
      <c r="Z21" s="5"/>
      <c r="AA21" s="5"/>
    </row>
    <row r="22" spans="1:27" x14ac:dyDescent="0.25">
      <c r="B22" s="30" t="s">
        <v>32</v>
      </c>
      <c r="C22" s="123">
        <v>3562550</v>
      </c>
      <c r="D22" s="123">
        <v>3562550</v>
      </c>
      <c r="E22" s="124">
        <v>0</v>
      </c>
      <c r="F22" s="124">
        <v>0</v>
      </c>
      <c r="G22" s="124">
        <v>0</v>
      </c>
      <c r="H22" s="124">
        <v>0</v>
      </c>
      <c r="I22" s="124">
        <v>0</v>
      </c>
      <c r="J22" s="124">
        <v>0</v>
      </c>
      <c r="K22" s="124">
        <v>0</v>
      </c>
      <c r="L22" s="124">
        <v>0</v>
      </c>
      <c r="M22" s="124">
        <v>0</v>
      </c>
      <c r="N22" s="124">
        <v>0</v>
      </c>
      <c r="O22" s="124">
        <v>0</v>
      </c>
      <c r="P22" s="124">
        <v>0</v>
      </c>
      <c r="Q22" s="124">
        <f t="shared" si="3"/>
        <v>0</v>
      </c>
      <c r="R22" s="17"/>
      <c r="S22" s="44"/>
      <c r="T22" s="5"/>
      <c r="U22" s="5"/>
      <c r="V22" s="5"/>
      <c r="W22" s="5"/>
      <c r="X22" s="5"/>
      <c r="Y22" s="5"/>
      <c r="Z22" s="5"/>
      <c r="AA22" s="5"/>
    </row>
    <row r="23" spans="1:27" x14ac:dyDescent="0.25">
      <c r="B23" s="25" t="s">
        <v>33</v>
      </c>
      <c r="C23" s="120">
        <f t="shared" ref="C23:Q23" si="4">C24+C29</f>
        <v>21160855999</v>
      </c>
      <c r="D23" s="120">
        <f t="shared" si="4"/>
        <v>21291854830</v>
      </c>
      <c r="E23" s="121">
        <f t="shared" si="4"/>
        <v>290586774.91000003</v>
      </c>
      <c r="F23" s="121">
        <f t="shared" si="4"/>
        <v>307565031.17000002</v>
      </c>
      <c r="G23" s="121">
        <f t="shared" si="4"/>
        <v>2214697671.1700001</v>
      </c>
      <c r="H23" s="121">
        <f t="shared" si="4"/>
        <v>301874548.19</v>
      </c>
      <c r="I23" s="121">
        <f t="shared" si="4"/>
        <v>324519452.77999997</v>
      </c>
      <c r="J23" s="121">
        <f t="shared" si="4"/>
        <v>2360278385.8699999</v>
      </c>
      <c r="K23" s="121">
        <f t="shared" si="4"/>
        <v>315416764.73000002</v>
      </c>
      <c r="L23" s="121">
        <f t="shared" si="4"/>
        <v>330369599.20999998</v>
      </c>
      <c r="M23" s="121">
        <f t="shared" si="4"/>
        <v>2308916270.0999999</v>
      </c>
      <c r="N23" s="121">
        <f t="shared" si="4"/>
        <v>351326977.74999994</v>
      </c>
      <c r="O23" s="121">
        <f t="shared" si="4"/>
        <v>393441961.68000013</v>
      </c>
      <c r="P23" s="121">
        <f t="shared" si="4"/>
        <v>2325296581.6100001</v>
      </c>
      <c r="Q23" s="121">
        <f t="shared" si="4"/>
        <v>11824290019.169998</v>
      </c>
      <c r="R23" s="17"/>
      <c r="S23" s="5"/>
      <c r="T23" s="5"/>
      <c r="U23" s="5"/>
      <c r="V23" s="5"/>
      <c r="W23" s="5"/>
      <c r="X23" s="5"/>
      <c r="Y23" s="5"/>
      <c r="Z23" s="5"/>
      <c r="AA23" s="5"/>
    </row>
    <row r="24" spans="1:27" x14ac:dyDescent="0.25">
      <c r="A24" s="29"/>
      <c r="B24" s="21" t="s">
        <v>34</v>
      </c>
      <c r="C24" s="116">
        <f>SUM(C25:C28)</f>
        <v>16694537329</v>
      </c>
      <c r="D24" s="116">
        <f t="shared" ref="D24:P24" si="5">SUM(D25:D28)</f>
        <v>16813986817.899998</v>
      </c>
      <c r="E24" s="116">
        <f t="shared" si="5"/>
        <v>290586774.91000003</v>
      </c>
      <c r="F24" s="116">
        <f t="shared" si="5"/>
        <v>307269777.00999999</v>
      </c>
      <c r="G24" s="116">
        <f t="shared" si="5"/>
        <v>2213981696.6900001</v>
      </c>
      <c r="H24" s="116">
        <f t="shared" si="5"/>
        <v>300104185.11000001</v>
      </c>
      <c r="I24" s="116">
        <f t="shared" si="5"/>
        <v>324519452.77999997</v>
      </c>
      <c r="J24" s="116">
        <f t="shared" si="5"/>
        <v>2358206841.5499997</v>
      </c>
      <c r="K24" s="116">
        <f t="shared" si="5"/>
        <v>314833142.38</v>
      </c>
      <c r="L24" s="116">
        <f t="shared" si="5"/>
        <v>327330446.98999995</v>
      </c>
      <c r="M24" s="116">
        <f t="shared" si="5"/>
        <v>2306223459.29</v>
      </c>
      <c r="N24" s="116">
        <f t="shared" si="5"/>
        <v>349187803.34999996</v>
      </c>
      <c r="O24" s="116">
        <f t="shared" si="5"/>
        <v>361637471.53000015</v>
      </c>
      <c r="P24" s="116">
        <f t="shared" si="5"/>
        <v>2323026692.8400002</v>
      </c>
      <c r="Q24" s="117">
        <f>Q25+Q26+Q27+Q28</f>
        <v>11776907744.429998</v>
      </c>
      <c r="R24" s="17"/>
      <c r="S24" s="5"/>
      <c r="T24" s="5"/>
      <c r="U24" s="5"/>
      <c r="V24" s="5"/>
      <c r="W24" s="5"/>
      <c r="X24" s="5"/>
      <c r="Y24" s="5"/>
      <c r="Z24" s="5"/>
      <c r="AA24" s="5"/>
    </row>
    <row r="25" spans="1:27" x14ac:dyDescent="0.25">
      <c r="B25" s="28" t="s">
        <v>35</v>
      </c>
      <c r="C25" s="123">
        <v>8144270095</v>
      </c>
      <c r="D25" s="123">
        <v>8266960961.4399996</v>
      </c>
      <c r="E25" s="126">
        <v>290516774.91000003</v>
      </c>
      <c r="F25" s="126">
        <v>307269777.00999999</v>
      </c>
      <c r="G25" s="126">
        <v>325942259.69</v>
      </c>
      <c r="H25" s="126">
        <v>300104185.11000001</v>
      </c>
      <c r="I25" s="126">
        <v>323116054.77999997</v>
      </c>
      <c r="J25" s="126">
        <v>317876476.45999998</v>
      </c>
      <c r="K25" s="126">
        <v>313512244.38</v>
      </c>
      <c r="L25" s="126">
        <v>324896632.52999997</v>
      </c>
      <c r="M25" s="126">
        <v>341610338.28999996</v>
      </c>
      <c r="N25" s="126">
        <v>347830605.34999996</v>
      </c>
      <c r="O25" s="126">
        <v>360316573.53000015</v>
      </c>
      <c r="P25" s="126">
        <v>432220421.52000004</v>
      </c>
      <c r="Q25" s="148">
        <f>SUM(E25:P25)</f>
        <v>3985212343.5599999</v>
      </c>
      <c r="S25" s="5"/>
      <c r="T25" s="5"/>
      <c r="U25" s="5"/>
      <c r="V25" s="5"/>
      <c r="W25" s="5"/>
      <c r="X25" s="5"/>
      <c r="Y25" s="5"/>
      <c r="Z25" s="5"/>
      <c r="AA25" s="5"/>
    </row>
    <row r="26" spans="1:27" x14ac:dyDescent="0.25">
      <c r="B26" s="28" t="s">
        <v>36</v>
      </c>
      <c r="C26" s="123">
        <v>661154477</v>
      </c>
      <c r="D26" s="123">
        <v>661154477</v>
      </c>
      <c r="E26" s="155">
        <v>0</v>
      </c>
      <c r="F26" s="155">
        <v>0</v>
      </c>
      <c r="G26" s="155">
        <v>0</v>
      </c>
      <c r="H26" s="155">
        <v>0</v>
      </c>
      <c r="I26" s="126">
        <v>1320898</v>
      </c>
      <c r="J26" s="126">
        <v>1320898</v>
      </c>
      <c r="K26" s="126">
        <v>1320898</v>
      </c>
      <c r="L26" s="126">
        <v>1320898</v>
      </c>
      <c r="M26" s="126">
        <v>1320898</v>
      </c>
      <c r="N26" s="126">
        <v>1320898</v>
      </c>
      <c r="O26" s="126">
        <v>1320898</v>
      </c>
      <c r="P26" s="126">
        <v>1332628</v>
      </c>
      <c r="Q26" s="148">
        <f>SUM(E26:P26)</f>
        <v>10578914</v>
      </c>
      <c r="S26" s="5"/>
      <c r="T26" s="5"/>
      <c r="U26" s="5"/>
      <c r="V26" s="5"/>
      <c r="W26" s="5"/>
      <c r="X26" s="5"/>
      <c r="Y26" s="5"/>
      <c r="Z26" s="5"/>
      <c r="AA26" s="5"/>
    </row>
    <row r="27" spans="1:27" x14ac:dyDescent="0.25">
      <c r="B27" s="28" t="s">
        <v>37</v>
      </c>
      <c r="C27" s="123">
        <v>7888112757</v>
      </c>
      <c r="D27" s="123">
        <v>7884536463</v>
      </c>
      <c r="E27" s="126">
        <v>70000</v>
      </c>
      <c r="F27" s="155">
        <v>0</v>
      </c>
      <c r="G27" s="126">
        <v>1888039437</v>
      </c>
      <c r="H27" s="155">
        <v>0</v>
      </c>
      <c r="I27" s="126">
        <v>82500</v>
      </c>
      <c r="J27" s="126">
        <v>2039009467.0899999</v>
      </c>
      <c r="K27" s="155">
        <v>0</v>
      </c>
      <c r="L27" s="126">
        <v>25000</v>
      </c>
      <c r="M27" s="126">
        <v>1963292223</v>
      </c>
      <c r="N27" s="126">
        <v>36300</v>
      </c>
      <c r="O27" s="155">
        <v>0</v>
      </c>
      <c r="P27" s="126">
        <v>1889473643.3199999</v>
      </c>
      <c r="Q27" s="148">
        <f>SUM(E27:P27)</f>
        <v>7780028570.4099998</v>
      </c>
      <c r="R27" s="17"/>
      <c r="S27" s="5"/>
      <c r="T27" s="5"/>
      <c r="U27" s="5"/>
      <c r="V27" s="5"/>
      <c r="W27" s="5"/>
      <c r="X27" s="5"/>
      <c r="Y27" s="5"/>
      <c r="Z27" s="5"/>
      <c r="AA27" s="5"/>
    </row>
    <row r="28" spans="1:27" x14ac:dyDescent="0.25">
      <c r="B28" s="28" t="s">
        <v>38</v>
      </c>
      <c r="C28" s="123">
        <v>1000000</v>
      </c>
      <c r="D28" s="123">
        <v>1334916.46</v>
      </c>
      <c r="E28" s="155">
        <v>0</v>
      </c>
      <c r="F28" s="155">
        <v>0</v>
      </c>
      <c r="G28" s="155">
        <v>0</v>
      </c>
      <c r="H28" s="155">
        <v>0</v>
      </c>
      <c r="I28" s="155">
        <v>0</v>
      </c>
      <c r="J28" s="155">
        <v>0</v>
      </c>
      <c r="K28" s="155">
        <v>0</v>
      </c>
      <c r="L28" s="126">
        <v>1087916.46</v>
      </c>
      <c r="M28" s="155">
        <v>0</v>
      </c>
      <c r="N28" s="155">
        <v>0</v>
      </c>
      <c r="O28" s="155">
        <v>0</v>
      </c>
      <c r="P28" s="155">
        <v>0</v>
      </c>
      <c r="Q28" s="148">
        <f t="shared" ref="Q28" si="6">SUM(E28:P28)</f>
        <v>1087916.46</v>
      </c>
      <c r="R28" s="17"/>
      <c r="S28" s="5"/>
      <c r="T28" s="5"/>
      <c r="U28" s="5"/>
      <c r="V28" s="5"/>
      <c r="W28" s="5"/>
      <c r="X28" s="5"/>
      <c r="Y28" s="5"/>
      <c r="Z28" s="5"/>
      <c r="AA28" s="5"/>
    </row>
    <row r="29" spans="1:27" x14ac:dyDescent="0.25">
      <c r="B29" s="21" t="s">
        <v>39</v>
      </c>
      <c r="C29" s="116">
        <f>SUM(C30:C35)</f>
        <v>4466318670</v>
      </c>
      <c r="D29" s="116">
        <f t="shared" ref="D29" si="7">SUM(D30:D35)</f>
        <v>4477868012.1000004</v>
      </c>
      <c r="E29" s="1">
        <f t="shared" ref="E29" si="8">SUM(E30:E35)</f>
        <v>0</v>
      </c>
      <c r="F29" s="116">
        <f t="shared" ref="F29" si="9">SUM(F30:F35)</f>
        <v>295254.15999999997</v>
      </c>
      <c r="G29" s="116">
        <f t="shared" ref="G29" si="10">SUM(G30:G35)</f>
        <v>715974.48</v>
      </c>
      <c r="H29" s="116">
        <f t="shared" ref="H29" si="11">SUM(H30:H35)</f>
        <v>1770363.08</v>
      </c>
      <c r="I29" s="1">
        <f t="shared" ref="I29" si="12">SUM(I30:I35)</f>
        <v>0</v>
      </c>
      <c r="J29" s="116">
        <f t="shared" ref="J29" si="13">SUM(J30:J35)</f>
        <v>2071544.32</v>
      </c>
      <c r="K29" s="116">
        <f t="shared" ref="K29" si="14">SUM(K30:K35)</f>
        <v>583622.35000000009</v>
      </c>
      <c r="L29" s="116">
        <f t="shared" ref="L29" si="15">SUM(L30:L35)</f>
        <v>3039152.2199999997</v>
      </c>
      <c r="M29" s="116">
        <f t="shared" ref="M29" si="16">SUM(M30:M35)</f>
        <v>2692810.81</v>
      </c>
      <c r="N29" s="116">
        <f t="shared" ref="N29" si="17">SUM(N30:N35)</f>
        <v>2139174.4</v>
      </c>
      <c r="O29" s="116">
        <f t="shared" ref="O29" si="18">SUM(O30:O35)</f>
        <v>31804490.149999999</v>
      </c>
      <c r="P29" s="116">
        <f t="shared" ref="P29" si="19">SUM(P30:P35)</f>
        <v>2269888.77</v>
      </c>
      <c r="Q29" s="117">
        <f>SUM(Q30:Q35)</f>
        <v>47382274.740000002</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923576099</v>
      </c>
      <c r="D31" s="129">
        <v>935168681.10000002</v>
      </c>
      <c r="E31" s="157">
        <v>0</v>
      </c>
      <c r="F31" s="130">
        <v>295254.15999999997</v>
      </c>
      <c r="G31" s="130">
        <v>458277.35</v>
      </c>
      <c r="H31" s="130">
        <v>1770363.08</v>
      </c>
      <c r="I31" s="157">
        <v>0</v>
      </c>
      <c r="J31" s="130">
        <v>2071544.32</v>
      </c>
      <c r="K31" s="130">
        <v>583622.35000000009</v>
      </c>
      <c r="L31" s="130">
        <v>3039152.2199999997</v>
      </c>
      <c r="M31" s="130">
        <v>1874688.2300000002</v>
      </c>
      <c r="N31" s="130">
        <v>2139174.4</v>
      </c>
      <c r="O31" s="130">
        <v>31221733.899999999</v>
      </c>
      <c r="P31" s="130">
        <v>1121459.96</v>
      </c>
      <c r="Q31" s="148">
        <f t="shared" ref="Q31:Q35" si="20">SUM(E31:P31)</f>
        <v>44575269.969999999</v>
      </c>
      <c r="R31" s="17"/>
      <c r="S31" s="5"/>
      <c r="T31" s="5"/>
      <c r="U31" s="5"/>
      <c r="V31" s="5"/>
      <c r="W31" s="5"/>
      <c r="X31" s="5"/>
      <c r="Y31" s="5"/>
      <c r="Z31" s="5"/>
      <c r="AA31" s="5"/>
    </row>
    <row r="32" spans="1:27" x14ac:dyDescent="0.25">
      <c r="B32" s="4" t="s">
        <v>42</v>
      </c>
      <c r="C32" s="156">
        <v>0</v>
      </c>
      <c r="D32" s="156">
        <v>0</v>
      </c>
      <c r="E32" s="156">
        <v>0</v>
      </c>
      <c r="F32" s="156">
        <v>0</v>
      </c>
      <c r="G32" s="156">
        <v>0</v>
      </c>
      <c r="H32" s="156">
        <v>0</v>
      </c>
      <c r="I32" s="156">
        <v>0</v>
      </c>
      <c r="J32" s="156">
        <v>0</v>
      </c>
      <c r="K32" s="156">
        <v>0</v>
      </c>
      <c r="L32" s="156">
        <v>0</v>
      </c>
      <c r="M32" s="156">
        <v>0</v>
      </c>
      <c r="N32" s="156">
        <v>0</v>
      </c>
      <c r="O32" s="156">
        <v>0</v>
      </c>
      <c r="P32" s="156">
        <v>0</v>
      </c>
      <c r="Q32" s="135">
        <f t="shared" si="20"/>
        <v>0</v>
      </c>
      <c r="R32" s="17"/>
      <c r="S32" s="5"/>
      <c r="T32" s="5"/>
      <c r="U32" s="5"/>
      <c r="V32" s="5"/>
      <c r="W32" s="5"/>
      <c r="X32" s="5"/>
      <c r="Y32" s="5"/>
      <c r="Z32" s="5"/>
      <c r="AA32" s="5"/>
    </row>
    <row r="33" spans="2:27" x14ac:dyDescent="0.25">
      <c r="B33" s="4" t="s">
        <v>43</v>
      </c>
      <c r="C33" s="129">
        <v>5140000</v>
      </c>
      <c r="D33" s="129">
        <v>5096760</v>
      </c>
      <c r="E33" s="157">
        <v>0</v>
      </c>
      <c r="F33" s="157">
        <v>0</v>
      </c>
      <c r="G33" s="130">
        <v>257697.13</v>
      </c>
      <c r="H33" s="157">
        <v>0</v>
      </c>
      <c r="I33" s="157">
        <v>0</v>
      </c>
      <c r="J33" s="157">
        <v>0</v>
      </c>
      <c r="K33" s="157">
        <v>0</v>
      </c>
      <c r="L33" s="157">
        <v>0</v>
      </c>
      <c r="M33" s="130">
        <v>818122.58</v>
      </c>
      <c r="N33" s="157">
        <v>0</v>
      </c>
      <c r="O33" s="130">
        <v>582756.25</v>
      </c>
      <c r="P33" s="130">
        <v>1148428.81</v>
      </c>
      <c r="Q33" s="148">
        <f t="shared" si="20"/>
        <v>2807004.77</v>
      </c>
      <c r="R33" s="17"/>
      <c r="S33" s="5"/>
      <c r="T33" s="5"/>
      <c r="U33" s="5"/>
      <c r="V33" s="5"/>
      <c r="W33" s="5"/>
      <c r="X33" s="5"/>
      <c r="Y33" s="5"/>
      <c r="Z33" s="5"/>
      <c r="AA33" s="5"/>
    </row>
    <row r="34" spans="2:27" x14ac:dyDescent="0.25">
      <c r="B34" s="4" t="s">
        <v>44</v>
      </c>
      <c r="C34" s="156">
        <v>0</v>
      </c>
      <c r="D34" s="156">
        <v>0</v>
      </c>
      <c r="E34" s="156">
        <v>0</v>
      </c>
      <c r="F34" s="156">
        <v>0</v>
      </c>
      <c r="G34" s="156">
        <v>0</v>
      </c>
      <c r="H34" s="156">
        <v>0</v>
      </c>
      <c r="I34" s="156">
        <v>0</v>
      </c>
      <c r="J34" s="156">
        <v>0</v>
      </c>
      <c r="K34" s="156">
        <v>0</v>
      </c>
      <c r="L34" s="156">
        <v>0</v>
      </c>
      <c r="M34" s="156">
        <v>0</v>
      </c>
      <c r="N34" s="156">
        <v>0</v>
      </c>
      <c r="O34" s="156">
        <v>0</v>
      </c>
      <c r="P34" s="156">
        <v>0</v>
      </c>
      <c r="Q34" s="135">
        <f t="shared" si="20"/>
        <v>0</v>
      </c>
      <c r="R34" s="17"/>
      <c r="S34" s="5"/>
      <c r="T34" s="5"/>
      <c r="U34" s="5"/>
      <c r="V34" s="5"/>
      <c r="W34" s="5"/>
      <c r="X34" s="5"/>
      <c r="Y34" s="5"/>
      <c r="Z34" s="5"/>
      <c r="AA34" s="5"/>
    </row>
    <row r="35" spans="2:27" x14ac:dyDescent="0.25">
      <c r="B35" s="4" t="s">
        <v>45</v>
      </c>
      <c r="C35" s="129">
        <v>3536414575</v>
      </c>
      <c r="D35" s="129">
        <v>3536414575</v>
      </c>
      <c r="E35" s="157">
        <v>0</v>
      </c>
      <c r="F35" s="157">
        <v>0</v>
      </c>
      <c r="G35" s="157">
        <v>0</v>
      </c>
      <c r="H35" s="157">
        <v>0</v>
      </c>
      <c r="I35" s="157">
        <v>0</v>
      </c>
      <c r="J35" s="157">
        <v>0</v>
      </c>
      <c r="K35" s="157">
        <v>0</v>
      </c>
      <c r="L35" s="157">
        <v>0</v>
      </c>
      <c r="M35" s="157">
        <v>0</v>
      </c>
      <c r="N35" s="157">
        <v>0</v>
      </c>
      <c r="O35" s="157">
        <v>0</v>
      </c>
      <c r="P35" s="157">
        <v>0</v>
      </c>
      <c r="Q35" s="135">
        <f t="shared" si="20"/>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21">C13-C24</f>
        <v>4466600348</v>
      </c>
      <c r="D37" s="132">
        <f t="shared" si="21"/>
        <v>4419924857.1000023</v>
      </c>
      <c r="E37" s="132">
        <f t="shared" si="21"/>
        <v>48087886.030000031</v>
      </c>
      <c r="F37" s="132">
        <f t="shared" si="21"/>
        <v>-10589916.910000026</v>
      </c>
      <c r="G37" s="132">
        <f t="shared" si="21"/>
        <v>-10217710.480000019</v>
      </c>
      <c r="H37" s="132">
        <f t="shared" si="21"/>
        <v>12585009.079999924</v>
      </c>
      <c r="I37" s="132">
        <f t="shared" si="21"/>
        <v>-935864.04999995232</v>
      </c>
      <c r="J37" s="132">
        <f t="shared" si="21"/>
        <v>87895710.079999924</v>
      </c>
      <c r="K37" s="132">
        <f t="shared" si="21"/>
        <v>35785052.600000024</v>
      </c>
      <c r="L37" s="132">
        <f t="shared" si="21"/>
        <v>7064552.7900000215</v>
      </c>
      <c r="M37" s="132">
        <f t="shared" si="21"/>
        <v>-14237662.079999924</v>
      </c>
      <c r="N37" s="132">
        <f t="shared" si="21"/>
        <v>-13359181.619999945</v>
      </c>
      <c r="O37" s="132">
        <f t="shared" si="21"/>
        <v>-18720537.010000169</v>
      </c>
      <c r="P37" s="132">
        <f t="shared" si="21"/>
        <v>-59613921.860000134</v>
      </c>
      <c r="Q37" s="132">
        <f t="shared" si="21"/>
        <v>63743416.570001602</v>
      </c>
      <c r="R37" s="17"/>
      <c r="S37" s="5"/>
      <c r="T37" s="5"/>
      <c r="U37" s="5"/>
      <c r="V37" s="5"/>
      <c r="W37" s="5"/>
      <c r="X37" s="5"/>
      <c r="Y37" s="5"/>
      <c r="Z37" s="5"/>
      <c r="AA37" s="5"/>
    </row>
    <row r="38" spans="2:27" x14ac:dyDescent="0.25">
      <c r="B38" s="27" t="s">
        <v>48</v>
      </c>
      <c r="C38" s="132">
        <f t="shared" ref="C38:Q38" si="22">C19-C29</f>
        <v>-4451356120</v>
      </c>
      <c r="D38" s="132">
        <f t="shared" si="22"/>
        <v>-4462905462.1000004</v>
      </c>
      <c r="E38" s="134">
        <f t="shared" si="22"/>
        <v>0</v>
      </c>
      <c r="F38" s="132">
        <f t="shared" si="22"/>
        <v>-295254.15999999997</v>
      </c>
      <c r="G38" s="132">
        <f t="shared" si="22"/>
        <v>-715974.48</v>
      </c>
      <c r="H38" s="132">
        <f t="shared" si="22"/>
        <v>-1770363.08</v>
      </c>
      <c r="I38" s="134">
        <f t="shared" si="22"/>
        <v>0</v>
      </c>
      <c r="J38" s="132">
        <f t="shared" si="22"/>
        <v>-2071544.32</v>
      </c>
      <c r="K38" s="132">
        <f t="shared" si="22"/>
        <v>-583622.35000000009</v>
      </c>
      <c r="L38" s="132">
        <f t="shared" si="22"/>
        <v>-3039152.2199999997</v>
      </c>
      <c r="M38" s="132">
        <f t="shared" si="22"/>
        <v>-2692810.81</v>
      </c>
      <c r="N38" s="132">
        <f t="shared" si="22"/>
        <v>-2139174.4</v>
      </c>
      <c r="O38" s="132">
        <f t="shared" si="22"/>
        <v>-31804490.149999999</v>
      </c>
      <c r="P38" s="132">
        <f t="shared" si="22"/>
        <v>-2269888.77</v>
      </c>
      <c r="Q38" s="132">
        <f t="shared" si="22"/>
        <v>-47382274.740000002</v>
      </c>
      <c r="R38" s="17"/>
      <c r="S38" s="5"/>
      <c r="T38" s="5"/>
      <c r="U38" s="5"/>
      <c r="V38" s="5"/>
      <c r="W38" s="5"/>
      <c r="X38" s="5"/>
      <c r="Y38" s="5"/>
      <c r="Z38" s="5"/>
      <c r="AA38" s="5"/>
    </row>
    <row r="39" spans="2:27" x14ac:dyDescent="0.25">
      <c r="B39" s="27" t="s">
        <v>49</v>
      </c>
      <c r="C39" s="132">
        <f t="shared" ref="C39:Q39" si="23">(C13+C19)-(C24+C29)</f>
        <v>15244228</v>
      </c>
      <c r="D39" s="132">
        <f t="shared" si="23"/>
        <v>-42980605</v>
      </c>
      <c r="E39" s="132">
        <f t="shared" si="23"/>
        <v>48087886.030000031</v>
      </c>
      <c r="F39" s="132">
        <f t="shared" si="23"/>
        <v>-10885171.070000052</v>
      </c>
      <c r="G39" s="132">
        <f t="shared" si="23"/>
        <v>-10933684.960000038</v>
      </c>
      <c r="H39" s="132">
        <f t="shared" si="23"/>
        <v>10814645.99999994</v>
      </c>
      <c r="I39" s="132">
        <f t="shared" si="23"/>
        <v>-935864.04999995232</v>
      </c>
      <c r="J39" s="132">
        <f t="shared" si="23"/>
        <v>85824165.759999752</v>
      </c>
      <c r="K39" s="132">
        <f t="shared" si="23"/>
        <v>35201430.25</v>
      </c>
      <c r="L39" s="132">
        <f t="shared" si="23"/>
        <v>4025400.5699999928</v>
      </c>
      <c r="M39" s="132">
        <f t="shared" si="23"/>
        <v>-16930472.889999866</v>
      </c>
      <c r="N39" s="132">
        <f t="shared" si="23"/>
        <v>-15498356.019999921</v>
      </c>
      <c r="O39" s="132">
        <f t="shared" si="23"/>
        <v>-50525027.160000145</v>
      </c>
      <c r="P39" s="132">
        <f t="shared" si="23"/>
        <v>-61883810.630000114</v>
      </c>
      <c r="Q39" s="132">
        <f t="shared" si="23"/>
        <v>16361141.830001831</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24">C42-C44</f>
        <v>0</v>
      </c>
      <c r="D41" s="160">
        <f t="shared" si="24"/>
        <v>58.224832999999997</v>
      </c>
      <c r="E41" s="159">
        <f t="shared" si="24"/>
        <v>0</v>
      </c>
      <c r="F41" s="159">
        <f t="shared" si="24"/>
        <v>0</v>
      </c>
      <c r="G41" s="159">
        <f t="shared" si="24"/>
        <v>0</v>
      </c>
      <c r="H41" s="159">
        <f t="shared" si="24"/>
        <v>0</v>
      </c>
      <c r="I41" s="159">
        <f t="shared" si="24"/>
        <v>0</v>
      </c>
      <c r="J41" s="159">
        <f t="shared" si="24"/>
        <v>0</v>
      </c>
      <c r="K41" s="159">
        <f t="shared" si="24"/>
        <v>0</v>
      </c>
      <c r="L41" s="159">
        <f t="shared" si="24"/>
        <v>0</v>
      </c>
      <c r="M41" s="159">
        <f t="shared" si="24"/>
        <v>0</v>
      </c>
      <c r="N41" s="159">
        <f t="shared" si="24"/>
        <v>0</v>
      </c>
      <c r="O41" s="159">
        <f t="shared" si="24"/>
        <v>0</v>
      </c>
      <c r="P41" s="159">
        <f t="shared" si="24"/>
        <v>0</v>
      </c>
      <c r="Q41" s="159">
        <f t="shared" si="24"/>
        <v>0</v>
      </c>
      <c r="R41" s="17"/>
      <c r="S41" s="5"/>
      <c r="T41" s="5"/>
      <c r="U41" s="5"/>
      <c r="V41" s="5"/>
      <c r="W41" s="5"/>
      <c r="X41" s="5"/>
      <c r="Y41" s="5"/>
      <c r="Z41" s="5"/>
      <c r="AA41" s="5"/>
    </row>
    <row r="42" spans="2:27" x14ac:dyDescent="0.25">
      <c r="B42" s="23" t="s">
        <v>52</v>
      </c>
      <c r="C42" s="2">
        <f>C43</f>
        <v>0</v>
      </c>
      <c r="D42" s="2">
        <f t="shared" ref="D42:P42" si="25">D43</f>
        <v>58.224832999999997</v>
      </c>
      <c r="E42" s="2">
        <f t="shared" si="25"/>
        <v>0</v>
      </c>
      <c r="F42" s="2">
        <f t="shared" si="25"/>
        <v>0</v>
      </c>
      <c r="G42" s="2">
        <f t="shared" si="25"/>
        <v>0</v>
      </c>
      <c r="H42" s="2">
        <f t="shared" si="25"/>
        <v>0</v>
      </c>
      <c r="I42" s="2">
        <f t="shared" si="25"/>
        <v>0</v>
      </c>
      <c r="J42" s="2">
        <f t="shared" si="25"/>
        <v>0</v>
      </c>
      <c r="K42" s="2">
        <f t="shared" si="25"/>
        <v>0</v>
      </c>
      <c r="L42" s="2">
        <f t="shared" si="25"/>
        <v>0</v>
      </c>
      <c r="M42" s="2">
        <f t="shared" si="25"/>
        <v>0</v>
      </c>
      <c r="N42" s="2">
        <f t="shared" si="25"/>
        <v>0</v>
      </c>
      <c r="O42" s="2">
        <f t="shared" si="25"/>
        <v>0</v>
      </c>
      <c r="P42" s="2">
        <f t="shared" si="25"/>
        <v>0</v>
      </c>
      <c r="Q42" s="2">
        <f>SUM(Q43:Q43)</f>
        <v>0</v>
      </c>
      <c r="R42" s="17"/>
      <c r="S42" s="5"/>
      <c r="T42" s="5"/>
      <c r="U42" s="5"/>
      <c r="V42" s="5"/>
      <c r="W42" s="5"/>
      <c r="X42" s="5"/>
      <c r="Y42" s="5"/>
      <c r="Z42" s="5"/>
      <c r="AA42" s="5"/>
    </row>
    <row r="43" spans="2:27" x14ac:dyDescent="0.25">
      <c r="B43" s="22" t="s">
        <v>53</v>
      </c>
      <c r="C43" s="161">
        <v>0</v>
      </c>
      <c r="D43" s="162">
        <v>58.224832999999997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26">SUM(D45:D46)</f>
        <v>0</v>
      </c>
      <c r="E44" s="2">
        <f t="shared" si="26"/>
        <v>0</v>
      </c>
      <c r="F44" s="2">
        <f t="shared" si="26"/>
        <v>0</v>
      </c>
      <c r="G44" s="2">
        <f t="shared" si="26"/>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SUM(Q45:Q46)</f>
        <v>0</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0</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60</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43 Q45:Q46 Q25:Q28 Q30:Q35 Q14:Q18 Q20:Q22 E13:P13" formulaRange="1"/>
    <ignoredError sqref="Q44 Q29 Q1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1"/>
  <sheetViews>
    <sheetView showGridLines="0" zoomScale="90" zoomScaleNormal="90" workbookViewId="0">
      <selection activeCell="C12" sqref="C12"/>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t="s">
        <v>61</v>
      </c>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61</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21195189726</v>
      </c>
      <c r="D12" s="120">
        <f>D13+D19</f>
        <v>21206189726</v>
      </c>
      <c r="E12" s="121">
        <f t="shared" si="0"/>
        <v>298215491.31</v>
      </c>
      <c r="F12" s="121">
        <f t="shared" si="0"/>
        <v>334654817.11999995</v>
      </c>
      <c r="G12" s="121">
        <f t="shared" si="0"/>
        <v>2601829809.6999993</v>
      </c>
      <c r="H12" s="121">
        <f t="shared" si="0"/>
        <v>341269167.18000001</v>
      </c>
      <c r="I12" s="121">
        <f t="shared" si="0"/>
        <v>341170921.38999999</v>
      </c>
      <c r="J12" s="121">
        <f t="shared" si="0"/>
        <v>2482196059.6100001</v>
      </c>
      <c r="K12" s="121">
        <f t="shared" si="0"/>
        <v>380457238.41000003</v>
      </c>
      <c r="L12" s="121">
        <f t="shared" si="0"/>
        <v>360445076.94</v>
      </c>
      <c r="M12" s="121">
        <f t="shared" si="0"/>
        <v>331913527.43000001</v>
      </c>
      <c r="N12" s="121">
        <f t="shared" si="0"/>
        <v>328101734.98000002</v>
      </c>
      <c r="O12" s="121">
        <f t="shared" si="0"/>
        <v>3295384855.4499998</v>
      </c>
      <c r="P12" s="121">
        <f t="shared" si="0"/>
        <v>1828264866.3599999</v>
      </c>
      <c r="Q12" s="121">
        <f>+Q13+Q19</f>
        <v>12923903565.880001</v>
      </c>
      <c r="R12" s="5"/>
      <c r="S12" s="5"/>
      <c r="T12" s="5"/>
      <c r="U12" s="5"/>
      <c r="V12" s="5"/>
      <c r="W12" s="5"/>
      <c r="X12" s="5"/>
      <c r="Y12" s="5"/>
      <c r="Z12" s="5"/>
      <c r="AA12" s="5"/>
    </row>
    <row r="13" spans="1:27" x14ac:dyDescent="0.25">
      <c r="B13" s="23" t="s">
        <v>22</v>
      </c>
      <c r="C13" s="115">
        <f>SUM(C14:C18)</f>
        <v>21188679224</v>
      </c>
      <c r="D13" s="115">
        <f t="shared" ref="D13:P13" si="1">SUM(D14:D18)</f>
        <v>21199679224</v>
      </c>
      <c r="E13" s="115">
        <f t="shared" si="1"/>
        <v>298215491.31</v>
      </c>
      <c r="F13" s="115">
        <f t="shared" si="1"/>
        <v>334654817.11999995</v>
      </c>
      <c r="G13" s="115">
        <f t="shared" si="1"/>
        <v>2601829809.6999993</v>
      </c>
      <c r="H13" s="115">
        <f t="shared" si="1"/>
        <v>341269167.18000001</v>
      </c>
      <c r="I13" s="115">
        <f t="shared" si="1"/>
        <v>341170921.38999999</v>
      </c>
      <c r="J13" s="115">
        <f t="shared" si="1"/>
        <v>2482196059.6100001</v>
      </c>
      <c r="K13" s="115">
        <f t="shared" si="1"/>
        <v>380457238.41000003</v>
      </c>
      <c r="L13" s="115">
        <f t="shared" si="1"/>
        <v>360445076.94</v>
      </c>
      <c r="M13" s="115">
        <f t="shared" si="1"/>
        <v>331913527.43000001</v>
      </c>
      <c r="N13" s="115">
        <f t="shared" si="1"/>
        <v>328101734.98000002</v>
      </c>
      <c r="O13" s="115">
        <f t="shared" si="1"/>
        <v>3295384855.4499998</v>
      </c>
      <c r="P13" s="115">
        <f t="shared" si="1"/>
        <v>1828264866.3599999</v>
      </c>
      <c r="Q13" s="115">
        <f>SUM(Q14:Q18)</f>
        <v>12923903565.880001</v>
      </c>
      <c r="R13" s="17"/>
      <c r="S13" s="17"/>
      <c r="T13" s="17"/>
      <c r="U13" s="17"/>
      <c r="V13" s="17"/>
      <c r="W13" s="17"/>
      <c r="X13" s="17"/>
      <c r="Y13" s="17"/>
      <c r="Z13" s="17"/>
      <c r="AA13" s="5"/>
    </row>
    <row r="14" spans="1:27" x14ac:dyDescent="0.25">
      <c r="B14" s="30" t="s">
        <v>23</v>
      </c>
      <c r="C14" s="148">
        <v>534672087.00000006</v>
      </c>
      <c r="D14" s="123">
        <v>534672087.00000006</v>
      </c>
      <c r="E14" s="123">
        <v>163168.54</v>
      </c>
      <c r="F14" s="123">
        <v>2444484.3899999997</v>
      </c>
      <c r="G14" s="123">
        <v>1135553.1599999999</v>
      </c>
      <c r="H14" s="123">
        <v>8976494.4100000001</v>
      </c>
      <c r="I14" s="123">
        <v>8311462.5899999999</v>
      </c>
      <c r="J14" s="123">
        <v>1285137.25</v>
      </c>
      <c r="K14" s="123">
        <v>2985870.31</v>
      </c>
      <c r="L14" s="123">
        <v>27248811.160000004</v>
      </c>
      <c r="M14" s="124">
        <v>0</v>
      </c>
      <c r="N14" s="123">
        <v>1060596.76</v>
      </c>
      <c r="O14" s="123">
        <v>822912.1399999999</v>
      </c>
      <c r="P14" s="123">
        <v>2249432.2599999998</v>
      </c>
      <c r="Q14" s="148">
        <f>SUM(E14:P14)</f>
        <v>56683922.969999999</v>
      </c>
      <c r="R14" s="17"/>
      <c r="S14" s="18"/>
      <c r="T14" s="18"/>
      <c r="U14" s="18"/>
      <c r="V14" s="18"/>
      <c r="W14" s="18"/>
      <c r="X14" s="18"/>
      <c r="Y14" s="18"/>
      <c r="Z14" s="18"/>
      <c r="AA14" s="5"/>
    </row>
    <row r="15" spans="1:27" x14ac:dyDescent="0.25">
      <c r="B15" s="30" t="s">
        <v>24</v>
      </c>
      <c r="C15" s="148">
        <v>5955684117</v>
      </c>
      <c r="D15" s="123">
        <v>5955684117</v>
      </c>
      <c r="E15" s="123">
        <v>1884205.7699999998</v>
      </c>
      <c r="F15" s="123">
        <v>726340.73</v>
      </c>
      <c r="G15" s="123">
        <v>2041028.54</v>
      </c>
      <c r="H15" s="123">
        <v>841490.77000000014</v>
      </c>
      <c r="I15" s="123">
        <v>1303741.8</v>
      </c>
      <c r="J15" s="123">
        <v>9354281.3599999994</v>
      </c>
      <c r="K15" s="123">
        <v>812251.1</v>
      </c>
      <c r="L15" s="123">
        <v>1492483.78</v>
      </c>
      <c r="M15" s="123">
        <v>656309.63</v>
      </c>
      <c r="N15" s="123">
        <v>1395336.22</v>
      </c>
      <c r="O15" s="123">
        <v>2295687.23</v>
      </c>
      <c r="P15" s="123">
        <v>1530937.5699999998</v>
      </c>
      <c r="Q15" s="148">
        <f t="shared" ref="Q15:Q18" si="2">SUM(E15:P15)</f>
        <v>24334094.5</v>
      </c>
      <c r="R15" s="17"/>
      <c r="S15" s="32"/>
      <c r="T15" s="32"/>
      <c r="U15" s="32"/>
      <c r="V15" s="18"/>
      <c r="W15" s="18"/>
      <c r="X15" s="32"/>
      <c r="Y15" s="32"/>
      <c r="Z15" s="32"/>
      <c r="AA15" s="18"/>
    </row>
    <row r="16" spans="1:27" s="31" customFormat="1" x14ac:dyDescent="0.25">
      <c r="B16" s="30" t="s">
        <v>25</v>
      </c>
      <c r="C16" s="148">
        <v>1839726564</v>
      </c>
      <c r="D16" s="123">
        <v>1839726564</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12846236456</v>
      </c>
      <c r="D17" s="123">
        <v>12846236456</v>
      </c>
      <c r="E17" s="123">
        <v>286104117</v>
      </c>
      <c r="F17" s="123">
        <v>331184991.99999994</v>
      </c>
      <c r="G17" s="123">
        <v>2598526452.9999995</v>
      </c>
      <c r="H17" s="123">
        <v>331187092</v>
      </c>
      <c r="I17" s="123">
        <v>331186517</v>
      </c>
      <c r="J17" s="123">
        <v>2471375641</v>
      </c>
      <c r="K17" s="123">
        <v>376311117</v>
      </c>
      <c r="L17" s="123">
        <v>331186892</v>
      </c>
      <c r="M17" s="123">
        <v>331104117.80000001</v>
      </c>
      <c r="N17" s="123">
        <v>325361602</v>
      </c>
      <c r="O17" s="123">
        <v>3292118456.0799999</v>
      </c>
      <c r="P17" s="123">
        <v>1824156496.53</v>
      </c>
      <c r="Q17" s="148">
        <f t="shared" si="2"/>
        <v>12829803493.410002</v>
      </c>
      <c r="R17" s="17"/>
      <c r="V17" s="18"/>
      <c r="W17" s="18"/>
    </row>
    <row r="18" spans="1:27" x14ac:dyDescent="0.25">
      <c r="B18" s="30" t="s">
        <v>27</v>
      </c>
      <c r="C18" s="148">
        <v>12360000</v>
      </c>
      <c r="D18" s="123">
        <v>23360000</v>
      </c>
      <c r="E18" s="123">
        <v>10064000</v>
      </c>
      <c r="F18" s="123">
        <v>299000</v>
      </c>
      <c r="G18" s="123">
        <v>126775</v>
      </c>
      <c r="H18" s="123">
        <v>264090</v>
      </c>
      <c r="I18" s="123">
        <v>369200</v>
      </c>
      <c r="J18" s="123">
        <v>181000</v>
      </c>
      <c r="K18" s="123">
        <v>348000</v>
      </c>
      <c r="L18" s="123">
        <v>516889.99999999994</v>
      </c>
      <c r="M18" s="123">
        <v>153100</v>
      </c>
      <c r="N18" s="123">
        <v>284200</v>
      </c>
      <c r="O18" s="123">
        <v>147800</v>
      </c>
      <c r="P18" s="123">
        <v>328000</v>
      </c>
      <c r="Q18" s="148">
        <f t="shared" si="2"/>
        <v>13082055</v>
      </c>
      <c r="R18" s="17"/>
      <c r="S18" s="51"/>
      <c r="T18" s="5"/>
      <c r="U18" s="5"/>
      <c r="V18" s="18"/>
      <c r="W18" s="18"/>
      <c r="X18" s="5"/>
      <c r="Y18" s="5"/>
      <c r="Z18" s="5"/>
      <c r="AA18" s="5"/>
    </row>
    <row r="19" spans="1:27" x14ac:dyDescent="0.25">
      <c r="B19" s="23" t="s">
        <v>28</v>
      </c>
      <c r="C19" s="115">
        <f>SUM(C20:C22)</f>
        <v>6510502</v>
      </c>
      <c r="D19" s="115">
        <f t="shared" ref="D19:P19" si="3">SUM(D20:D22)</f>
        <v>6510502</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2431193</v>
      </c>
      <c r="D20" s="123">
        <v>2431193</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4079309.0000000005</v>
      </c>
      <c r="D22" s="123">
        <v>4079309.0000000005</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21195189726</v>
      </c>
      <c r="D23" s="120">
        <f t="shared" si="5"/>
        <v>21257323794.169998</v>
      </c>
      <c r="E23" s="121">
        <f t="shared" si="5"/>
        <v>290306160.50999999</v>
      </c>
      <c r="F23" s="121">
        <f t="shared" si="5"/>
        <v>336428968.81999999</v>
      </c>
      <c r="G23" s="121">
        <f t="shared" si="5"/>
        <v>2562230927.4000001</v>
      </c>
      <c r="H23" s="121">
        <f t="shared" si="5"/>
        <v>315568147.15000004</v>
      </c>
      <c r="I23" s="121">
        <f t="shared" si="5"/>
        <v>316926151.15999997</v>
      </c>
      <c r="J23" s="121">
        <f t="shared" si="5"/>
        <v>2524383081.4100003</v>
      </c>
      <c r="K23" s="121">
        <f t="shared" si="5"/>
        <v>323785864.75</v>
      </c>
      <c r="L23" s="121">
        <f t="shared" si="5"/>
        <v>333288821.11999989</v>
      </c>
      <c r="M23" s="121">
        <f t="shared" si="5"/>
        <v>353032309.07000017</v>
      </c>
      <c r="N23" s="121">
        <f t="shared" si="5"/>
        <v>319687272.19999999</v>
      </c>
      <c r="O23" s="121">
        <f t="shared" si="5"/>
        <v>3290105483.8899999</v>
      </c>
      <c r="P23" s="121">
        <f t="shared" si="5"/>
        <v>1904568335.1399999</v>
      </c>
      <c r="Q23" s="121">
        <f t="shared" si="5"/>
        <v>12870311522.619999</v>
      </c>
      <c r="R23" s="17"/>
      <c r="S23" s="5"/>
      <c r="T23" s="5"/>
      <c r="U23" s="5"/>
      <c r="V23" s="5"/>
      <c r="W23" s="5"/>
      <c r="X23" s="5"/>
      <c r="Y23" s="5"/>
      <c r="Z23" s="5"/>
      <c r="AA23" s="5"/>
    </row>
    <row r="24" spans="1:27" x14ac:dyDescent="0.25">
      <c r="A24" s="29"/>
      <c r="B24" s="21" t="s">
        <v>34</v>
      </c>
      <c r="C24" s="116">
        <f>SUM(C25:C28)</f>
        <v>16920212159</v>
      </c>
      <c r="D24" s="116">
        <f t="shared" ref="D24:P24" si="6">SUM(D25:D28)</f>
        <v>16974072051.619999</v>
      </c>
      <c r="E24" s="116">
        <f t="shared" si="6"/>
        <v>290121391.06999999</v>
      </c>
      <c r="F24" s="116">
        <f t="shared" si="6"/>
        <v>333105863.76999998</v>
      </c>
      <c r="G24" s="116">
        <f t="shared" si="6"/>
        <v>2561872528.1100001</v>
      </c>
      <c r="H24" s="116">
        <f t="shared" si="6"/>
        <v>315505751.23000002</v>
      </c>
      <c r="I24" s="116">
        <f t="shared" si="6"/>
        <v>316690498.44999999</v>
      </c>
      <c r="J24" s="116">
        <f t="shared" si="6"/>
        <v>2521448453.8900003</v>
      </c>
      <c r="K24" s="116">
        <f t="shared" si="6"/>
        <v>322318752.17000002</v>
      </c>
      <c r="L24" s="116">
        <f t="shared" si="6"/>
        <v>332410522.33999991</v>
      </c>
      <c r="M24" s="116">
        <f t="shared" si="6"/>
        <v>352724712.35000014</v>
      </c>
      <c r="N24" s="116">
        <f t="shared" si="6"/>
        <v>314994357.90999997</v>
      </c>
      <c r="O24" s="116">
        <f t="shared" si="6"/>
        <v>3288672829</v>
      </c>
      <c r="P24" s="116">
        <f t="shared" si="6"/>
        <v>1900359169.0799999</v>
      </c>
      <c r="Q24" s="117">
        <f>Q25+Q26+Q27+Q28</f>
        <v>12850224829.369999</v>
      </c>
      <c r="R24" s="17"/>
      <c r="S24" s="5"/>
      <c r="T24" s="5"/>
      <c r="U24" s="5"/>
      <c r="V24" s="5"/>
      <c r="W24" s="5"/>
      <c r="X24" s="5"/>
      <c r="Y24" s="5"/>
      <c r="Z24" s="5"/>
      <c r="AA24" s="5"/>
    </row>
    <row r="25" spans="1:27" x14ac:dyDescent="0.25">
      <c r="B25" s="28" t="s">
        <v>35</v>
      </c>
      <c r="C25" s="123">
        <v>7343491478</v>
      </c>
      <c r="D25" s="123">
        <v>7397143376.7799997</v>
      </c>
      <c r="E25" s="126">
        <v>288782743.06999999</v>
      </c>
      <c r="F25" s="126">
        <v>331690525.13</v>
      </c>
      <c r="G25" s="126">
        <v>350205284.10999995</v>
      </c>
      <c r="H25" s="126">
        <v>314179293.23000002</v>
      </c>
      <c r="I25" s="126">
        <v>315320190.11000001</v>
      </c>
      <c r="J25" s="126">
        <v>334401247.74000007</v>
      </c>
      <c r="K25" s="126">
        <v>321063071.67000002</v>
      </c>
      <c r="L25" s="126">
        <v>330604887.83999991</v>
      </c>
      <c r="M25" s="126">
        <v>351382274.35000014</v>
      </c>
      <c r="N25" s="126">
        <v>313655069.90999997</v>
      </c>
      <c r="O25" s="126">
        <v>315044099.40000004</v>
      </c>
      <c r="P25" s="126">
        <v>425533669.08000004</v>
      </c>
      <c r="Q25" s="148">
        <f>SUM(E25:P25)</f>
        <v>3991862355.6399999</v>
      </c>
      <c r="S25" s="5"/>
      <c r="T25" s="5"/>
      <c r="U25" s="5"/>
      <c r="V25" s="5"/>
      <c r="W25" s="5"/>
      <c r="X25" s="5"/>
      <c r="Y25" s="5"/>
      <c r="Z25" s="5"/>
      <c r="AA25" s="5"/>
    </row>
    <row r="26" spans="1:27" x14ac:dyDescent="0.25">
      <c r="B26" s="28" t="s">
        <v>36</v>
      </c>
      <c r="C26" s="123">
        <v>692747376</v>
      </c>
      <c r="D26" s="123">
        <v>692298179</v>
      </c>
      <c r="E26" s="126">
        <v>1338648</v>
      </c>
      <c r="F26" s="126">
        <v>1338648</v>
      </c>
      <c r="G26" s="126">
        <v>1326458</v>
      </c>
      <c r="H26" s="126">
        <v>1326458</v>
      </c>
      <c r="I26" s="126">
        <v>1311680.5</v>
      </c>
      <c r="J26" s="126">
        <v>1311680.5</v>
      </c>
      <c r="K26" s="126">
        <v>1255680.5</v>
      </c>
      <c r="L26" s="126">
        <v>1255680.5</v>
      </c>
      <c r="M26" s="126">
        <v>1240788</v>
      </c>
      <c r="N26" s="126">
        <v>1240788</v>
      </c>
      <c r="O26" s="126">
        <v>1230093</v>
      </c>
      <c r="P26" s="126">
        <v>1224976</v>
      </c>
      <c r="Q26" s="148">
        <f>SUM(E26:P26)</f>
        <v>15401579</v>
      </c>
      <c r="S26" s="5"/>
      <c r="T26" s="5"/>
      <c r="U26" s="5"/>
      <c r="V26" s="5"/>
      <c r="W26" s="5"/>
      <c r="X26" s="5"/>
      <c r="Y26" s="5"/>
      <c r="Z26" s="5"/>
      <c r="AA26" s="5"/>
    </row>
    <row r="27" spans="1:27" x14ac:dyDescent="0.25">
      <c r="B27" s="28" t="s">
        <v>37</v>
      </c>
      <c r="C27" s="123">
        <v>8882615805</v>
      </c>
      <c r="D27" s="123">
        <v>8883575805</v>
      </c>
      <c r="E27" s="155">
        <v>0</v>
      </c>
      <c r="F27" s="126">
        <v>30000</v>
      </c>
      <c r="G27" s="126">
        <v>2210340786</v>
      </c>
      <c r="H27" s="155">
        <v>0</v>
      </c>
      <c r="I27" s="155">
        <v>0</v>
      </c>
      <c r="J27" s="126">
        <v>2185735525.6500001</v>
      </c>
      <c r="K27" s="155">
        <v>0</v>
      </c>
      <c r="L27" s="126">
        <v>549954</v>
      </c>
      <c r="M27" s="126">
        <v>100550</v>
      </c>
      <c r="N27" s="126">
        <v>98500</v>
      </c>
      <c r="O27" s="126">
        <v>2972398636.5999999</v>
      </c>
      <c r="P27" s="126">
        <v>1473600524</v>
      </c>
      <c r="Q27" s="148">
        <f>SUM(E27:P27)</f>
        <v>8842854476.25</v>
      </c>
      <c r="R27" s="17"/>
      <c r="S27" s="5"/>
      <c r="T27" s="5"/>
      <c r="U27" s="5"/>
      <c r="V27" s="5"/>
      <c r="W27" s="5"/>
      <c r="X27" s="5"/>
      <c r="Y27" s="5"/>
      <c r="Z27" s="5"/>
      <c r="AA27" s="5"/>
    </row>
    <row r="28" spans="1:27" x14ac:dyDescent="0.25">
      <c r="B28" s="28" t="s">
        <v>38</v>
      </c>
      <c r="C28" s="123">
        <v>1357500</v>
      </c>
      <c r="D28" s="123">
        <v>1054690.8400000001</v>
      </c>
      <c r="E28" s="155">
        <v>0</v>
      </c>
      <c r="F28" s="126">
        <v>46690.64</v>
      </c>
      <c r="G28" s="155">
        <v>0</v>
      </c>
      <c r="H28" s="155">
        <v>0</v>
      </c>
      <c r="I28" s="126">
        <v>58627.839999999997</v>
      </c>
      <c r="J28" s="155">
        <v>0</v>
      </c>
      <c r="K28" s="155">
        <v>0</v>
      </c>
      <c r="L28" s="155">
        <v>0</v>
      </c>
      <c r="M28" s="126">
        <v>1100</v>
      </c>
      <c r="N28" s="155">
        <v>0</v>
      </c>
      <c r="O28" s="155">
        <v>0</v>
      </c>
      <c r="P28" s="155">
        <v>0</v>
      </c>
      <c r="Q28" s="148">
        <f t="shared" ref="Q28" si="7">SUM(E28:P28)</f>
        <v>106418.48</v>
      </c>
      <c r="R28" s="17"/>
      <c r="S28" s="5"/>
      <c r="T28" s="5"/>
      <c r="U28" s="5"/>
      <c r="V28" s="5"/>
      <c r="W28" s="5"/>
      <c r="X28" s="5"/>
      <c r="Y28" s="5"/>
      <c r="Z28" s="5"/>
      <c r="AA28" s="5"/>
    </row>
    <row r="29" spans="1:27" x14ac:dyDescent="0.25">
      <c r="B29" s="21" t="s">
        <v>39</v>
      </c>
      <c r="C29" s="116">
        <f>SUM(C30:C35)</f>
        <v>4274977567</v>
      </c>
      <c r="D29" s="116">
        <f t="shared" ref="D29:P29" si="8">SUM(D30:D35)</f>
        <v>4283251742.5500002</v>
      </c>
      <c r="E29" s="116">
        <f t="shared" si="8"/>
        <v>184769.44</v>
      </c>
      <c r="F29" s="116">
        <f t="shared" si="8"/>
        <v>3323105.05</v>
      </c>
      <c r="G29" s="116">
        <f t="shared" si="8"/>
        <v>358399.29</v>
      </c>
      <c r="H29" s="116">
        <f t="shared" si="8"/>
        <v>62395.920000000006</v>
      </c>
      <c r="I29" s="116">
        <f t="shared" si="8"/>
        <v>235652.71</v>
      </c>
      <c r="J29" s="116">
        <f t="shared" si="8"/>
        <v>2934627.52</v>
      </c>
      <c r="K29" s="116">
        <f t="shared" si="8"/>
        <v>1467112.58</v>
      </c>
      <c r="L29" s="116">
        <f t="shared" si="8"/>
        <v>878298.78</v>
      </c>
      <c r="M29" s="116">
        <f t="shared" si="8"/>
        <v>307596.71999999997</v>
      </c>
      <c r="N29" s="116">
        <f t="shared" si="8"/>
        <v>4692914.29</v>
      </c>
      <c r="O29" s="116">
        <f t="shared" si="8"/>
        <v>1432654.8900000001</v>
      </c>
      <c r="P29" s="116">
        <f t="shared" si="8"/>
        <v>4209166.0600000005</v>
      </c>
      <c r="Q29" s="117">
        <f>SUM(Q30:Q35)</f>
        <v>20086693.25</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586060791</v>
      </c>
      <c r="D31" s="129">
        <v>594432373.25999999</v>
      </c>
      <c r="E31" s="130">
        <v>106915.6</v>
      </c>
      <c r="F31" s="130">
        <v>2868752.8899999997</v>
      </c>
      <c r="G31" s="130">
        <v>36963.89</v>
      </c>
      <c r="H31" s="130">
        <v>62395.920000000006</v>
      </c>
      <c r="I31" s="130">
        <v>235652.71</v>
      </c>
      <c r="J31" s="130">
        <v>2361004.1800000002</v>
      </c>
      <c r="K31" s="130">
        <v>903331.02</v>
      </c>
      <c r="L31" s="130">
        <v>291323.71000000002</v>
      </c>
      <c r="M31" s="130">
        <v>280592.69999999995</v>
      </c>
      <c r="N31" s="130">
        <v>1219952.1399999999</v>
      </c>
      <c r="O31" s="130">
        <v>776587.72</v>
      </c>
      <c r="P31" s="130">
        <v>4209166.0600000005</v>
      </c>
      <c r="Q31" s="148">
        <f t="shared" ref="Q31:Q35" si="9">SUM(E31:P31)</f>
        <v>13352638.539999999</v>
      </c>
      <c r="R31" s="17"/>
      <c r="S31" s="5"/>
      <c r="T31" s="5"/>
      <c r="U31" s="5"/>
      <c r="V31" s="5"/>
      <c r="W31" s="5"/>
      <c r="X31" s="5"/>
      <c r="Y31" s="5"/>
      <c r="Z31" s="5"/>
      <c r="AA31" s="5"/>
    </row>
    <row r="32" spans="1:27" x14ac:dyDescent="0.25">
      <c r="B32" s="4" t="s">
        <v>42</v>
      </c>
      <c r="C32" s="129">
        <v>250000</v>
      </c>
      <c r="D32" s="129">
        <v>250000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6510000</v>
      </c>
      <c r="D33" s="129">
        <v>6412593.29</v>
      </c>
      <c r="E33" s="130">
        <v>77853.84</v>
      </c>
      <c r="F33" s="130">
        <v>454352.16</v>
      </c>
      <c r="G33" s="130">
        <v>321435.39999999997</v>
      </c>
      <c r="H33" s="157">
        <v>0</v>
      </c>
      <c r="I33" s="157">
        <v>0</v>
      </c>
      <c r="J33" s="130">
        <v>573623.34</v>
      </c>
      <c r="K33" s="130">
        <v>563781.56000000006</v>
      </c>
      <c r="L33" s="130">
        <v>586975.07000000007</v>
      </c>
      <c r="M33" s="130">
        <v>27004.02</v>
      </c>
      <c r="N33" s="130">
        <v>3472962.15</v>
      </c>
      <c r="O33" s="130">
        <v>656067.17000000004</v>
      </c>
      <c r="P33" s="157">
        <v>0</v>
      </c>
      <c r="Q33" s="148">
        <f t="shared" si="9"/>
        <v>6734054.71</v>
      </c>
      <c r="R33" s="17"/>
      <c r="S33" s="5"/>
      <c r="T33" s="5"/>
      <c r="U33" s="5"/>
      <c r="V33" s="5"/>
      <c r="W33" s="5"/>
      <c r="X33" s="5"/>
      <c r="Y33" s="5"/>
      <c r="Z33" s="5"/>
      <c r="AA33" s="5"/>
    </row>
    <row r="34" spans="2:27" x14ac:dyDescent="0.25">
      <c r="B34" s="4" t="s">
        <v>44</v>
      </c>
      <c r="C34" s="129">
        <v>700000</v>
      </c>
      <c r="D34" s="129">
        <v>700000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3680268780</v>
      </c>
      <c r="D35" s="129">
        <v>3680268780</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4268467065</v>
      </c>
      <c r="D37" s="132">
        <f t="shared" si="10"/>
        <v>4225607172.3800011</v>
      </c>
      <c r="E37" s="132">
        <f t="shared" si="10"/>
        <v>8094100.2400000095</v>
      </c>
      <c r="F37" s="132">
        <f t="shared" si="10"/>
        <v>1548953.3499999642</v>
      </c>
      <c r="G37" s="132">
        <f t="shared" si="10"/>
        <v>39957281.589999199</v>
      </c>
      <c r="H37" s="132">
        <f t="shared" si="10"/>
        <v>25763415.949999988</v>
      </c>
      <c r="I37" s="132">
        <f t="shared" si="10"/>
        <v>24480422.939999998</v>
      </c>
      <c r="J37" s="132">
        <f t="shared" si="10"/>
        <v>-39252394.28000021</v>
      </c>
      <c r="K37" s="132">
        <f t="shared" si="10"/>
        <v>58138486.24000001</v>
      </c>
      <c r="L37" s="132">
        <f t="shared" si="10"/>
        <v>28034554.600000083</v>
      </c>
      <c r="M37" s="132">
        <f t="shared" si="10"/>
        <v>-20811184.920000136</v>
      </c>
      <c r="N37" s="132">
        <f t="shared" si="10"/>
        <v>13107377.070000052</v>
      </c>
      <c r="O37" s="132">
        <f t="shared" si="10"/>
        <v>6712026.4499998093</v>
      </c>
      <c r="P37" s="132">
        <f t="shared" si="10"/>
        <v>-72094302.720000029</v>
      </c>
      <c r="Q37" s="132">
        <f t="shared" si="10"/>
        <v>73678736.510002136</v>
      </c>
      <c r="R37" s="17"/>
      <c r="S37" s="5"/>
      <c r="T37" s="5"/>
      <c r="U37" s="5"/>
      <c r="V37" s="5"/>
      <c r="W37" s="5"/>
      <c r="X37" s="5"/>
      <c r="Y37" s="5"/>
      <c r="Z37" s="5"/>
      <c r="AA37" s="5"/>
    </row>
    <row r="38" spans="2:27" x14ac:dyDescent="0.25">
      <c r="B38" s="27" t="s">
        <v>48</v>
      </c>
      <c r="C38" s="132">
        <f t="shared" ref="C38:Q38" si="11">C19-C29</f>
        <v>-4268467065</v>
      </c>
      <c r="D38" s="132">
        <f t="shared" si="11"/>
        <v>-4276741240.5500002</v>
      </c>
      <c r="E38" s="132">
        <f t="shared" si="11"/>
        <v>-184769.44</v>
      </c>
      <c r="F38" s="132">
        <f t="shared" si="11"/>
        <v>-3323105.05</v>
      </c>
      <c r="G38" s="132">
        <f t="shared" si="11"/>
        <v>-358399.29</v>
      </c>
      <c r="H38" s="132">
        <f t="shared" si="11"/>
        <v>-62395.920000000006</v>
      </c>
      <c r="I38" s="132">
        <f t="shared" si="11"/>
        <v>-235652.71</v>
      </c>
      <c r="J38" s="132">
        <f t="shared" si="11"/>
        <v>-2934627.52</v>
      </c>
      <c r="K38" s="132">
        <f t="shared" si="11"/>
        <v>-1467112.58</v>
      </c>
      <c r="L38" s="132">
        <f t="shared" si="11"/>
        <v>-878298.78</v>
      </c>
      <c r="M38" s="132">
        <f t="shared" si="11"/>
        <v>-307596.71999999997</v>
      </c>
      <c r="N38" s="132">
        <f t="shared" si="11"/>
        <v>-4692914.29</v>
      </c>
      <c r="O38" s="132">
        <f t="shared" si="11"/>
        <v>-1432654.8900000001</v>
      </c>
      <c r="P38" s="132">
        <f t="shared" si="11"/>
        <v>-4209166.0600000005</v>
      </c>
      <c r="Q38" s="132">
        <f t="shared" si="11"/>
        <v>-20086693.25</v>
      </c>
      <c r="R38" s="17"/>
      <c r="S38" s="5"/>
      <c r="T38" s="5"/>
      <c r="U38" s="5"/>
      <c r="V38" s="5"/>
      <c r="W38" s="5"/>
      <c r="X38" s="5"/>
      <c r="Y38" s="5"/>
      <c r="Z38" s="5"/>
      <c r="AA38" s="5"/>
    </row>
    <row r="39" spans="2:27" x14ac:dyDescent="0.25">
      <c r="B39" s="27" t="s">
        <v>49</v>
      </c>
      <c r="C39" s="134">
        <f t="shared" ref="C39:Q39" si="12">(C13+C19)-(C24+C29)</f>
        <v>0</v>
      </c>
      <c r="D39" s="132">
        <f t="shared" si="12"/>
        <v>-51134068.169998169</v>
      </c>
      <c r="E39" s="132">
        <f t="shared" si="12"/>
        <v>7909330.8000000119</v>
      </c>
      <c r="F39" s="132">
        <f t="shared" si="12"/>
        <v>-1774151.7000000477</v>
      </c>
      <c r="G39" s="132">
        <f t="shared" si="12"/>
        <v>39598882.299999237</v>
      </c>
      <c r="H39" s="132">
        <f t="shared" si="12"/>
        <v>25701020.029999971</v>
      </c>
      <c r="I39" s="132">
        <f t="shared" si="12"/>
        <v>24244770.230000019</v>
      </c>
      <c r="J39" s="132">
        <f t="shared" si="12"/>
        <v>-42187021.800000191</v>
      </c>
      <c r="K39" s="132">
        <f t="shared" si="12"/>
        <v>56671373.660000026</v>
      </c>
      <c r="L39" s="132">
        <f t="shared" si="12"/>
        <v>27156255.820000112</v>
      </c>
      <c r="M39" s="132">
        <f t="shared" si="12"/>
        <v>-21118781.640000165</v>
      </c>
      <c r="N39" s="132">
        <f t="shared" si="12"/>
        <v>8414462.780000031</v>
      </c>
      <c r="O39" s="132">
        <f t="shared" si="12"/>
        <v>5279371.5599999428</v>
      </c>
      <c r="P39" s="132">
        <f t="shared" si="12"/>
        <v>-76303468.779999971</v>
      </c>
      <c r="Q39" s="132">
        <f t="shared" si="12"/>
        <v>53592043.260002136</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0</v>
      </c>
      <c r="D41" s="160">
        <f t="shared" si="13"/>
        <v>51.134068169999999</v>
      </c>
      <c r="E41" s="159">
        <f t="shared" si="13"/>
        <v>0</v>
      </c>
      <c r="F41" s="159">
        <f t="shared" si="13"/>
        <v>0</v>
      </c>
      <c r="G41" s="159">
        <f t="shared" si="13"/>
        <v>0</v>
      </c>
      <c r="H41" s="159">
        <f t="shared" si="13"/>
        <v>0</v>
      </c>
      <c r="I41" s="159">
        <f t="shared" si="13"/>
        <v>0</v>
      </c>
      <c r="J41" s="159">
        <f t="shared" si="13"/>
        <v>-6.0229251099999992</v>
      </c>
      <c r="K41" s="159">
        <f t="shared" si="13"/>
        <v>0</v>
      </c>
      <c r="L41" s="159">
        <f t="shared" si="13"/>
        <v>-17.34945883</v>
      </c>
      <c r="M41" s="159">
        <f t="shared" si="13"/>
        <v>0</v>
      </c>
      <c r="N41" s="159">
        <f t="shared" si="13"/>
        <v>-17.34945883</v>
      </c>
      <c r="O41" s="159">
        <f t="shared" si="13"/>
        <v>0</v>
      </c>
      <c r="P41" s="159">
        <f t="shared" si="13"/>
        <v>0</v>
      </c>
      <c r="Q41" s="159">
        <f t="shared" si="13"/>
        <v>-40.721842769999995</v>
      </c>
      <c r="R41" s="17"/>
      <c r="S41" s="5"/>
      <c r="T41" s="5"/>
      <c r="U41" s="5"/>
      <c r="V41" s="5"/>
      <c r="W41" s="5"/>
      <c r="X41" s="5"/>
      <c r="Y41" s="5"/>
      <c r="Z41" s="5"/>
      <c r="AA41" s="5"/>
    </row>
    <row r="42" spans="2:27" x14ac:dyDescent="0.25">
      <c r="B42" s="23" t="s">
        <v>52</v>
      </c>
      <c r="C42" s="2">
        <f>C43</f>
        <v>0</v>
      </c>
      <c r="D42" s="2">
        <f t="shared" ref="D42:P42" si="14">D43</f>
        <v>95.685868999999997</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95.685868999999997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15">SUM(D45:D46)</f>
        <v>44.551800829999998</v>
      </c>
      <c r="E44" s="2">
        <f t="shared" si="15"/>
        <v>0</v>
      </c>
      <c r="F44" s="2">
        <f t="shared" si="15"/>
        <v>0</v>
      </c>
      <c r="G44" s="2">
        <f t="shared" si="15"/>
        <v>0</v>
      </c>
      <c r="H44" s="2">
        <f t="shared" si="15"/>
        <v>0</v>
      </c>
      <c r="I44" s="2">
        <f t="shared" si="15"/>
        <v>0</v>
      </c>
      <c r="J44" s="2">
        <f t="shared" si="15"/>
        <v>6.0229251099999992</v>
      </c>
      <c r="K44" s="2">
        <f t="shared" si="15"/>
        <v>0</v>
      </c>
      <c r="L44" s="2">
        <f t="shared" si="15"/>
        <v>17.34945883</v>
      </c>
      <c r="M44" s="2">
        <f t="shared" si="15"/>
        <v>0</v>
      </c>
      <c r="N44" s="2">
        <f t="shared" si="15"/>
        <v>17.34945883</v>
      </c>
      <c r="O44" s="2">
        <f t="shared" si="15"/>
        <v>0</v>
      </c>
      <c r="P44" s="2">
        <f t="shared" si="15"/>
        <v>0</v>
      </c>
      <c r="Q44" s="2">
        <f>SUM(Q45:Q46)</f>
        <v>40.721842769999995</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44.551800829999998</v>
      </c>
      <c r="E46" s="145">
        <v>0</v>
      </c>
      <c r="F46" s="145">
        <v>0</v>
      </c>
      <c r="G46" s="145">
        <v>0</v>
      </c>
      <c r="H46" s="145">
        <v>0</v>
      </c>
      <c r="I46" s="145">
        <v>0</v>
      </c>
      <c r="J46" s="145">
        <v>6.0229251099999992</v>
      </c>
      <c r="K46" s="145">
        <v>0</v>
      </c>
      <c r="L46" s="145">
        <v>17.34945883</v>
      </c>
      <c r="M46" s="145">
        <v>0</v>
      </c>
      <c r="N46" s="145">
        <v>17.34945883</v>
      </c>
      <c r="O46" s="145">
        <v>0</v>
      </c>
      <c r="P46" s="145">
        <v>0</v>
      </c>
      <c r="Q46" s="145">
        <f>SUM(E46:P46)</f>
        <v>40.721842769999995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3" t="s">
        <v>62</v>
      </c>
      <c r="C48" s="74"/>
      <c r="D48" s="74"/>
      <c r="E48" s="75"/>
      <c r="F48" s="75"/>
      <c r="G48" s="75"/>
      <c r="H48" s="75"/>
      <c r="I48" s="75"/>
      <c r="J48" s="75"/>
      <c r="K48" s="75"/>
      <c r="L48" s="75"/>
      <c r="M48" s="75"/>
      <c r="N48" s="75"/>
      <c r="O48" s="75"/>
      <c r="P48" s="75"/>
      <c r="Q48" s="74"/>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A61"/>
  <sheetViews>
    <sheetView showGridLines="0" zoomScale="90" zoomScaleNormal="90" workbookViewId="0">
      <selection activeCell="G31" sqref="G31"/>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22767059776</v>
      </c>
      <c r="D12" s="120">
        <f t="shared" si="0"/>
        <v>20148995859</v>
      </c>
      <c r="E12" s="121">
        <f t="shared" si="0"/>
        <v>381545890.52999997</v>
      </c>
      <c r="F12" s="121">
        <f t="shared" si="0"/>
        <v>94825455.469999939</v>
      </c>
      <c r="G12" s="121">
        <f t="shared" si="0"/>
        <v>2364011861.4499998</v>
      </c>
      <c r="H12" s="121">
        <f t="shared" si="0"/>
        <v>108920023.77000001</v>
      </c>
      <c r="I12" s="121">
        <f t="shared" si="0"/>
        <v>79459024.049999997</v>
      </c>
      <c r="J12" s="121">
        <f t="shared" si="0"/>
        <v>92638995.600000009</v>
      </c>
      <c r="K12" s="121">
        <f t="shared" si="0"/>
        <v>103094594.46000001</v>
      </c>
      <c r="L12" s="121">
        <f t="shared" si="0"/>
        <v>63515511.140000001</v>
      </c>
      <c r="M12" s="121">
        <f t="shared" si="0"/>
        <v>4619632610.710001</v>
      </c>
      <c r="N12" s="121">
        <f t="shared" si="0"/>
        <v>100509521.47</v>
      </c>
      <c r="O12" s="121">
        <f t="shared" si="0"/>
        <v>111769119.59</v>
      </c>
      <c r="P12" s="121">
        <f t="shared" si="0"/>
        <v>2521407158.1100001</v>
      </c>
      <c r="Q12" s="121">
        <f>+Q13+Q19</f>
        <v>10641329766.350002</v>
      </c>
      <c r="R12" s="5"/>
      <c r="S12" s="5"/>
      <c r="T12" s="5"/>
      <c r="U12" s="5"/>
      <c r="V12" s="5"/>
      <c r="W12" s="5"/>
      <c r="X12" s="5"/>
      <c r="Y12" s="5"/>
      <c r="Z12" s="5"/>
      <c r="AA12" s="5"/>
    </row>
    <row r="13" spans="1:27" x14ac:dyDescent="0.25">
      <c r="B13" s="23" t="s">
        <v>22</v>
      </c>
      <c r="C13" s="115">
        <f>SUM(C14:C18)</f>
        <v>22741411381</v>
      </c>
      <c r="D13" s="115">
        <f t="shared" ref="D13:P13" si="1">SUM(D14:D18)</f>
        <v>20123347464</v>
      </c>
      <c r="E13" s="115">
        <f t="shared" si="1"/>
        <v>381545890.52999997</v>
      </c>
      <c r="F13" s="115">
        <f t="shared" si="1"/>
        <v>94825455.469999939</v>
      </c>
      <c r="G13" s="115">
        <f t="shared" si="1"/>
        <v>2364011861.4499998</v>
      </c>
      <c r="H13" s="115">
        <f t="shared" si="1"/>
        <v>108920023.77000001</v>
      </c>
      <c r="I13" s="115">
        <f t="shared" si="1"/>
        <v>79459024.049999997</v>
      </c>
      <c r="J13" s="115">
        <f t="shared" si="1"/>
        <v>92638995.600000009</v>
      </c>
      <c r="K13" s="115">
        <f t="shared" si="1"/>
        <v>103094594.46000001</v>
      </c>
      <c r="L13" s="115">
        <f t="shared" si="1"/>
        <v>63515511.140000001</v>
      </c>
      <c r="M13" s="115">
        <f t="shared" si="1"/>
        <v>4619632610.710001</v>
      </c>
      <c r="N13" s="115">
        <f t="shared" si="1"/>
        <v>100509521.47</v>
      </c>
      <c r="O13" s="115">
        <f t="shared" si="1"/>
        <v>111769119.59</v>
      </c>
      <c r="P13" s="115">
        <f t="shared" si="1"/>
        <v>2521407158.1100001</v>
      </c>
      <c r="Q13" s="115">
        <f>SUM(Q14:Q18)</f>
        <v>10641329766.350002</v>
      </c>
      <c r="R13" s="17"/>
      <c r="S13" s="17"/>
      <c r="T13" s="17"/>
      <c r="U13" s="17"/>
      <c r="V13" s="17"/>
      <c r="W13" s="17"/>
      <c r="X13" s="17"/>
      <c r="Y13" s="17"/>
      <c r="Z13" s="17"/>
      <c r="AA13" s="5"/>
    </row>
    <row r="14" spans="1:27" x14ac:dyDescent="0.25">
      <c r="B14" s="30" t="s">
        <v>23</v>
      </c>
      <c r="C14" s="148">
        <v>613795946</v>
      </c>
      <c r="D14" s="123">
        <v>613795946</v>
      </c>
      <c r="E14" s="123">
        <v>38285193.409999996</v>
      </c>
      <c r="F14" s="123">
        <v>22169956.949999999</v>
      </c>
      <c r="G14" s="123">
        <v>18258953.879999999</v>
      </c>
      <c r="H14" s="123">
        <v>24075743.59</v>
      </c>
      <c r="I14" s="123">
        <v>18272420.550000001</v>
      </c>
      <c r="J14" s="123">
        <v>20837430.77</v>
      </c>
      <c r="K14" s="123">
        <v>31170922.850000001</v>
      </c>
      <c r="L14" s="123">
        <v>18258953.879999999</v>
      </c>
      <c r="M14" s="123">
        <v>18262287.209999997</v>
      </c>
      <c r="N14" s="123">
        <v>27027285.850000001</v>
      </c>
      <c r="O14" s="123">
        <v>18258953.879999995</v>
      </c>
      <c r="P14" s="123">
        <v>32332876.859999999</v>
      </c>
      <c r="Q14" s="148">
        <f>SUM(E14:P14)</f>
        <v>287210979.68000001</v>
      </c>
      <c r="R14" s="17"/>
      <c r="S14" s="18"/>
      <c r="T14" s="18"/>
      <c r="U14" s="18"/>
      <c r="V14" s="18"/>
      <c r="W14" s="18"/>
      <c r="X14" s="18"/>
      <c r="Y14" s="18"/>
      <c r="Z14" s="18"/>
      <c r="AA14" s="5"/>
    </row>
    <row r="15" spans="1:27" x14ac:dyDescent="0.25">
      <c r="B15" s="30" t="s">
        <v>24</v>
      </c>
      <c r="C15" s="148">
        <v>6228358241</v>
      </c>
      <c r="D15" s="123">
        <v>6235733267</v>
      </c>
      <c r="E15" s="123">
        <v>6231067</v>
      </c>
      <c r="F15" s="123">
        <v>1521432.0499999998</v>
      </c>
      <c r="G15" s="123">
        <v>1787935.78</v>
      </c>
      <c r="H15" s="123">
        <v>198426.06</v>
      </c>
      <c r="I15" s="123">
        <v>3597557.38</v>
      </c>
      <c r="J15" s="123">
        <v>844114.71</v>
      </c>
      <c r="K15" s="123">
        <v>958477.74</v>
      </c>
      <c r="L15" s="123">
        <v>4989150.8899999997</v>
      </c>
      <c r="M15" s="123">
        <v>797730.70000000007</v>
      </c>
      <c r="N15" s="123">
        <v>2489510.5</v>
      </c>
      <c r="O15" s="123">
        <v>10950785.84</v>
      </c>
      <c r="P15" s="123">
        <v>196744.53999999998</v>
      </c>
      <c r="Q15" s="148">
        <f t="shared" ref="Q15:Q18" si="2">SUM(E15:P15)</f>
        <v>34562933.189999998</v>
      </c>
      <c r="R15" s="17"/>
      <c r="S15" s="32"/>
      <c r="T15" s="32"/>
      <c r="U15" s="32"/>
      <c r="V15" s="18"/>
      <c r="W15" s="18"/>
      <c r="X15" s="32"/>
      <c r="Y15" s="32"/>
      <c r="Z15" s="32"/>
      <c r="AA15" s="18"/>
    </row>
    <row r="16" spans="1:27" s="31" customFormat="1" x14ac:dyDescent="0.25">
      <c r="B16" s="30" t="s">
        <v>25</v>
      </c>
      <c r="C16" s="148">
        <v>2442364656</v>
      </c>
      <c r="D16" s="123">
        <v>2442364656</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13446892538</v>
      </c>
      <c r="D17" s="123">
        <v>10793323444</v>
      </c>
      <c r="E17" s="123">
        <v>326579630.12</v>
      </c>
      <c r="F17" s="123">
        <v>70959449.119999945</v>
      </c>
      <c r="G17" s="123">
        <v>2343730971.79</v>
      </c>
      <c r="H17" s="123">
        <v>84473854.120000005</v>
      </c>
      <c r="I17" s="123">
        <v>57441046.119999997</v>
      </c>
      <c r="J17" s="123">
        <v>70957450.120000005</v>
      </c>
      <c r="K17" s="123">
        <v>70965193.870000005</v>
      </c>
      <c r="L17" s="123">
        <v>40267406.369999997</v>
      </c>
      <c r="M17" s="123">
        <v>4600572592.8000011</v>
      </c>
      <c r="N17" s="123">
        <v>70992725.120000005</v>
      </c>
      <c r="O17" s="123">
        <v>82559379.870000005</v>
      </c>
      <c r="P17" s="123">
        <v>2488877536.71</v>
      </c>
      <c r="Q17" s="148">
        <f t="shared" si="2"/>
        <v>10308377236.130001</v>
      </c>
      <c r="R17" s="17"/>
      <c r="V17" s="18"/>
      <c r="W17" s="18"/>
    </row>
    <row r="18" spans="1:27" x14ac:dyDescent="0.25">
      <c r="B18" s="30" t="s">
        <v>27</v>
      </c>
      <c r="C18" s="148">
        <v>10000000</v>
      </c>
      <c r="D18" s="123">
        <v>38130151</v>
      </c>
      <c r="E18" s="123">
        <v>10450000</v>
      </c>
      <c r="F18" s="123">
        <v>174617.35000000003</v>
      </c>
      <c r="G18" s="123">
        <v>234000</v>
      </c>
      <c r="H18" s="123">
        <v>172000</v>
      </c>
      <c r="I18" s="123">
        <v>148000</v>
      </c>
      <c r="J18" s="124">
        <v>0</v>
      </c>
      <c r="K18" s="124">
        <v>0</v>
      </c>
      <c r="L18" s="124">
        <v>0</v>
      </c>
      <c r="M18" s="124">
        <v>0</v>
      </c>
      <c r="N18" s="124">
        <v>0</v>
      </c>
      <c r="O18" s="124">
        <v>0</v>
      </c>
      <c r="P18" s="124">
        <v>0</v>
      </c>
      <c r="Q18" s="148">
        <f t="shared" si="2"/>
        <v>11178617.35</v>
      </c>
      <c r="R18" s="17"/>
      <c r="S18" s="51"/>
      <c r="T18" s="5"/>
      <c r="U18" s="5"/>
      <c r="V18" s="18"/>
      <c r="W18" s="18"/>
      <c r="X18" s="5"/>
      <c r="Y18" s="5"/>
      <c r="Z18" s="5"/>
      <c r="AA18" s="5"/>
    </row>
    <row r="19" spans="1:27" x14ac:dyDescent="0.25">
      <c r="B19" s="23" t="s">
        <v>28</v>
      </c>
      <c r="C19" s="115">
        <f>SUM(C20:C22)</f>
        <v>25648395</v>
      </c>
      <c r="D19" s="115">
        <f t="shared" ref="D19:P19" si="3">SUM(D20:D22)</f>
        <v>25648395</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15294317</v>
      </c>
      <c r="D20" s="123">
        <v>15294317</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10354078</v>
      </c>
      <c r="D22" s="123">
        <v>10354078</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22757059776</v>
      </c>
      <c r="D23" s="120">
        <f t="shared" si="5"/>
        <v>20212844116.939999</v>
      </c>
      <c r="E23" s="121">
        <f t="shared" si="5"/>
        <v>296165876.31</v>
      </c>
      <c r="F23" s="121">
        <f t="shared" si="5"/>
        <v>78819683.150000006</v>
      </c>
      <c r="G23" s="121">
        <f t="shared" si="5"/>
        <v>2385592880.5600004</v>
      </c>
      <c r="H23" s="121">
        <f t="shared" si="5"/>
        <v>89102258.929999992</v>
      </c>
      <c r="I23" s="121">
        <f t="shared" si="5"/>
        <v>82658338.209999979</v>
      </c>
      <c r="J23" s="121">
        <f t="shared" si="5"/>
        <v>100722832.86999999</v>
      </c>
      <c r="K23" s="121">
        <f t="shared" si="5"/>
        <v>96775404.700000003</v>
      </c>
      <c r="L23" s="121">
        <f t="shared" si="5"/>
        <v>89458982.829999998</v>
      </c>
      <c r="M23" s="121">
        <f t="shared" si="5"/>
        <v>4613492442.1199999</v>
      </c>
      <c r="N23" s="121">
        <f t="shared" si="5"/>
        <v>105639314.63999999</v>
      </c>
      <c r="O23" s="121">
        <f t="shared" si="5"/>
        <v>107771695.38999999</v>
      </c>
      <c r="P23" s="121">
        <f t="shared" si="5"/>
        <v>2623469446.5999999</v>
      </c>
      <c r="Q23" s="121">
        <f t="shared" si="5"/>
        <v>10669669156.309999</v>
      </c>
      <c r="R23" s="17"/>
      <c r="S23" s="5"/>
      <c r="T23" s="5"/>
      <c r="U23" s="5"/>
      <c r="V23" s="5"/>
      <c r="W23" s="5"/>
      <c r="X23" s="5"/>
      <c r="Y23" s="5"/>
      <c r="Z23" s="5"/>
      <c r="AA23" s="5"/>
    </row>
    <row r="24" spans="1:27" x14ac:dyDescent="0.25">
      <c r="A24" s="29"/>
      <c r="B24" s="21" t="s">
        <v>34</v>
      </c>
      <c r="C24" s="116">
        <f>SUM(C25:C28)</f>
        <v>18289035894</v>
      </c>
      <c r="D24" s="116">
        <f t="shared" ref="D24:P24" si="6">SUM(D25:D28)</f>
        <v>15659808756.469999</v>
      </c>
      <c r="E24" s="116">
        <f t="shared" si="6"/>
        <v>295393802.05000001</v>
      </c>
      <c r="F24" s="116">
        <f t="shared" si="6"/>
        <v>75622410.300000012</v>
      </c>
      <c r="G24" s="116">
        <f t="shared" si="6"/>
        <v>2383577346.2800002</v>
      </c>
      <c r="H24" s="116">
        <f t="shared" si="6"/>
        <v>84007262.189999998</v>
      </c>
      <c r="I24" s="116">
        <f t="shared" si="6"/>
        <v>82658338.209999979</v>
      </c>
      <c r="J24" s="116">
        <f t="shared" si="6"/>
        <v>81284046.25999999</v>
      </c>
      <c r="K24" s="116">
        <f t="shared" si="6"/>
        <v>92466800.159999996</v>
      </c>
      <c r="L24" s="116">
        <f t="shared" si="6"/>
        <v>88671762.450000003</v>
      </c>
      <c r="M24" s="116">
        <f t="shared" si="6"/>
        <v>4605566855.8699999</v>
      </c>
      <c r="N24" s="116">
        <f t="shared" si="6"/>
        <v>100051646.05999999</v>
      </c>
      <c r="O24" s="116">
        <f t="shared" si="6"/>
        <v>100966381.06999998</v>
      </c>
      <c r="P24" s="116">
        <f t="shared" si="6"/>
        <v>2601836283.25</v>
      </c>
      <c r="Q24" s="117">
        <f>Q25+Q26+Q27+Q28</f>
        <v>10592102934.15</v>
      </c>
      <c r="R24" s="17"/>
      <c r="S24" s="5"/>
      <c r="T24" s="5"/>
      <c r="U24" s="5"/>
      <c r="V24" s="5"/>
      <c r="W24" s="5"/>
      <c r="X24" s="5"/>
      <c r="Y24" s="5"/>
      <c r="Z24" s="5"/>
      <c r="AA24" s="5"/>
    </row>
    <row r="25" spans="1:27" x14ac:dyDescent="0.25">
      <c r="B25" s="28" t="s">
        <v>35</v>
      </c>
      <c r="C25" s="123">
        <v>8299563190.999999</v>
      </c>
      <c r="D25" s="123">
        <v>5670207612.4699993</v>
      </c>
      <c r="E25" s="126">
        <v>294136426.05000001</v>
      </c>
      <c r="F25" s="126">
        <v>74302081.100000009</v>
      </c>
      <c r="G25" s="126">
        <v>109488446.88000001</v>
      </c>
      <c r="H25" s="126">
        <v>82729416.189999998</v>
      </c>
      <c r="I25" s="126">
        <v>81380492.209999979</v>
      </c>
      <c r="J25" s="126">
        <v>79998552.75999999</v>
      </c>
      <c r="K25" s="126">
        <v>91150424.159999996</v>
      </c>
      <c r="L25" s="126">
        <v>86920174.950000003</v>
      </c>
      <c r="M25" s="126">
        <v>108852427.19</v>
      </c>
      <c r="N25" s="126">
        <v>98280242.079999983</v>
      </c>
      <c r="O25" s="126">
        <v>99815411.069999978</v>
      </c>
      <c r="P25" s="126">
        <v>195379124.60000002</v>
      </c>
      <c r="Q25" s="148">
        <f>SUM(E25:P25)</f>
        <v>1402433219.2399998</v>
      </c>
      <c r="S25" s="5"/>
      <c r="T25" s="5"/>
      <c r="U25" s="5"/>
      <c r="V25" s="5"/>
      <c r="W25" s="5"/>
      <c r="X25" s="5"/>
      <c r="Y25" s="5"/>
      <c r="Z25" s="5"/>
      <c r="AA25" s="5"/>
    </row>
    <row r="26" spans="1:27" x14ac:dyDescent="0.25">
      <c r="B26" s="28" t="s">
        <v>36</v>
      </c>
      <c r="C26" s="123">
        <v>748300000</v>
      </c>
      <c r="D26" s="123">
        <v>747974987</v>
      </c>
      <c r="E26" s="126">
        <v>1257376</v>
      </c>
      <c r="F26" s="126">
        <v>1257376</v>
      </c>
      <c r="G26" s="126">
        <v>1257376</v>
      </c>
      <c r="H26" s="126">
        <v>1277846</v>
      </c>
      <c r="I26" s="126">
        <v>1277846</v>
      </c>
      <c r="J26" s="126">
        <v>1285493.5</v>
      </c>
      <c r="K26" s="126">
        <v>1280376</v>
      </c>
      <c r="L26" s="126">
        <v>1275258.5</v>
      </c>
      <c r="M26" s="126">
        <v>1259906</v>
      </c>
      <c r="N26" s="126">
        <v>1259906</v>
      </c>
      <c r="O26" s="126">
        <v>1075970</v>
      </c>
      <c r="P26" s="126">
        <v>1210257</v>
      </c>
      <c r="Q26" s="148">
        <f>SUM(E26:P26)</f>
        <v>14974987</v>
      </c>
      <c r="S26" s="5"/>
      <c r="T26" s="5"/>
      <c r="U26" s="5"/>
      <c r="V26" s="5"/>
      <c r="W26" s="5"/>
      <c r="X26" s="5"/>
      <c r="Y26" s="5"/>
      <c r="Z26" s="5"/>
      <c r="AA26" s="5"/>
    </row>
    <row r="27" spans="1:27" x14ac:dyDescent="0.25">
      <c r="B27" s="28" t="s">
        <v>37</v>
      </c>
      <c r="C27" s="123">
        <v>9240586203</v>
      </c>
      <c r="D27" s="123">
        <v>9241051157</v>
      </c>
      <c r="E27" s="155">
        <v>0</v>
      </c>
      <c r="F27" s="126">
        <v>62953.200000000004</v>
      </c>
      <c r="G27" s="126">
        <v>2272771523.3400002</v>
      </c>
      <c r="H27" s="155">
        <v>0</v>
      </c>
      <c r="I27" s="155">
        <v>0</v>
      </c>
      <c r="J27" s="155">
        <v>0</v>
      </c>
      <c r="K27" s="126">
        <v>36000</v>
      </c>
      <c r="L27" s="126">
        <v>476329</v>
      </c>
      <c r="M27" s="126">
        <v>4495454522.6800003</v>
      </c>
      <c r="N27" s="126">
        <v>511497.98000000004</v>
      </c>
      <c r="O27" s="126">
        <v>75000</v>
      </c>
      <c r="P27" s="126">
        <v>2405246901.6500001</v>
      </c>
      <c r="Q27" s="148">
        <f>SUM(E27:P27)</f>
        <v>9174634727.8500004</v>
      </c>
      <c r="R27" s="17"/>
      <c r="S27" s="5"/>
      <c r="T27" s="5"/>
      <c r="U27" s="5"/>
      <c r="V27" s="5"/>
      <c r="W27" s="5"/>
      <c r="X27" s="5"/>
      <c r="Y27" s="5"/>
      <c r="Z27" s="5"/>
      <c r="AA27" s="5"/>
    </row>
    <row r="28" spans="1:27" x14ac:dyDescent="0.25">
      <c r="B28" s="28" t="s">
        <v>38</v>
      </c>
      <c r="C28" s="123">
        <v>586500</v>
      </c>
      <c r="D28" s="123">
        <v>575000</v>
      </c>
      <c r="E28" s="155">
        <v>0</v>
      </c>
      <c r="F28" s="155">
        <v>0</v>
      </c>
      <c r="G28" s="126">
        <v>60000.06</v>
      </c>
      <c r="H28" s="155">
        <v>0</v>
      </c>
      <c r="I28" s="155">
        <v>0</v>
      </c>
      <c r="J28" s="155">
        <v>0</v>
      </c>
      <c r="K28" s="155">
        <v>0</v>
      </c>
      <c r="L28" s="155">
        <v>0</v>
      </c>
      <c r="M28" s="155">
        <v>0</v>
      </c>
      <c r="N28" s="155">
        <v>0</v>
      </c>
      <c r="O28" s="155">
        <v>0</v>
      </c>
      <c r="P28" s="155">
        <v>0</v>
      </c>
      <c r="Q28" s="148">
        <f t="shared" ref="Q28" si="7">SUM(E28:P28)</f>
        <v>60000.06</v>
      </c>
      <c r="R28" s="17"/>
      <c r="S28" s="5"/>
      <c r="T28" s="5"/>
      <c r="U28" s="5"/>
      <c r="V28" s="5"/>
      <c r="W28" s="5"/>
      <c r="X28" s="5"/>
      <c r="Y28" s="5"/>
      <c r="Z28" s="5"/>
      <c r="AA28" s="5"/>
    </row>
    <row r="29" spans="1:27" x14ac:dyDescent="0.25">
      <c r="B29" s="21" t="s">
        <v>39</v>
      </c>
      <c r="C29" s="116">
        <f>SUM(C30:C35)</f>
        <v>4468023882</v>
      </c>
      <c r="D29" s="116">
        <f t="shared" ref="D29:O29" si="8">SUM(D30:D35)</f>
        <v>4553035360.4700003</v>
      </c>
      <c r="E29" s="116">
        <f t="shared" si="8"/>
        <v>772074.26</v>
      </c>
      <c r="F29" s="116">
        <f t="shared" si="8"/>
        <v>3197272.85</v>
      </c>
      <c r="G29" s="116">
        <f t="shared" si="8"/>
        <v>2015534.28</v>
      </c>
      <c r="H29" s="116">
        <f t="shared" si="8"/>
        <v>5094996.74</v>
      </c>
      <c r="I29" s="1">
        <f t="shared" si="8"/>
        <v>0</v>
      </c>
      <c r="J29" s="116">
        <f t="shared" si="8"/>
        <v>19438786.609999999</v>
      </c>
      <c r="K29" s="116">
        <f t="shared" si="8"/>
        <v>4308604.54</v>
      </c>
      <c r="L29" s="116">
        <f t="shared" si="8"/>
        <v>787220.37999999989</v>
      </c>
      <c r="M29" s="116">
        <f t="shared" si="8"/>
        <v>7925586.25</v>
      </c>
      <c r="N29" s="116">
        <f t="shared" si="8"/>
        <v>5587668.5800000001</v>
      </c>
      <c r="O29" s="116">
        <f t="shared" si="8"/>
        <v>6805314.3200000003</v>
      </c>
      <c r="P29" s="116">
        <f>SUM(P30:P35)</f>
        <v>21633163.350000001</v>
      </c>
      <c r="Q29" s="117">
        <f>SUM(Q30:Q35)</f>
        <v>77566222.159999996</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653240885</v>
      </c>
      <c r="D31" s="129">
        <v>720110492.96999991</v>
      </c>
      <c r="E31" s="130">
        <v>772074.26</v>
      </c>
      <c r="F31" s="130">
        <v>963074.52999999991</v>
      </c>
      <c r="G31" s="130">
        <v>1890775.83</v>
      </c>
      <c r="H31" s="130">
        <v>4573277.2</v>
      </c>
      <c r="I31" s="157">
        <v>0</v>
      </c>
      <c r="J31" s="130">
        <v>15184678.1</v>
      </c>
      <c r="K31" s="130">
        <v>3011191.98</v>
      </c>
      <c r="L31" s="130">
        <v>494640.08999999997</v>
      </c>
      <c r="M31" s="130">
        <v>4156323.07</v>
      </c>
      <c r="N31" s="130">
        <v>5438478.8200000003</v>
      </c>
      <c r="O31" s="130">
        <v>3902446.0300000003</v>
      </c>
      <c r="P31" s="130">
        <v>14557658.07</v>
      </c>
      <c r="Q31" s="148">
        <f t="shared" ref="Q31:Q35" si="9">SUM(E31:P31)</f>
        <v>54944617.980000004</v>
      </c>
      <c r="R31" s="17"/>
      <c r="S31" s="5"/>
      <c r="T31" s="5"/>
      <c r="U31" s="5"/>
      <c r="V31" s="5"/>
      <c r="W31" s="5"/>
      <c r="X31" s="5"/>
      <c r="Y31" s="5"/>
      <c r="Z31" s="5"/>
      <c r="AA31" s="5"/>
    </row>
    <row r="32" spans="1:27" x14ac:dyDescent="0.25">
      <c r="B32" s="4" t="s">
        <v>42</v>
      </c>
      <c r="C32" s="129">
        <v>275000</v>
      </c>
      <c r="D32" s="129">
        <v>275000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5045095</v>
      </c>
      <c r="D33" s="129">
        <v>23186965.5</v>
      </c>
      <c r="E33" s="157">
        <v>0</v>
      </c>
      <c r="F33" s="130">
        <v>2234198.3200000003</v>
      </c>
      <c r="G33" s="130">
        <v>124758.45</v>
      </c>
      <c r="H33" s="130">
        <v>521719.54</v>
      </c>
      <c r="I33" s="157">
        <v>0</v>
      </c>
      <c r="J33" s="130">
        <v>4254108.51</v>
      </c>
      <c r="K33" s="130">
        <v>1297412.56</v>
      </c>
      <c r="L33" s="130">
        <v>292580.28999999998</v>
      </c>
      <c r="M33" s="130">
        <v>3769263.1799999997</v>
      </c>
      <c r="N33" s="130">
        <v>149189.76000000001</v>
      </c>
      <c r="O33" s="130">
        <v>2902868.2900000005</v>
      </c>
      <c r="P33" s="130">
        <v>7075505.2799999993</v>
      </c>
      <c r="Q33" s="148">
        <f t="shared" si="9"/>
        <v>22621604.18</v>
      </c>
      <c r="R33" s="17"/>
      <c r="S33" s="5"/>
      <c r="T33" s="5"/>
      <c r="U33" s="5"/>
      <c r="V33" s="5"/>
      <c r="W33" s="5"/>
      <c r="X33" s="5"/>
      <c r="Y33" s="5"/>
      <c r="Z33" s="5"/>
      <c r="AA33" s="5"/>
    </row>
    <row r="34" spans="2:27" x14ac:dyDescent="0.25">
      <c r="B34" s="4" t="s">
        <v>44</v>
      </c>
      <c r="C34" s="129">
        <v>592500</v>
      </c>
      <c r="D34" s="129">
        <v>592500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3807682406</v>
      </c>
      <c r="D35" s="129">
        <v>3807682406</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4452375487</v>
      </c>
      <c r="D37" s="132">
        <f t="shared" si="10"/>
        <v>4463538707.5300007</v>
      </c>
      <c r="E37" s="132">
        <f t="shared" si="10"/>
        <v>86152088.479999959</v>
      </c>
      <c r="F37" s="132">
        <f t="shared" si="10"/>
        <v>19203045.169999927</v>
      </c>
      <c r="G37" s="132">
        <f t="shared" si="10"/>
        <v>-19565484.830000401</v>
      </c>
      <c r="H37" s="132">
        <f t="shared" si="10"/>
        <v>24912761.580000013</v>
      </c>
      <c r="I37" s="132">
        <f t="shared" si="10"/>
        <v>-3199314.1599999815</v>
      </c>
      <c r="J37" s="132">
        <f t="shared" si="10"/>
        <v>11354949.340000018</v>
      </c>
      <c r="K37" s="132">
        <f t="shared" si="10"/>
        <v>10627794.300000012</v>
      </c>
      <c r="L37" s="132">
        <f t="shared" si="10"/>
        <v>-25156251.310000002</v>
      </c>
      <c r="M37" s="132">
        <f t="shared" si="10"/>
        <v>14065754.840001106</v>
      </c>
      <c r="N37" s="132">
        <f t="shared" si="10"/>
        <v>457875.41000001132</v>
      </c>
      <c r="O37" s="132">
        <f t="shared" si="10"/>
        <v>10802738.520000026</v>
      </c>
      <c r="P37" s="132">
        <f t="shared" si="10"/>
        <v>-80429125.139999866</v>
      </c>
      <c r="Q37" s="132">
        <f t="shared" si="10"/>
        <v>49226832.20000267</v>
      </c>
      <c r="R37" s="17"/>
      <c r="S37" s="5"/>
      <c r="T37" s="5"/>
      <c r="U37" s="5"/>
      <c r="V37" s="5"/>
      <c r="W37" s="5"/>
      <c r="X37" s="5"/>
      <c r="Y37" s="5"/>
      <c r="Z37" s="5"/>
      <c r="AA37" s="5"/>
    </row>
    <row r="38" spans="2:27" x14ac:dyDescent="0.25">
      <c r="B38" s="27" t="s">
        <v>48</v>
      </c>
      <c r="C38" s="132">
        <f t="shared" ref="C38:Q38" si="11">C19-C29</f>
        <v>-4442375487</v>
      </c>
      <c r="D38" s="132">
        <f t="shared" si="11"/>
        <v>-4527386965.4700003</v>
      </c>
      <c r="E38" s="132">
        <f t="shared" si="11"/>
        <v>-772074.26</v>
      </c>
      <c r="F38" s="132">
        <f t="shared" si="11"/>
        <v>-3197272.85</v>
      </c>
      <c r="G38" s="132">
        <f t="shared" si="11"/>
        <v>-2015534.28</v>
      </c>
      <c r="H38" s="132">
        <f t="shared" si="11"/>
        <v>-5094996.74</v>
      </c>
      <c r="I38" s="134">
        <f t="shared" si="11"/>
        <v>0</v>
      </c>
      <c r="J38" s="132">
        <f t="shared" si="11"/>
        <v>-19438786.609999999</v>
      </c>
      <c r="K38" s="132">
        <f t="shared" si="11"/>
        <v>-4308604.54</v>
      </c>
      <c r="L38" s="132">
        <f t="shared" si="11"/>
        <v>-787220.37999999989</v>
      </c>
      <c r="M38" s="132">
        <f t="shared" si="11"/>
        <v>-7925586.25</v>
      </c>
      <c r="N38" s="132">
        <f t="shared" si="11"/>
        <v>-5587668.5800000001</v>
      </c>
      <c r="O38" s="132">
        <f t="shared" si="11"/>
        <v>-6805314.3200000003</v>
      </c>
      <c r="P38" s="132">
        <f t="shared" si="11"/>
        <v>-21633163.350000001</v>
      </c>
      <c r="Q38" s="132">
        <f t="shared" si="11"/>
        <v>-77566222.159999996</v>
      </c>
      <c r="R38" s="17"/>
      <c r="S38" s="5"/>
      <c r="T38" s="5"/>
      <c r="U38" s="5"/>
      <c r="V38" s="5"/>
      <c r="W38" s="5"/>
      <c r="X38" s="5"/>
      <c r="Y38" s="5"/>
      <c r="Z38" s="5"/>
      <c r="AA38" s="5"/>
    </row>
    <row r="39" spans="2:27" x14ac:dyDescent="0.25">
      <c r="B39" s="27" t="s">
        <v>49</v>
      </c>
      <c r="C39" s="132">
        <f t="shared" ref="C39:Q39" si="12">(C13+C19)-(C24+C29)</f>
        <v>10000000</v>
      </c>
      <c r="D39" s="132">
        <f t="shared" si="12"/>
        <v>-63848257.939998627</v>
      </c>
      <c r="E39" s="132">
        <f t="shared" si="12"/>
        <v>85380014.219999969</v>
      </c>
      <c r="F39" s="132">
        <f t="shared" si="12"/>
        <v>16005772.319999933</v>
      </c>
      <c r="G39" s="132">
        <f t="shared" si="12"/>
        <v>-21581019.11000061</v>
      </c>
      <c r="H39" s="132">
        <f t="shared" si="12"/>
        <v>19817764.840000018</v>
      </c>
      <c r="I39" s="132">
        <f t="shared" si="12"/>
        <v>-3199314.1599999815</v>
      </c>
      <c r="J39" s="132">
        <f t="shared" si="12"/>
        <v>-8083837.2699999809</v>
      </c>
      <c r="K39" s="132">
        <f t="shared" si="12"/>
        <v>6319189.7600000054</v>
      </c>
      <c r="L39" s="132">
        <f t="shared" si="12"/>
        <v>-25943471.689999998</v>
      </c>
      <c r="M39" s="132">
        <f t="shared" si="12"/>
        <v>6140168.5900011063</v>
      </c>
      <c r="N39" s="132">
        <f t="shared" si="12"/>
        <v>-5129793.1699999869</v>
      </c>
      <c r="O39" s="132">
        <f t="shared" si="12"/>
        <v>3997424.2000000179</v>
      </c>
      <c r="P39" s="132">
        <f t="shared" si="12"/>
        <v>-102062288.48999977</v>
      </c>
      <c r="Q39" s="132">
        <f t="shared" si="12"/>
        <v>-28339389.959997177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-10</v>
      </c>
      <c r="D41" s="160">
        <f t="shared" si="13"/>
        <v>63.848257940000003</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-2.7344746</v>
      </c>
      <c r="N41" s="159">
        <f t="shared" si="13"/>
        <v>-0.17399999999999999</v>
      </c>
      <c r="O41" s="159">
        <f t="shared" si="13"/>
        <v>0</v>
      </c>
      <c r="P41" s="159">
        <f t="shared" si="13"/>
        <v>11.614111739999998</v>
      </c>
      <c r="Q41" s="159">
        <f t="shared" si="13"/>
        <v>8.7056371400000003</v>
      </c>
      <c r="R41" s="17"/>
      <c r="S41" s="5"/>
      <c r="T41" s="5"/>
      <c r="U41" s="5"/>
      <c r="V41" s="5"/>
      <c r="W41" s="5"/>
      <c r="X41" s="5"/>
      <c r="Y41" s="5"/>
      <c r="Z41" s="5"/>
      <c r="AA41" s="5"/>
    </row>
    <row r="42" spans="2:27" x14ac:dyDescent="0.25">
      <c r="B42" s="23" t="s">
        <v>52</v>
      </c>
      <c r="C42" s="2">
        <f>C43</f>
        <v>0</v>
      </c>
      <c r="D42" s="2">
        <f t="shared" ref="D42:P42" si="14">D43</f>
        <v>103.46090476000001</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18.5767807</v>
      </c>
      <c r="Q42" s="2">
        <f>SUM(Q43:Q43)</f>
        <v>18.5767807</v>
      </c>
      <c r="R42" s="17"/>
      <c r="S42" s="5"/>
      <c r="T42" s="5"/>
      <c r="U42" s="5"/>
      <c r="V42" s="5"/>
      <c r="W42" s="5"/>
      <c r="X42" s="5"/>
      <c r="Y42" s="5"/>
      <c r="Z42" s="5"/>
      <c r="AA42" s="5"/>
    </row>
    <row r="43" spans="2:27" x14ac:dyDescent="0.25">
      <c r="B43" s="22" t="s">
        <v>53</v>
      </c>
      <c r="C43" s="161">
        <v>0</v>
      </c>
      <c r="D43" s="162">
        <v>103.46090476000001</v>
      </c>
      <c r="E43" s="162">
        <v>0</v>
      </c>
      <c r="F43" s="162">
        <v>0</v>
      </c>
      <c r="G43" s="162">
        <v>0</v>
      </c>
      <c r="H43" s="162">
        <v>0</v>
      </c>
      <c r="I43" s="162">
        <v>0</v>
      </c>
      <c r="J43" s="162">
        <v>0</v>
      </c>
      <c r="K43" s="162">
        <v>0</v>
      </c>
      <c r="L43" s="162">
        <v>0</v>
      </c>
      <c r="M43" s="162">
        <v>0</v>
      </c>
      <c r="N43" s="162">
        <v>0</v>
      </c>
      <c r="O43" s="162">
        <v>0</v>
      </c>
      <c r="P43" s="162">
        <v>18.5767807</v>
      </c>
      <c r="Q43" s="162">
        <f>SUM(E43:P43)</f>
        <v>18.5767807</v>
      </c>
      <c r="R43" s="17"/>
      <c r="S43" s="5"/>
      <c r="T43" s="5"/>
      <c r="U43" s="5"/>
      <c r="V43" s="5"/>
      <c r="W43" s="5"/>
      <c r="X43" s="5"/>
      <c r="Y43" s="5"/>
      <c r="Z43" s="5"/>
      <c r="AA43" s="5"/>
    </row>
    <row r="44" spans="2:27" x14ac:dyDescent="0.25">
      <c r="B44" s="21" t="s">
        <v>54</v>
      </c>
      <c r="C44" s="2">
        <f>SUM(C45:C46)</f>
        <v>10</v>
      </c>
      <c r="D44" s="2">
        <f t="shared" ref="D44:P44" si="15">SUM(D45:D46)</f>
        <v>39.612646820000002</v>
      </c>
      <c r="E44" s="2">
        <f t="shared" si="15"/>
        <v>0</v>
      </c>
      <c r="F44" s="2">
        <f t="shared" si="15"/>
        <v>0</v>
      </c>
      <c r="G44" s="2">
        <f t="shared" si="15"/>
        <v>0</v>
      </c>
      <c r="H44" s="2">
        <f t="shared" si="15"/>
        <v>0</v>
      </c>
      <c r="I44" s="2">
        <f t="shared" si="15"/>
        <v>0</v>
      </c>
      <c r="J44" s="2">
        <f t="shared" si="15"/>
        <v>0</v>
      </c>
      <c r="K44" s="2">
        <f t="shared" si="15"/>
        <v>0</v>
      </c>
      <c r="L44" s="2">
        <f t="shared" si="15"/>
        <v>0</v>
      </c>
      <c r="M44" s="2">
        <f t="shared" si="15"/>
        <v>2.7344746</v>
      </c>
      <c r="N44" s="2">
        <f t="shared" si="15"/>
        <v>0.17399999999999999</v>
      </c>
      <c r="O44" s="2">
        <f t="shared" si="15"/>
        <v>0</v>
      </c>
      <c r="P44" s="2">
        <f t="shared" si="15"/>
        <v>6.9626689600000011</v>
      </c>
      <c r="Q44" s="2">
        <f>SUM(Q45:Q46)</f>
        <v>9.8711435600000002</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10</v>
      </c>
      <c r="D46" s="137">
        <v>39.612646820000002</v>
      </c>
      <c r="E46" s="145">
        <v>0</v>
      </c>
      <c r="F46" s="145">
        <v>0</v>
      </c>
      <c r="G46" s="145">
        <v>0</v>
      </c>
      <c r="H46" s="145">
        <v>0</v>
      </c>
      <c r="I46" s="145">
        <v>0</v>
      </c>
      <c r="J46" s="145">
        <v>0</v>
      </c>
      <c r="K46" s="145">
        <v>0</v>
      </c>
      <c r="L46" s="145">
        <v>0</v>
      </c>
      <c r="M46" s="145">
        <v>2.7344746</v>
      </c>
      <c r="N46" s="145">
        <v>0.17399999999999999</v>
      </c>
      <c r="O46" s="145">
        <v>0</v>
      </c>
      <c r="P46" s="145">
        <v>6.9626689600000011</v>
      </c>
      <c r="Q46" s="145">
        <f>SUM(E46:P46)</f>
        <v>9.8711435600000002</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2" t="s">
        <v>64</v>
      </c>
      <c r="C48" s="76"/>
      <c r="D48" s="76"/>
      <c r="E48" s="75"/>
      <c r="F48" s="75"/>
      <c r="G48" s="75"/>
      <c r="H48" s="75"/>
      <c r="I48" s="75"/>
      <c r="J48" s="75"/>
      <c r="K48" s="77"/>
      <c r="L48" s="73"/>
      <c r="M48" s="73"/>
      <c r="N48" s="73"/>
      <c r="O48" s="73"/>
      <c r="P48" s="73"/>
      <c r="Q48" s="73"/>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0"/>
  <sheetViews>
    <sheetView showGridLines="0" topLeftCell="A3" zoomScale="90" zoomScaleNormal="90" workbookViewId="0">
      <selection activeCell="C12" sqref="C12:Q46"/>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65</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46">
        <f t="shared" ref="C12:P12" si="0">C13+C19</f>
        <v>42794757987</v>
      </c>
      <c r="D12" s="146">
        <f t="shared" si="0"/>
        <v>42970005460.770004</v>
      </c>
      <c r="E12" s="147">
        <f t="shared" si="0"/>
        <v>106983546.47999999</v>
      </c>
      <c r="F12" s="147">
        <f t="shared" si="0"/>
        <v>132543171.12000003</v>
      </c>
      <c r="G12" s="147">
        <f t="shared" si="0"/>
        <v>97614803.380000055</v>
      </c>
      <c r="H12" s="147">
        <f t="shared" si="0"/>
        <v>93801873.219999924</v>
      </c>
      <c r="I12" s="147">
        <f t="shared" si="0"/>
        <v>180869699.00999999</v>
      </c>
      <c r="J12" s="147">
        <f t="shared" si="0"/>
        <v>93904088.879999995</v>
      </c>
      <c r="K12" s="147">
        <f t="shared" si="0"/>
        <v>4922329491.0799999</v>
      </c>
      <c r="L12" s="147">
        <f t="shared" si="0"/>
        <v>105708049.50999999</v>
      </c>
      <c r="M12" s="147">
        <f t="shared" si="0"/>
        <v>2502177971.9400001</v>
      </c>
      <c r="N12" s="147">
        <f t="shared" si="0"/>
        <v>111911817.54000002</v>
      </c>
      <c r="O12" s="147">
        <f t="shared" si="0"/>
        <v>95918182.710000008</v>
      </c>
      <c r="P12" s="147">
        <f t="shared" si="0"/>
        <v>2643116149.4200001</v>
      </c>
      <c r="Q12" s="147">
        <f>+Q13+Q19</f>
        <v>11086878844.290001</v>
      </c>
      <c r="R12" s="5"/>
      <c r="S12" s="5"/>
      <c r="T12" s="5"/>
      <c r="U12" s="5"/>
      <c r="V12" s="5"/>
      <c r="W12" s="5"/>
      <c r="X12" s="5"/>
      <c r="Y12" s="5"/>
      <c r="Z12" s="5"/>
      <c r="AA12" s="5"/>
    </row>
    <row r="13" spans="1:27" x14ac:dyDescent="0.25">
      <c r="B13" s="23" t="s">
        <v>22</v>
      </c>
      <c r="C13" s="115">
        <v>42656063817</v>
      </c>
      <c r="D13" s="115">
        <v>42831311290.770004</v>
      </c>
      <c r="E13" s="115">
        <v>106983546.47999999</v>
      </c>
      <c r="F13" s="115">
        <v>132543171.12000003</v>
      </c>
      <c r="G13" s="115">
        <v>97614803.380000055</v>
      </c>
      <c r="H13" s="115">
        <v>93801873.219999924</v>
      </c>
      <c r="I13" s="115">
        <v>180869699.00999999</v>
      </c>
      <c r="J13" s="115">
        <v>93904088.879999995</v>
      </c>
      <c r="K13" s="115">
        <v>4922329491.0799999</v>
      </c>
      <c r="L13" s="115">
        <v>105708049.50999999</v>
      </c>
      <c r="M13" s="115">
        <v>2502177971.9400001</v>
      </c>
      <c r="N13" s="115">
        <v>111911817.54000002</v>
      </c>
      <c r="O13" s="115">
        <v>95918182.710000008</v>
      </c>
      <c r="P13" s="115">
        <v>2643116149.4200001</v>
      </c>
      <c r="Q13" s="115">
        <f>SUM(Q14:Q18)</f>
        <v>11086878844.290001</v>
      </c>
      <c r="R13" s="17"/>
      <c r="S13" s="17"/>
      <c r="T13" s="17"/>
      <c r="U13" s="17"/>
      <c r="V13" s="17"/>
      <c r="W13" s="17"/>
      <c r="X13" s="17"/>
      <c r="Y13" s="17"/>
      <c r="Z13" s="17"/>
      <c r="AA13" s="5"/>
    </row>
    <row r="14" spans="1:27" x14ac:dyDescent="0.25">
      <c r="B14" s="30" t="s">
        <v>23</v>
      </c>
      <c r="C14" s="148">
        <v>1014287539</v>
      </c>
      <c r="D14" s="123">
        <v>1014287539</v>
      </c>
      <c r="E14" s="123">
        <v>12901405.32</v>
      </c>
      <c r="F14" s="123">
        <v>40323540.140000001</v>
      </c>
      <c r="G14" s="123">
        <v>20090823.079999998</v>
      </c>
      <c r="H14" s="123">
        <v>18258953.879999995</v>
      </c>
      <c r="I14" s="123">
        <v>49453308.780000001</v>
      </c>
      <c r="J14" s="123">
        <v>18258953.879999999</v>
      </c>
      <c r="K14" s="123">
        <v>23496091.899999999</v>
      </c>
      <c r="L14" s="123">
        <v>25611324.66</v>
      </c>
      <c r="M14" s="123">
        <v>19504560.890000001</v>
      </c>
      <c r="N14" s="123">
        <v>26411752.799999997</v>
      </c>
      <c r="O14" s="123">
        <v>18731817.740000002</v>
      </c>
      <c r="P14" s="123">
        <v>18799281.839999996</v>
      </c>
      <c r="Q14" s="148">
        <f>SUM(E14:P14)</f>
        <v>291841814.90999997</v>
      </c>
      <c r="R14" s="17"/>
      <c r="S14" s="18"/>
      <c r="T14" s="18"/>
      <c r="U14" s="18"/>
      <c r="V14" s="18"/>
      <c r="W14" s="18"/>
      <c r="X14" s="18"/>
      <c r="Y14" s="18"/>
      <c r="Z14" s="18"/>
      <c r="AA14" s="5"/>
    </row>
    <row r="15" spans="1:27" x14ac:dyDescent="0.25">
      <c r="B15" s="30" t="s">
        <v>24</v>
      </c>
      <c r="C15" s="148">
        <v>17442796611</v>
      </c>
      <c r="D15" s="123">
        <v>17442796611</v>
      </c>
      <c r="E15" s="123">
        <v>14334376.620000001</v>
      </c>
      <c r="F15" s="123">
        <v>2510182.19</v>
      </c>
      <c r="G15" s="123">
        <v>2751537.51</v>
      </c>
      <c r="H15" s="123">
        <v>802566.8</v>
      </c>
      <c r="I15" s="123">
        <v>6676524.4399999995</v>
      </c>
      <c r="J15" s="123">
        <v>909976.96</v>
      </c>
      <c r="K15" s="123">
        <v>3395605.31</v>
      </c>
      <c r="L15" s="123">
        <v>5365505.0600000005</v>
      </c>
      <c r="M15" s="123">
        <v>1125897.57</v>
      </c>
      <c r="N15" s="123">
        <v>2890957.24</v>
      </c>
      <c r="O15" s="123">
        <v>2402936.6799999997</v>
      </c>
      <c r="P15" s="123">
        <v>5600838.6600000001</v>
      </c>
      <c r="Q15" s="148">
        <f t="shared" ref="Q15:Q18" si="1">SUM(E15:P15)</f>
        <v>48766905.040000007</v>
      </c>
      <c r="R15" s="17"/>
      <c r="S15" s="32"/>
      <c r="T15" s="32"/>
      <c r="U15" s="32"/>
      <c r="V15" s="18"/>
      <c r="W15" s="18"/>
      <c r="X15" s="32"/>
      <c r="Y15" s="32"/>
      <c r="Z15" s="32"/>
      <c r="AA15" s="18"/>
    </row>
    <row r="16" spans="1:27" s="31" customFormat="1" x14ac:dyDescent="0.25">
      <c r="B16" s="30" t="s">
        <v>25</v>
      </c>
      <c r="C16" s="148">
        <v>3958562557</v>
      </c>
      <c r="D16" s="123">
        <v>3958562557</v>
      </c>
      <c r="E16" s="124">
        <v>0</v>
      </c>
      <c r="F16" s="124">
        <v>0</v>
      </c>
      <c r="G16" s="124">
        <v>0</v>
      </c>
      <c r="H16" s="124">
        <v>0</v>
      </c>
      <c r="I16" s="124">
        <v>0</v>
      </c>
      <c r="J16" s="124">
        <v>0</v>
      </c>
      <c r="K16" s="124">
        <v>0</v>
      </c>
      <c r="L16" s="124">
        <v>0</v>
      </c>
      <c r="M16" s="124">
        <v>0</v>
      </c>
      <c r="N16" s="124">
        <v>0</v>
      </c>
      <c r="O16" s="124">
        <v>0</v>
      </c>
      <c r="P16" s="124">
        <v>0</v>
      </c>
      <c r="Q16" s="149">
        <f t="shared" si="1"/>
        <v>0</v>
      </c>
      <c r="R16" s="17"/>
      <c r="V16" s="18"/>
      <c r="W16" s="18"/>
    </row>
    <row r="17" spans="1:27" s="31" customFormat="1" x14ac:dyDescent="0.25">
      <c r="B17" s="30" t="s">
        <v>26</v>
      </c>
      <c r="C17" s="148">
        <v>20223966502</v>
      </c>
      <c r="D17" s="123">
        <v>20325681826</v>
      </c>
      <c r="E17" s="123">
        <v>79724148.789999992</v>
      </c>
      <c r="F17" s="123">
        <v>89709448.790000051</v>
      </c>
      <c r="G17" s="123">
        <v>74772442.790000051</v>
      </c>
      <c r="H17" s="123">
        <v>74740352.539999932</v>
      </c>
      <c r="I17" s="123">
        <v>124739865.78999999</v>
      </c>
      <c r="J17" s="123">
        <v>74735158.040000007</v>
      </c>
      <c r="K17" s="123">
        <v>4895437793.8699999</v>
      </c>
      <c r="L17" s="123">
        <v>74731219.789999992</v>
      </c>
      <c r="M17" s="123">
        <v>2479412652.4699998</v>
      </c>
      <c r="N17" s="123">
        <v>80424326.850000024</v>
      </c>
      <c r="O17" s="123">
        <v>74783428.289999992</v>
      </c>
      <c r="P17" s="123">
        <v>2618716028.9200001</v>
      </c>
      <c r="Q17" s="148">
        <f t="shared" si="1"/>
        <v>10741926866.93</v>
      </c>
      <c r="R17" s="17"/>
      <c r="V17" s="18"/>
      <c r="W17" s="18"/>
    </row>
    <row r="18" spans="1:27" x14ac:dyDescent="0.25">
      <c r="B18" s="30" t="s">
        <v>27</v>
      </c>
      <c r="C18" s="148">
        <v>16450607.999999998</v>
      </c>
      <c r="D18" s="123">
        <v>89982757.770000011</v>
      </c>
      <c r="E18" s="123">
        <v>23615.75</v>
      </c>
      <c r="F18" s="124">
        <v>0</v>
      </c>
      <c r="G18" s="124">
        <v>0</v>
      </c>
      <c r="H18" s="124">
        <v>0</v>
      </c>
      <c r="I18" s="124">
        <v>0</v>
      </c>
      <c r="J18" s="124">
        <v>0</v>
      </c>
      <c r="K18" s="124">
        <v>0</v>
      </c>
      <c r="L18" s="124">
        <v>0</v>
      </c>
      <c r="M18" s="123">
        <v>2134861.0099999998</v>
      </c>
      <c r="N18" s="123">
        <v>2184780.65</v>
      </c>
      <c r="O18" s="124">
        <v>0</v>
      </c>
      <c r="P18" s="124">
        <v>0</v>
      </c>
      <c r="Q18" s="148">
        <f t="shared" si="1"/>
        <v>4343257.41</v>
      </c>
      <c r="R18" s="17"/>
      <c r="S18" s="51"/>
      <c r="T18" s="5"/>
      <c r="U18" s="5"/>
      <c r="V18" s="18"/>
      <c r="W18" s="18"/>
      <c r="X18" s="5"/>
      <c r="Y18" s="5"/>
      <c r="Z18" s="5"/>
      <c r="AA18" s="5"/>
    </row>
    <row r="19" spans="1:27" x14ac:dyDescent="0.25">
      <c r="B19" s="23" t="s">
        <v>28</v>
      </c>
      <c r="C19" s="115">
        <v>138694170</v>
      </c>
      <c r="D19" s="115">
        <v>138694170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31057600</v>
      </c>
      <c r="D20" s="123">
        <v>31057600</v>
      </c>
      <c r="E20" s="124">
        <v>0</v>
      </c>
      <c r="F20" s="124">
        <v>0</v>
      </c>
      <c r="G20" s="124">
        <v>0</v>
      </c>
      <c r="H20" s="124">
        <v>0</v>
      </c>
      <c r="I20" s="124">
        <v>0</v>
      </c>
      <c r="J20" s="124">
        <v>0</v>
      </c>
      <c r="K20" s="124">
        <v>0</v>
      </c>
      <c r="L20" s="124">
        <v>0</v>
      </c>
      <c r="M20" s="124">
        <v>0</v>
      </c>
      <c r="N20" s="124">
        <v>0</v>
      </c>
      <c r="O20" s="124">
        <v>0</v>
      </c>
      <c r="P20" s="124">
        <v>0</v>
      </c>
      <c r="Q20" s="124">
        <f t="shared" ref="Q20:Q22" si="2">SUM(E20:P20)</f>
        <v>0</v>
      </c>
      <c r="R20" s="17"/>
      <c r="S20" s="44" t="s">
        <v>30</v>
      </c>
      <c r="T20" s="5"/>
      <c r="U20" s="5"/>
      <c r="V20" s="5"/>
      <c r="W20" s="5"/>
      <c r="X20" s="5"/>
      <c r="Y20" s="5"/>
      <c r="Z20" s="5"/>
      <c r="AA20" s="5"/>
    </row>
    <row r="21" spans="1:27" x14ac:dyDescent="0.25">
      <c r="B21" s="30" t="s">
        <v>31</v>
      </c>
      <c r="C21" s="123">
        <v>106336570</v>
      </c>
      <c r="D21" s="123">
        <v>106336570</v>
      </c>
      <c r="E21" s="124">
        <v>0</v>
      </c>
      <c r="F21" s="124">
        <v>0</v>
      </c>
      <c r="G21" s="124">
        <v>0</v>
      </c>
      <c r="H21" s="124">
        <v>0</v>
      </c>
      <c r="I21" s="124">
        <v>0</v>
      </c>
      <c r="J21" s="124">
        <v>0</v>
      </c>
      <c r="K21" s="124">
        <v>0</v>
      </c>
      <c r="L21" s="124">
        <v>0</v>
      </c>
      <c r="M21" s="124">
        <v>0</v>
      </c>
      <c r="N21" s="124">
        <v>0</v>
      </c>
      <c r="O21" s="124">
        <v>0</v>
      </c>
      <c r="P21" s="124">
        <v>0</v>
      </c>
      <c r="Q21" s="124">
        <f t="shared" si="2"/>
        <v>0</v>
      </c>
      <c r="R21" s="17"/>
      <c r="S21" s="44"/>
      <c r="T21" s="5"/>
      <c r="U21" s="5"/>
      <c r="V21" s="5"/>
      <c r="W21" s="5"/>
      <c r="X21" s="5"/>
      <c r="Y21" s="5"/>
      <c r="Z21" s="5"/>
      <c r="AA21" s="5"/>
    </row>
    <row r="22" spans="1:27" x14ac:dyDescent="0.25">
      <c r="B22" s="30" t="s">
        <v>32</v>
      </c>
      <c r="C22" s="123">
        <v>1300000</v>
      </c>
      <c r="D22" s="123">
        <v>1300000</v>
      </c>
      <c r="E22" s="124">
        <v>0</v>
      </c>
      <c r="F22" s="124">
        <v>0</v>
      </c>
      <c r="G22" s="124">
        <v>0</v>
      </c>
      <c r="H22" s="124">
        <v>0</v>
      </c>
      <c r="I22" s="124">
        <v>0</v>
      </c>
      <c r="J22" s="124">
        <v>0</v>
      </c>
      <c r="K22" s="124">
        <v>0</v>
      </c>
      <c r="L22" s="124">
        <v>0</v>
      </c>
      <c r="M22" s="124">
        <v>0</v>
      </c>
      <c r="N22" s="124">
        <v>0</v>
      </c>
      <c r="O22" s="124">
        <v>0</v>
      </c>
      <c r="P22" s="124">
        <v>0</v>
      </c>
      <c r="Q22" s="124">
        <f t="shared" si="2"/>
        <v>0</v>
      </c>
      <c r="R22" s="17"/>
      <c r="S22" s="44"/>
      <c r="T22" s="5"/>
      <c r="U22" s="5"/>
      <c r="V22" s="5"/>
      <c r="W22" s="5"/>
      <c r="X22" s="5"/>
      <c r="Y22" s="5"/>
      <c r="Z22" s="5"/>
      <c r="AA22" s="5"/>
    </row>
    <row r="23" spans="1:27" x14ac:dyDescent="0.25">
      <c r="B23" s="25" t="s">
        <v>33</v>
      </c>
      <c r="C23" s="146">
        <f t="shared" ref="C23:Q23" si="3">C24+C29</f>
        <v>40789948196</v>
      </c>
      <c r="D23" s="146">
        <f t="shared" si="3"/>
        <v>41053252492.939995</v>
      </c>
      <c r="E23" s="147">
        <f t="shared" si="3"/>
        <v>64413396.550000004</v>
      </c>
      <c r="F23" s="147">
        <f t="shared" si="3"/>
        <v>80665605.989999995</v>
      </c>
      <c r="G23" s="147">
        <f t="shared" si="3"/>
        <v>118924090.11999997</v>
      </c>
      <c r="H23" s="147">
        <f t="shared" si="3"/>
        <v>83989876.879999995</v>
      </c>
      <c r="I23" s="147">
        <f t="shared" si="3"/>
        <v>93442029.12000002</v>
      </c>
      <c r="J23" s="147">
        <f t="shared" si="3"/>
        <v>100467373.23</v>
      </c>
      <c r="K23" s="147">
        <f t="shared" si="3"/>
        <v>4907908322.8599997</v>
      </c>
      <c r="L23" s="147">
        <f t="shared" si="3"/>
        <v>100797346.61999999</v>
      </c>
      <c r="M23" s="147">
        <f t="shared" si="3"/>
        <v>2517986650.0399995</v>
      </c>
      <c r="N23" s="147">
        <f t="shared" si="3"/>
        <v>109620753.02</v>
      </c>
      <c r="O23" s="147">
        <f t="shared" si="3"/>
        <v>140733767.77000001</v>
      </c>
      <c r="P23" s="147">
        <f t="shared" si="3"/>
        <v>2727139179.29</v>
      </c>
      <c r="Q23" s="147">
        <f t="shared" si="3"/>
        <v>11046088391.490002</v>
      </c>
      <c r="R23" s="17"/>
      <c r="S23" s="5"/>
      <c r="T23" s="5"/>
      <c r="U23" s="5"/>
      <c r="V23" s="5"/>
      <c r="W23" s="5"/>
      <c r="X23" s="5"/>
      <c r="Y23" s="5"/>
      <c r="Z23" s="5"/>
      <c r="AA23" s="5"/>
    </row>
    <row r="24" spans="1:27" x14ac:dyDescent="0.25">
      <c r="A24" s="29"/>
      <c r="B24" s="21" t="s">
        <v>34</v>
      </c>
      <c r="C24" s="116">
        <v>35951419468</v>
      </c>
      <c r="D24" s="116">
        <v>36141028212.729996</v>
      </c>
      <c r="E24" s="116">
        <v>64413396.550000004</v>
      </c>
      <c r="F24" s="116">
        <v>78356171.5</v>
      </c>
      <c r="G24" s="116">
        <v>115361691.51999998</v>
      </c>
      <c r="H24" s="116">
        <v>83112357.479999989</v>
      </c>
      <c r="I24" s="116">
        <v>93404544.12000002</v>
      </c>
      <c r="J24" s="116">
        <v>88237957.340000004</v>
      </c>
      <c r="K24" s="116">
        <v>4905298527.4099998</v>
      </c>
      <c r="L24" s="116">
        <v>88787250.349999994</v>
      </c>
      <c r="M24" s="116">
        <v>2516375028.1699996</v>
      </c>
      <c r="N24" s="116">
        <v>105109613.22</v>
      </c>
      <c r="O24" s="116">
        <v>128504800.50000001</v>
      </c>
      <c r="P24" s="116">
        <v>2698167085.6300001</v>
      </c>
      <c r="Q24" s="117">
        <f>Q25+Q26+Q27+Q28</f>
        <v>10965128423.790001</v>
      </c>
      <c r="R24" s="17"/>
      <c r="S24" s="5"/>
      <c r="T24" s="5"/>
      <c r="U24" s="5"/>
      <c r="V24" s="5"/>
      <c r="W24" s="5"/>
      <c r="X24" s="5"/>
      <c r="Y24" s="5"/>
      <c r="Z24" s="5"/>
      <c r="AA24" s="5"/>
    </row>
    <row r="25" spans="1:27" x14ac:dyDescent="0.25">
      <c r="B25" s="28" t="s">
        <v>35</v>
      </c>
      <c r="C25" s="123">
        <v>24767428355</v>
      </c>
      <c r="D25" s="123">
        <v>24894905361.73</v>
      </c>
      <c r="E25" s="126">
        <v>63174133.050000004</v>
      </c>
      <c r="F25" s="126">
        <v>77096323</v>
      </c>
      <c r="G25" s="126">
        <v>113735121.45999998</v>
      </c>
      <c r="H25" s="126">
        <v>81847156.479999989</v>
      </c>
      <c r="I25" s="126">
        <v>92159343.12000002</v>
      </c>
      <c r="J25" s="126">
        <v>86454531.340000004</v>
      </c>
      <c r="K25" s="126">
        <v>83342318.079999998</v>
      </c>
      <c r="L25" s="126">
        <v>87342783.390000001</v>
      </c>
      <c r="M25" s="126">
        <v>104251722.47000001</v>
      </c>
      <c r="N25" s="126">
        <v>103776352.22</v>
      </c>
      <c r="O25" s="126">
        <v>127221539.50000001</v>
      </c>
      <c r="P25" s="126">
        <v>184757714.29999998</v>
      </c>
      <c r="Q25" s="148">
        <f>SUM(E25:P25)</f>
        <v>1205159038.4100001</v>
      </c>
      <c r="S25" s="5"/>
      <c r="T25" s="5"/>
      <c r="U25" s="5"/>
      <c r="V25" s="5"/>
      <c r="W25" s="5"/>
      <c r="X25" s="5"/>
      <c r="Y25" s="5"/>
      <c r="Z25" s="5"/>
      <c r="AA25" s="5"/>
    </row>
    <row r="26" spans="1:27" x14ac:dyDescent="0.25">
      <c r="B26" s="28" t="s">
        <v>36</v>
      </c>
      <c r="C26" s="123">
        <v>1494864512</v>
      </c>
      <c r="D26" s="123">
        <v>1454690622</v>
      </c>
      <c r="E26" s="126">
        <v>1239263.5</v>
      </c>
      <c r="F26" s="126">
        <v>1259848.5</v>
      </c>
      <c r="G26" s="126">
        <v>1264966</v>
      </c>
      <c r="H26" s="126">
        <v>1245201</v>
      </c>
      <c r="I26" s="126">
        <v>1245201</v>
      </c>
      <c r="J26" s="126">
        <v>1245201</v>
      </c>
      <c r="K26" s="126">
        <v>1274636</v>
      </c>
      <c r="L26" s="126">
        <v>1283261</v>
      </c>
      <c r="M26" s="126">
        <v>1283261</v>
      </c>
      <c r="N26" s="126">
        <v>1283261</v>
      </c>
      <c r="O26" s="126">
        <v>1283261</v>
      </c>
      <c r="P26" s="126">
        <v>1283261</v>
      </c>
      <c r="Q26" s="148">
        <f>SUM(E26:P26)</f>
        <v>15190622</v>
      </c>
      <c r="S26" s="5"/>
      <c r="T26" s="5"/>
      <c r="U26" s="5"/>
      <c r="V26" s="5"/>
      <c r="W26" s="5"/>
      <c r="X26" s="5"/>
      <c r="Y26" s="5"/>
      <c r="Z26" s="5"/>
      <c r="AA26" s="5"/>
    </row>
    <row r="27" spans="1:27" x14ac:dyDescent="0.25">
      <c r="B27" s="28" t="s">
        <v>37</v>
      </c>
      <c r="C27" s="123">
        <v>9688626601</v>
      </c>
      <c r="D27" s="123">
        <v>9790982229</v>
      </c>
      <c r="E27" s="127">
        <v>0</v>
      </c>
      <c r="F27" s="127">
        <v>0</v>
      </c>
      <c r="G27" s="126">
        <v>361604.06</v>
      </c>
      <c r="H27" s="126">
        <v>20000</v>
      </c>
      <c r="I27" s="127">
        <v>0</v>
      </c>
      <c r="J27" s="126">
        <v>538225</v>
      </c>
      <c r="K27" s="126">
        <v>4820681573.3299999</v>
      </c>
      <c r="L27" s="126">
        <v>161205.96</v>
      </c>
      <c r="M27" s="126">
        <v>2410840044.6999998</v>
      </c>
      <c r="N27" s="126">
        <v>50000</v>
      </c>
      <c r="O27" s="127">
        <v>0</v>
      </c>
      <c r="P27" s="126">
        <v>2512126110.3299999</v>
      </c>
      <c r="Q27" s="148">
        <f>SUM(E27:P27)</f>
        <v>9744778763.3800011</v>
      </c>
      <c r="R27" s="17"/>
      <c r="S27" s="5"/>
      <c r="T27" s="5"/>
      <c r="U27" s="5"/>
      <c r="V27" s="5"/>
      <c r="W27" s="5"/>
      <c r="X27" s="5"/>
      <c r="Y27" s="5"/>
      <c r="Z27" s="5"/>
      <c r="AA27" s="5"/>
    </row>
    <row r="28" spans="1:27" x14ac:dyDescent="0.25">
      <c r="B28" s="28" t="s">
        <v>38</v>
      </c>
      <c r="C28" s="123">
        <v>500000</v>
      </c>
      <c r="D28" s="123">
        <v>450000</v>
      </c>
      <c r="E28" s="127">
        <v>0</v>
      </c>
      <c r="F28" s="127">
        <v>0</v>
      </c>
      <c r="G28" s="127">
        <v>0</v>
      </c>
      <c r="H28" s="127">
        <v>0</v>
      </c>
      <c r="I28" s="127">
        <v>0</v>
      </c>
      <c r="J28" s="127">
        <v>0</v>
      </c>
      <c r="K28" s="127">
        <v>0</v>
      </c>
      <c r="L28" s="127">
        <v>0</v>
      </c>
      <c r="M28" s="127">
        <v>0</v>
      </c>
      <c r="N28" s="127">
        <v>0</v>
      </c>
      <c r="O28" s="127">
        <v>0</v>
      </c>
      <c r="P28" s="127">
        <v>0</v>
      </c>
      <c r="Q28" s="135">
        <f t="shared" ref="Q28" si="4">SUM(E28:P28)</f>
        <v>0</v>
      </c>
      <c r="R28" s="17"/>
      <c r="S28" s="5"/>
      <c r="T28" s="5"/>
      <c r="U28" s="5"/>
      <c r="V28" s="5"/>
      <c r="W28" s="5"/>
      <c r="X28" s="5"/>
      <c r="Y28" s="5"/>
      <c r="Z28" s="5"/>
      <c r="AA28" s="5"/>
    </row>
    <row r="29" spans="1:27" x14ac:dyDescent="0.25">
      <c r="B29" s="21" t="s">
        <v>39</v>
      </c>
      <c r="C29" s="116">
        <v>4838528728</v>
      </c>
      <c r="D29" s="116">
        <v>4912224280.21</v>
      </c>
      <c r="E29" s="69">
        <v>0</v>
      </c>
      <c r="F29" s="116">
        <v>2309434.4900000002</v>
      </c>
      <c r="G29" s="116">
        <v>3562398.6</v>
      </c>
      <c r="H29" s="116">
        <v>877519.4</v>
      </c>
      <c r="I29" s="116">
        <v>37485</v>
      </c>
      <c r="J29" s="116">
        <v>12229415.890000001</v>
      </c>
      <c r="K29" s="116">
        <v>2609795.4500000002</v>
      </c>
      <c r="L29" s="116">
        <v>12010096.270000001</v>
      </c>
      <c r="M29" s="116">
        <v>1611621.87</v>
      </c>
      <c r="N29" s="116">
        <v>4511139.8</v>
      </c>
      <c r="O29" s="116">
        <v>12228967.27</v>
      </c>
      <c r="P29" s="116">
        <v>28972093.66</v>
      </c>
      <c r="Q29" s="117">
        <f>SUM(Q30:Q35)</f>
        <v>80959967.700000003</v>
      </c>
      <c r="R29" s="17"/>
      <c r="S29" s="5"/>
      <c r="T29" s="5"/>
      <c r="U29" s="5"/>
      <c r="V29" s="5"/>
      <c r="W29" s="5"/>
      <c r="X29" s="5"/>
      <c r="Y29" s="5"/>
      <c r="Z29" s="5"/>
      <c r="AA29" s="5"/>
    </row>
    <row r="30" spans="1:27" x14ac:dyDescent="0.25">
      <c r="B30" s="4" t="s">
        <v>40</v>
      </c>
      <c r="C30" s="129">
        <v>25000000</v>
      </c>
      <c r="D30" s="129">
        <v>25000000</v>
      </c>
      <c r="E30" s="131">
        <v>0</v>
      </c>
      <c r="F30" s="131">
        <v>0</v>
      </c>
      <c r="G30" s="131">
        <v>0</v>
      </c>
      <c r="H30" s="131">
        <v>0</v>
      </c>
      <c r="I30" s="131">
        <v>0</v>
      </c>
      <c r="J30" s="131">
        <v>0</v>
      </c>
      <c r="K30" s="131">
        <v>0</v>
      </c>
      <c r="L30" s="131">
        <v>0</v>
      </c>
      <c r="M30" s="131">
        <v>0</v>
      </c>
      <c r="N30" s="131">
        <v>0</v>
      </c>
      <c r="O30" s="131">
        <v>0</v>
      </c>
      <c r="P30" s="131">
        <v>0</v>
      </c>
      <c r="Q30" s="135">
        <f>SUM(E30:P30)</f>
        <v>0</v>
      </c>
      <c r="R30" s="17"/>
      <c r="S30" s="5"/>
      <c r="T30" s="5"/>
      <c r="U30" s="5"/>
      <c r="V30" s="5"/>
      <c r="W30" s="5"/>
      <c r="X30" s="5"/>
      <c r="Y30" s="5"/>
      <c r="Z30" s="5"/>
      <c r="AA30" s="5"/>
    </row>
    <row r="31" spans="1:27" x14ac:dyDescent="0.25">
      <c r="B31" s="4" t="s">
        <v>41</v>
      </c>
      <c r="C31" s="129">
        <v>554007594</v>
      </c>
      <c r="D31" s="129">
        <v>621295827.49000001</v>
      </c>
      <c r="E31" s="131">
        <v>0</v>
      </c>
      <c r="F31" s="130">
        <v>2309434.4900000002</v>
      </c>
      <c r="G31" s="130">
        <v>3562398.6</v>
      </c>
      <c r="H31" s="130">
        <v>877519.4</v>
      </c>
      <c r="I31" s="130">
        <v>37485</v>
      </c>
      <c r="J31" s="130">
        <v>11414400</v>
      </c>
      <c r="K31" s="130">
        <v>2155616.64</v>
      </c>
      <c r="L31" s="130">
        <v>9731037.7600000016</v>
      </c>
      <c r="M31" s="130">
        <v>1075265.27</v>
      </c>
      <c r="N31" s="130">
        <v>3715907.6</v>
      </c>
      <c r="O31" s="130">
        <v>4108725.3600000003</v>
      </c>
      <c r="P31" s="130">
        <v>27134444.800000001</v>
      </c>
      <c r="Q31" s="148">
        <f t="shared" ref="Q31:Q35" si="5">SUM(E31:P31)</f>
        <v>66122234.920000002</v>
      </c>
      <c r="R31" s="17"/>
      <c r="S31" s="5"/>
      <c r="T31" s="5"/>
      <c r="U31" s="5"/>
      <c r="V31" s="5"/>
      <c r="W31" s="5"/>
      <c r="X31" s="5"/>
      <c r="Y31" s="5"/>
      <c r="Z31" s="5"/>
      <c r="AA31" s="5"/>
    </row>
    <row r="32" spans="1:27" x14ac:dyDescent="0.25">
      <c r="B32" s="4" t="s">
        <v>42</v>
      </c>
      <c r="C32" s="129">
        <v>302500</v>
      </c>
      <c r="D32" s="129">
        <v>342738</v>
      </c>
      <c r="E32" s="131">
        <v>0</v>
      </c>
      <c r="F32" s="131">
        <v>0</v>
      </c>
      <c r="G32" s="131">
        <v>0</v>
      </c>
      <c r="H32" s="131">
        <v>0</v>
      </c>
      <c r="I32" s="131">
        <v>0</v>
      </c>
      <c r="J32" s="131">
        <v>0</v>
      </c>
      <c r="K32" s="131">
        <v>0</v>
      </c>
      <c r="L32" s="131">
        <v>0</v>
      </c>
      <c r="M32" s="131">
        <v>0</v>
      </c>
      <c r="N32" s="131">
        <v>0</v>
      </c>
      <c r="O32" s="131">
        <v>0</v>
      </c>
      <c r="P32" s="131">
        <v>0</v>
      </c>
      <c r="Q32" s="135">
        <f t="shared" si="5"/>
        <v>0</v>
      </c>
      <c r="R32" s="17"/>
      <c r="S32" s="5"/>
      <c r="T32" s="5"/>
      <c r="U32" s="5"/>
      <c r="V32" s="5"/>
      <c r="W32" s="5"/>
      <c r="X32" s="5"/>
      <c r="Y32" s="5"/>
      <c r="Z32" s="5"/>
      <c r="AA32" s="5"/>
    </row>
    <row r="33" spans="2:27" x14ac:dyDescent="0.25">
      <c r="B33" s="4" t="s">
        <v>43</v>
      </c>
      <c r="C33" s="129">
        <v>36595146</v>
      </c>
      <c r="D33" s="129">
        <v>42962226.720000006</v>
      </c>
      <c r="E33" s="131">
        <v>0</v>
      </c>
      <c r="F33" s="131">
        <v>0</v>
      </c>
      <c r="G33" s="131">
        <v>0</v>
      </c>
      <c r="H33" s="131">
        <v>0</v>
      </c>
      <c r="I33" s="131">
        <v>0</v>
      </c>
      <c r="J33" s="130">
        <v>815015.89</v>
      </c>
      <c r="K33" s="130">
        <v>454178.81</v>
      </c>
      <c r="L33" s="130">
        <v>2279058.5099999998</v>
      </c>
      <c r="M33" s="130">
        <v>536356.6</v>
      </c>
      <c r="N33" s="130">
        <v>795232.2</v>
      </c>
      <c r="O33" s="130">
        <v>8120241.9100000011</v>
      </c>
      <c r="P33" s="130">
        <v>1837648.8599999999</v>
      </c>
      <c r="Q33" s="148">
        <f t="shared" si="5"/>
        <v>14837732.780000001</v>
      </c>
      <c r="R33" s="17"/>
      <c r="S33" s="5"/>
      <c r="T33" s="5"/>
      <c r="U33" s="5"/>
      <c r="V33" s="5"/>
      <c r="W33" s="5"/>
      <c r="X33" s="5"/>
      <c r="Y33" s="5"/>
      <c r="Z33" s="5"/>
      <c r="AA33" s="5"/>
    </row>
    <row r="34" spans="2:27" x14ac:dyDescent="0.25">
      <c r="B34" s="4" t="s">
        <v>44</v>
      </c>
      <c r="C34" s="129">
        <v>648000</v>
      </c>
      <c r="D34" s="129">
        <v>648000</v>
      </c>
      <c r="E34" s="131">
        <v>0</v>
      </c>
      <c r="F34" s="131">
        <v>0</v>
      </c>
      <c r="G34" s="131">
        <v>0</v>
      </c>
      <c r="H34" s="131">
        <v>0</v>
      </c>
      <c r="I34" s="131">
        <v>0</v>
      </c>
      <c r="J34" s="131">
        <v>0</v>
      </c>
      <c r="K34" s="131">
        <v>0</v>
      </c>
      <c r="L34" s="131">
        <v>0</v>
      </c>
      <c r="M34" s="131">
        <v>0</v>
      </c>
      <c r="N34" s="131">
        <v>0</v>
      </c>
      <c r="O34" s="131">
        <v>0</v>
      </c>
      <c r="P34" s="131">
        <v>0</v>
      </c>
      <c r="Q34" s="135">
        <f t="shared" si="5"/>
        <v>0</v>
      </c>
      <c r="R34" s="17"/>
      <c r="S34" s="5"/>
      <c r="T34" s="5"/>
      <c r="U34" s="5"/>
      <c r="V34" s="5"/>
      <c r="W34" s="5"/>
      <c r="X34" s="5"/>
      <c r="Y34" s="5"/>
      <c r="Z34" s="5"/>
      <c r="AA34" s="5"/>
    </row>
    <row r="35" spans="2:27" x14ac:dyDescent="0.25">
      <c r="B35" s="4" t="s">
        <v>45</v>
      </c>
      <c r="C35" s="129">
        <v>4221975488</v>
      </c>
      <c r="D35" s="129">
        <v>4221975488</v>
      </c>
      <c r="E35" s="131">
        <v>0</v>
      </c>
      <c r="F35" s="131">
        <v>0</v>
      </c>
      <c r="G35" s="131">
        <v>0</v>
      </c>
      <c r="H35" s="131">
        <v>0</v>
      </c>
      <c r="I35" s="131">
        <v>0</v>
      </c>
      <c r="J35" s="131">
        <v>0</v>
      </c>
      <c r="K35" s="131">
        <v>0</v>
      </c>
      <c r="L35" s="131">
        <v>0</v>
      </c>
      <c r="M35" s="131">
        <v>0</v>
      </c>
      <c r="N35" s="131">
        <v>0</v>
      </c>
      <c r="O35" s="131">
        <v>0</v>
      </c>
      <c r="P35" s="131">
        <v>0</v>
      </c>
      <c r="Q35" s="135">
        <f t="shared" si="5"/>
        <v>0</v>
      </c>
      <c r="R35" s="17"/>
      <c r="S35" s="5"/>
      <c r="T35" s="5"/>
      <c r="U35" s="5"/>
      <c r="V35" s="5"/>
      <c r="W35" s="5"/>
      <c r="X35" s="5"/>
      <c r="Y35" s="5"/>
      <c r="Z35" s="5"/>
      <c r="AA35" s="5"/>
    </row>
    <row r="36" spans="2:27" ht="17.25" customHeight="1" x14ac:dyDescent="0.25">
      <c r="B36" s="25" t="s">
        <v>46</v>
      </c>
      <c r="C36" s="150"/>
      <c r="D36" s="150"/>
      <c r="E36" s="151"/>
      <c r="F36" s="151"/>
      <c r="G36" s="151"/>
      <c r="H36" s="151"/>
      <c r="I36" s="151"/>
      <c r="J36" s="151"/>
      <c r="K36" s="151"/>
      <c r="L36" s="151"/>
      <c r="M36" s="151"/>
      <c r="N36" s="151"/>
      <c r="O36" s="151"/>
      <c r="P36" s="151"/>
      <c r="Q36" s="151"/>
      <c r="R36" s="17"/>
      <c r="S36" s="5"/>
      <c r="T36" s="5"/>
      <c r="U36" s="5"/>
      <c r="V36" s="5"/>
      <c r="W36" s="5"/>
      <c r="X36" s="5"/>
      <c r="Y36" s="5"/>
      <c r="Z36" s="5"/>
      <c r="AA36" s="5"/>
    </row>
    <row r="37" spans="2:27" ht="17.25" customHeight="1" x14ac:dyDescent="0.25">
      <c r="B37" s="27" t="s">
        <v>47</v>
      </c>
      <c r="C37" s="132">
        <f t="shared" ref="C37:Q37" si="6">C13-C24</f>
        <v>6704644349</v>
      </c>
      <c r="D37" s="132">
        <f t="shared" si="6"/>
        <v>6690283078.0400085</v>
      </c>
      <c r="E37" s="132">
        <f t="shared" si="6"/>
        <v>42570149.929999985</v>
      </c>
      <c r="F37" s="132">
        <f t="shared" si="6"/>
        <v>54186999.620000035</v>
      </c>
      <c r="G37" s="132">
        <f t="shared" si="6"/>
        <v>-17746888.139999926</v>
      </c>
      <c r="H37" s="132">
        <f t="shared" si="6"/>
        <v>10689515.739999935</v>
      </c>
      <c r="I37" s="132">
        <f t="shared" si="6"/>
        <v>87465154.889999971</v>
      </c>
      <c r="J37" s="132">
        <f t="shared" si="6"/>
        <v>5666131.5399999917</v>
      </c>
      <c r="K37" s="132">
        <f t="shared" si="6"/>
        <v>17030963.670000076</v>
      </c>
      <c r="L37" s="132">
        <f t="shared" si="6"/>
        <v>16920799.159999996</v>
      </c>
      <c r="M37" s="132">
        <f t="shared" si="6"/>
        <v>-14197056.229999542</v>
      </c>
      <c r="N37" s="132">
        <f t="shared" si="6"/>
        <v>6802204.3200000226</v>
      </c>
      <c r="O37" s="132">
        <f t="shared" si="6"/>
        <v>-32586617.790000007</v>
      </c>
      <c r="P37" s="132">
        <f t="shared" si="6"/>
        <v>-55050936.210000038</v>
      </c>
      <c r="Q37" s="132">
        <f t="shared" si="6"/>
        <v>121750420.5</v>
      </c>
      <c r="R37" s="17"/>
      <c r="S37" s="5"/>
      <c r="T37" s="5"/>
      <c r="U37" s="5"/>
      <c r="V37" s="5"/>
      <c r="W37" s="5"/>
      <c r="X37" s="5"/>
      <c r="Y37" s="5"/>
      <c r="Z37" s="5"/>
      <c r="AA37" s="5"/>
    </row>
    <row r="38" spans="2:27" x14ac:dyDescent="0.25">
      <c r="B38" s="27" t="s">
        <v>48</v>
      </c>
      <c r="C38" s="132">
        <f t="shared" ref="C38:Q38" si="7">C19-C29</f>
        <v>-4699834558</v>
      </c>
      <c r="D38" s="132">
        <f t="shared" si="7"/>
        <v>-4773530110.21</v>
      </c>
      <c r="E38" s="134">
        <f t="shared" si="7"/>
        <v>0</v>
      </c>
      <c r="F38" s="132">
        <f t="shared" si="7"/>
        <v>-2309434.4900000002</v>
      </c>
      <c r="G38" s="132">
        <f t="shared" si="7"/>
        <v>-3562398.6</v>
      </c>
      <c r="H38" s="132">
        <f t="shared" si="7"/>
        <v>-877519.4</v>
      </c>
      <c r="I38" s="132">
        <f t="shared" si="7"/>
        <v>-37485</v>
      </c>
      <c r="J38" s="132">
        <f t="shared" si="7"/>
        <v>-12229415.890000001</v>
      </c>
      <c r="K38" s="132">
        <f t="shared" si="7"/>
        <v>-2609795.4500000002</v>
      </c>
      <c r="L38" s="132">
        <f t="shared" si="7"/>
        <v>-12010096.270000001</v>
      </c>
      <c r="M38" s="132">
        <f t="shared" si="7"/>
        <v>-1611621.87</v>
      </c>
      <c r="N38" s="132">
        <f t="shared" si="7"/>
        <v>-4511139.8</v>
      </c>
      <c r="O38" s="132">
        <f t="shared" si="7"/>
        <v>-12228967.27</v>
      </c>
      <c r="P38" s="132">
        <f t="shared" si="7"/>
        <v>-28972093.66</v>
      </c>
      <c r="Q38" s="132">
        <f t="shared" si="7"/>
        <v>-80959967.700000003</v>
      </c>
      <c r="R38" s="17"/>
      <c r="S38" s="5"/>
      <c r="T38" s="5"/>
      <c r="U38" s="5"/>
      <c r="V38" s="5"/>
      <c r="W38" s="5"/>
      <c r="X38" s="5"/>
      <c r="Y38" s="5"/>
      <c r="Z38" s="5"/>
      <c r="AA38" s="5"/>
    </row>
    <row r="39" spans="2:27" x14ac:dyDescent="0.25">
      <c r="B39" s="27" t="s">
        <v>49</v>
      </c>
      <c r="C39" s="132">
        <f t="shared" ref="C39:Q39" si="8">(C13+C19)-(C24+C29)</f>
        <v>2004809791</v>
      </c>
      <c r="D39" s="132">
        <f t="shared" si="8"/>
        <v>1916752967.8300095</v>
      </c>
      <c r="E39" s="132">
        <f t="shared" si="8"/>
        <v>42570149.929999985</v>
      </c>
      <c r="F39" s="132">
        <f t="shared" si="8"/>
        <v>51877565.13000004</v>
      </c>
      <c r="G39" s="132">
        <f t="shared" si="8"/>
        <v>-21309286.73999992</v>
      </c>
      <c r="H39" s="132">
        <f t="shared" si="8"/>
        <v>9811996.3399999291</v>
      </c>
      <c r="I39" s="132">
        <f t="shared" si="8"/>
        <v>87427669.889999971</v>
      </c>
      <c r="J39" s="132">
        <f t="shared" si="8"/>
        <v>-6563284.3500000089</v>
      </c>
      <c r="K39" s="132">
        <f t="shared" si="8"/>
        <v>14421168.220000267</v>
      </c>
      <c r="L39" s="132">
        <f t="shared" si="8"/>
        <v>4910702.8900000006</v>
      </c>
      <c r="M39" s="132">
        <f t="shared" si="8"/>
        <v>-15808678.099999428</v>
      </c>
      <c r="N39" s="132">
        <f t="shared" si="8"/>
        <v>2291064.5200000256</v>
      </c>
      <c r="O39" s="132">
        <f t="shared" si="8"/>
        <v>-44815585.060000002</v>
      </c>
      <c r="P39" s="132">
        <f t="shared" si="8"/>
        <v>-84023029.869999886</v>
      </c>
      <c r="Q39" s="132">
        <f t="shared" si="8"/>
        <v>40790452.799999237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52">
        <f t="shared" ref="C41:Q41" si="9">C42-C44</f>
        <v>-2004.8097909999999</v>
      </c>
      <c r="D41" s="152">
        <f t="shared" si="9"/>
        <v>-2016.4757852456348</v>
      </c>
      <c r="E41" s="151">
        <f t="shared" si="9"/>
        <v>0</v>
      </c>
      <c r="F41" s="151">
        <f t="shared" si="9"/>
        <v>0</v>
      </c>
      <c r="G41" s="151">
        <f t="shared" si="9"/>
        <v>-2.95</v>
      </c>
      <c r="H41" s="151">
        <f t="shared" si="9"/>
        <v>0</v>
      </c>
      <c r="I41" s="151">
        <f t="shared" si="9"/>
        <v>0</v>
      </c>
      <c r="J41" s="151">
        <f t="shared" si="9"/>
        <v>0</v>
      </c>
      <c r="K41" s="151">
        <f t="shared" si="9"/>
        <v>0</v>
      </c>
      <c r="L41" s="151">
        <f t="shared" si="9"/>
        <v>0</v>
      </c>
      <c r="M41" s="151">
        <f t="shared" si="9"/>
        <v>0</v>
      </c>
      <c r="N41" s="151">
        <f t="shared" si="9"/>
        <v>-6.8933710499999998</v>
      </c>
      <c r="O41" s="151">
        <f t="shared" si="9"/>
        <v>0</v>
      </c>
      <c r="P41" s="151">
        <f t="shared" si="9"/>
        <v>0</v>
      </c>
      <c r="Q41" s="151">
        <f t="shared" si="9"/>
        <v>-9.84337105</v>
      </c>
      <c r="R41" s="17"/>
      <c r="S41" s="5"/>
      <c r="T41" s="5"/>
      <c r="U41" s="5"/>
      <c r="V41" s="5"/>
      <c r="W41" s="5"/>
      <c r="X41" s="5"/>
      <c r="Y41" s="5"/>
      <c r="Z41" s="5"/>
      <c r="AA41" s="5"/>
    </row>
    <row r="42" spans="2:27" x14ac:dyDescent="0.25">
      <c r="B42" s="23" t="s">
        <v>52</v>
      </c>
      <c r="C42" s="2">
        <v>0</v>
      </c>
      <c r="D42" s="2">
        <v>9.9754365239999995E-5</v>
      </c>
      <c r="E42" s="2">
        <f t="shared" ref="E42:P42" si="10">(SUM(E43:E43))/1000000</f>
        <v>0</v>
      </c>
      <c r="F42" s="2">
        <f t="shared" si="10"/>
        <v>0</v>
      </c>
      <c r="G42" s="2">
        <f t="shared" si="10"/>
        <v>0</v>
      </c>
      <c r="H42" s="2">
        <f t="shared" si="10"/>
        <v>0</v>
      </c>
      <c r="I42" s="2">
        <f t="shared" si="10"/>
        <v>0</v>
      </c>
      <c r="J42" s="2">
        <f t="shared" si="10"/>
        <v>0</v>
      </c>
      <c r="K42" s="2">
        <f t="shared" si="10"/>
        <v>0</v>
      </c>
      <c r="L42" s="2">
        <f t="shared" si="10"/>
        <v>0</v>
      </c>
      <c r="M42" s="2">
        <f t="shared" si="10"/>
        <v>0</v>
      </c>
      <c r="N42" s="2">
        <f t="shared" si="10"/>
        <v>0</v>
      </c>
      <c r="O42" s="2">
        <f t="shared" si="10"/>
        <v>0</v>
      </c>
      <c r="P42" s="2">
        <f t="shared" si="10"/>
        <v>0</v>
      </c>
      <c r="Q42" s="2">
        <f>SUM(Q43:Q43)</f>
        <v>0</v>
      </c>
      <c r="R42" s="17"/>
      <c r="S42" s="5"/>
      <c r="T42" s="5"/>
      <c r="U42" s="5"/>
      <c r="V42" s="5"/>
      <c r="W42" s="5"/>
      <c r="X42" s="5"/>
      <c r="Y42" s="5"/>
      <c r="Z42" s="5"/>
      <c r="AA42" s="5"/>
    </row>
    <row r="43" spans="2:27" x14ac:dyDescent="0.25">
      <c r="B43" s="22" t="s">
        <v>53</v>
      </c>
      <c r="C43" s="153">
        <v>0</v>
      </c>
      <c r="D43" s="154">
        <v>9.9754365239999995E-5</v>
      </c>
      <c r="E43" s="154">
        <v>0</v>
      </c>
      <c r="F43" s="154">
        <v>0</v>
      </c>
      <c r="G43" s="154">
        <v>0</v>
      </c>
      <c r="H43" s="154">
        <v>0</v>
      </c>
      <c r="I43" s="154">
        <v>0</v>
      </c>
      <c r="J43" s="154">
        <v>0</v>
      </c>
      <c r="K43" s="154">
        <v>0</v>
      </c>
      <c r="L43" s="154">
        <v>0</v>
      </c>
      <c r="M43" s="154">
        <v>0</v>
      </c>
      <c r="N43" s="154">
        <v>0</v>
      </c>
      <c r="O43" s="154">
        <v>0</v>
      </c>
      <c r="P43" s="154">
        <v>0</v>
      </c>
      <c r="Q43" s="154">
        <f>SUM(E43:P43)</f>
        <v>0</v>
      </c>
      <c r="R43" s="17"/>
      <c r="S43" s="5"/>
      <c r="T43" s="5"/>
      <c r="U43" s="5"/>
      <c r="V43" s="5"/>
      <c r="W43" s="5"/>
      <c r="X43" s="5"/>
      <c r="Y43" s="5"/>
      <c r="Z43" s="5"/>
      <c r="AA43" s="5"/>
    </row>
    <row r="44" spans="2:27" x14ac:dyDescent="0.25">
      <c r="B44" s="21" t="s">
        <v>54</v>
      </c>
      <c r="C44" s="2">
        <v>2004.8097909999999</v>
      </c>
      <c r="D44" s="2">
        <v>2016.4758850000001</v>
      </c>
      <c r="E44" s="2">
        <v>0</v>
      </c>
      <c r="F44" s="2">
        <v>0</v>
      </c>
      <c r="G44" s="2">
        <v>2.95</v>
      </c>
      <c r="H44" s="2">
        <v>0</v>
      </c>
      <c r="I44" s="2">
        <v>0</v>
      </c>
      <c r="J44" s="2">
        <v>0</v>
      </c>
      <c r="K44" s="2">
        <v>0</v>
      </c>
      <c r="L44" s="2">
        <v>0</v>
      </c>
      <c r="M44" s="2">
        <v>0</v>
      </c>
      <c r="N44" s="2">
        <v>6.8933710499999998</v>
      </c>
      <c r="O44" s="2">
        <v>0</v>
      </c>
      <c r="P44" s="2">
        <v>0</v>
      </c>
      <c r="Q44" s="2">
        <f>SUM(Q45:Q46)</f>
        <v>9.84337105</v>
      </c>
      <c r="R44" s="17"/>
      <c r="S44" s="5"/>
      <c r="T44" s="5"/>
      <c r="U44" s="5"/>
      <c r="V44" s="5"/>
      <c r="W44" s="5"/>
      <c r="X44" s="5"/>
      <c r="Y44" s="5"/>
      <c r="Z44" s="5"/>
      <c r="AA44" s="5"/>
    </row>
    <row r="45" spans="2:27" x14ac:dyDescent="0.25">
      <c r="B45" s="20" t="s">
        <v>55</v>
      </c>
      <c r="C45" s="135">
        <v>1610.643403</v>
      </c>
      <c r="D45" s="135">
        <v>1610.643403</v>
      </c>
      <c r="E45" s="135">
        <v>0</v>
      </c>
      <c r="F45" s="135">
        <v>0</v>
      </c>
      <c r="G45" s="135">
        <v>0</v>
      </c>
      <c r="H45" s="135">
        <v>0</v>
      </c>
      <c r="I45" s="135">
        <v>0</v>
      </c>
      <c r="J45" s="135">
        <v>0</v>
      </c>
      <c r="K45" s="135">
        <v>0</v>
      </c>
      <c r="L45" s="135">
        <v>0</v>
      </c>
      <c r="M45" s="135">
        <v>0</v>
      </c>
      <c r="N45" s="135">
        <v>0</v>
      </c>
      <c r="O45" s="135">
        <v>0</v>
      </c>
      <c r="P45" s="135">
        <v>0</v>
      </c>
      <c r="Q45" s="154">
        <f>SUM(E45:P45)</f>
        <v>0</v>
      </c>
      <c r="R45" s="17"/>
      <c r="S45" s="5"/>
      <c r="T45" s="5"/>
      <c r="U45" s="5"/>
      <c r="V45" s="5"/>
      <c r="W45" s="5"/>
      <c r="X45" s="5"/>
      <c r="Y45" s="5"/>
      <c r="Z45" s="5"/>
      <c r="AA45" s="5"/>
    </row>
    <row r="46" spans="2:27" ht="15.75" thickBot="1" x14ac:dyDescent="0.3">
      <c r="B46" s="47" t="s">
        <v>56</v>
      </c>
      <c r="C46" s="137">
        <v>394.16638799999998</v>
      </c>
      <c r="D46" s="137">
        <v>405.83248200000003</v>
      </c>
      <c r="E46" s="145">
        <v>0</v>
      </c>
      <c r="F46" s="145">
        <v>0</v>
      </c>
      <c r="G46" s="145">
        <v>2.95</v>
      </c>
      <c r="H46" s="145">
        <v>0</v>
      </c>
      <c r="I46" s="145">
        <v>0</v>
      </c>
      <c r="J46" s="145">
        <v>0</v>
      </c>
      <c r="K46" s="145">
        <v>0</v>
      </c>
      <c r="L46" s="145">
        <v>0</v>
      </c>
      <c r="M46" s="145">
        <v>0</v>
      </c>
      <c r="N46" s="145">
        <v>6.8933710499999998</v>
      </c>
      <c r="O46" s="145">
        <v>0</v>
      </c>
      <c r="P46" s="145">
        <v>0</v>
      </c>
      <c r="Q46" s="145">
        <f>SUM(E46:P46)</f>
        <v>9.84337105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66</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5" t="s">
        <v>60</v>
      </c>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18 Q20:Q22 Q43 Q25:Q28 Q30:Q35" formulaRange="1"/>
    <ignoredError sqref="Q19 Q44" formula="1"/>
    <ignoredError sqref="Q29 Q45:Q4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A3:AA59"/>
  <sheetViews>
    <sheetView showGridLines="0" topLeftCell="A8" zoomScale="90" zoomScaleNormal="90" workbookViewId="0">
      <selection activeCell="H47" sqref="H47"/>
    </sheetView>
  </sheetViews>
  <sheetFormatPr defaultColWidth="11.42578125" defaultRowHeight="15" x14ac:dyDescent="0.25"/>
  <cols>
    <col min="1" max="1" width="6.28515625" style="5" customWidth="1"/>
    <col min="2" max="2" width="70.140625" style="5" customWidth="1"/>
    <col min="3" max="3" width="18.42578125" style="7" customWidth="1"/>
    <col min="4" max="4" width="18.28515625" style="7" customWidth="1"/>
    <col min="5" max="16" width="12.140625" style="5" customWidth="1"/>
    <col min="17" max="17" width="16.85546875" style="6" bestFit="1"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67</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50811878003</v>
      </c>
      <c r="D12" s="120">
        <f t="shared" si="0"/>
        <v>50885104070</v>
      </c>
      <c r="E12" s="121">
        <f t="shared" si="0"/>
        <v>132672032.90000001</v>
      </c>
      <c r="F12" s="121">
        <f t="shared" si="0"/>
        <v>102545939.15000001</v>
      </c>
      <c r="G12" s="121">
        <f t="shared" si="0"/>
        <v>2707802110.7599998</v>
      </c>
      <c r="H12" s="121">
        <f t="shared" si="0"/>
        <v>1022040988.5899999</v>
      </c>
      <c r="I12" s="121">
        <f t="shared" si="0"/>
        <v>161441031.78999999</v>
      </c>
      <c r="J12" s="121">
        <f t="shared" si="0"/>
        <v>1838691837.04</v>
      </c>
      <c r="K12" s="121">
        <f t="shared" si="0"/>
        <v>127687086.65000001</v>
      </c>
      <c r="L12" s="121">
        <f t="shared" si="0"/>
        <v>1850957391.01</v>
      </c>
      <c r="M12" s="121">
        <f t="shared" si="0"/>
        <v>1103560039.53</v>
      </c>
      <c r="N12" s="121">
        <f t="shared" si="0"/>
        <v>296629290.32000005</v>
      </c>
      <c r="O12" s="121">
        <f t="shared" si="0"/>
        <v>1858343006.1499999</v>
      </c>
      <c r="P12" s="121">
        <f t="shared" si="0"/>
        <v>1028772868.3499999</v>
      </c>
      <c r="Q12" s="121">
        <f>+Q13+Q19</f>
        <v>12231143622.24</v>
      </c>
      <c r="R12" s="5"/>
      <c r="S12" s="5"/>
      <c r="T12" s="5"/>
      <c r="U12" s="5"/>
      <c r="V12" s="5"/>
      <c r="W12" s="5"/>
      <c r="X12" s="5"/>
      <c r="Y12" s="5"/>
      <c r="Z12" s="5"/>
      <c r="AA12" s="5"/>
    </row>
    <row r="13" spans="1:27" x14ac:dyDescent="0.25">
      <c r="B13" s="23" t="s">
        <v>22</v>
      </c>
      <c r="C13" s="115">
        <v>50781790003</v>
      </c>
      <c r="D13" s="115">
        <v>50855016070</v>
      </c>
      <c r="E13" s="115">
        <v>132672032.90000001</v>
      </c>
      <c r="F13" s="115">
        <v>102545939.15000001</v>
      </c>
      <c r="G13" s="115">
        <v>2707802110.7599998</v>
      </c>
      <c r="H13" s="115">
        <v>1022040988.5899999</v>
      </c>
      <c r="I13" s="115">
        <v>161441031.78999999</v>
      </c>
      <c r="J13" s="115">
        <v>1838691837.04</v>
      </c>
      <c r="K13" s="115">
        <v>127687086.65000001</v>
      </c>
      <c r="L13" s="115">
        <v>1850957391.01</v>
      </c>
      <c r="M13" s="115">
        <v>1103560039.53</v>
      </c>
      <c r="N13" s="115">
        <v>296629290.32000005</v>
      </c>
      <c r="O13" s="115">
        <v>1858343006.1499999</v>
      </c>
      <c r="P13" s="115">
        <v>1028772868.3499999</v>
      </c>
      <c r="Q13" s="115">
        <f>SUM(Q14:Q18)</f>
        <v>12231143622.24</v>
      </c>
      <c r="R13" s="17"/>
      <c r="S13" s="17"/>
      <c r="T13" s="17"/>
      <c r="U13" s="17"/>
      <c r="V13" s="17"/>
      <c r="W13" s="17"/>
      <c r="X13" s="17"/>
      <c r="Y13" s="17"/>
      <c r="Z13" s="17"/>
      <c r="AA13" s="5"/>
    </row>
    <row r="14" spans="1:27" x14ac:dyDescent="0.25">
      <c r="B14" s="30" t="s">
        <v>23</v>
      </c>
      <c r="C14" s="122">
        <v>1119518559</v>
      </c>
      <c r="D14" s="123">
        <v>1119518559</v>
      </c>
      <c r="E14" s="123">
        <v>40372869.379999995</v>
      </c>
      <c r="F14" s="123">
        <v>21787494.390000001</v>
      </c>
      <c r="G14" s="123">
        <v>30183995.219999999</v>
      </c>
      <c r="H14" s="123">
        <v>58385074.739999995</v>
      </c>
      <c r="I14" s="123">
        <v>29682765.509999998</v>
      </c>
      <c r="J14" s="123">
        <v>24766086.579999998</v>
      </c>
      <c r="K14" s="123">
        <v>39905349.159999996</v>
      </c>
      <c r="L14" s="123">
        <v>23241041.23</v>
      </c>
      <c r="M14" s="123">
        <v>29164547.150000002</v>
      </c>
      <c r="N14" s="123">
        <v>27718823.210000001</v>
      </c>
      <c r="O14" s="123">
        <v>23212465.789999999</v>
      </c>
      <c r="P14" s="123">
        <v>36161000.280000001</v>
      </c>
      <c r="Q14" s="122">
        <f>SUM(E14:P14)</f>
        <v>384581512.63999999</v>
      </c>
      <c r="R14" s="17"/>
      <c r="S14" s="18"/>
      <c r="T14" s="18"/>
      <c r="U14" s="18"/>
      <c r="V14" s="18"/>
      <c r="W14" s="18"/>
      <c r="X14" s="18"/>
      <c r="Y14" s="18"/>
      <c r="Z14" s="18"/>
      <c r="AA14" s="5"/>
    </row>
    <row r="15" spans="1:27" x14ac:dyDescent="0.25">
      <c r="B15" s="30" t="s">
        <v>24</v>
      </c>
      <c r="C15" s="122">
        <v>27036573612</v>
      </c>
      <c r="D15" s="123">
        <v>27036573612</v>
      </c>
      <c r="E15" s="123">
        <v>14066865.369999999</v>
      </c>
      <c r="F15" s="123">
        <v>2696812.14</v>
      </c>
      <c r="G15" s="123">
        <v>2731179.1</v>
      </c>
      <c r="H15" s="123">
        <v>1469176.06</v>
      </c>
      <c r="I15" s="123">
        <v>3666720.66</v>
      </c>
      <c r="J15" s="123">
        <v>9147418.2800000012</v>
      </c>
      <c r="K15" s="123">
        <v>2908875.0199999996</v>
      </c>
      <c r="L15" s="123">
        <v>4516115.38</v>
      </c>
      <c r="M15" s="123">
        <v>106388840.42999999</v>
      </c>
      <c r="N15" s="123">
        <v>183970927.29000002</v>
      </c>
      <c r="O15" s="123">
        <v>10193227.210000001</v>
      </c>
      <c r="P15" s="123">
        <v>1204446.6400000001</v>
      </c>
      <c r="Q15" s="122">
        <f t="shared" ref="Q15:Q18" si="1">SUM(E15:P15)</f>
        <v>342960603.57999998</v>
      </c>
      <c r="R15" s="17"/>
      <c r="S15" s="32"/>
      <c r="T15" s="32"/>
      <c r="U15" s="32"/>
      <c r="V15" s="18"/>
      <c r="W15" s="18"/>
      <c r="X15" s="32"/>
      <c r="Y15" s="32"/>
      <c r="Z15" s="32"/>
      <c r="AA15" s="18"/>
    </row>
    <row r="16" spans="1:27" s="31" customFormat="1" x14ac:dyDescent="0.25">
      <c r="B16" s="30" t="s">
        <v>25</v>
      </c>
      <c r="C16" s="122">
        <v>653715458</v>
      </c>
      <c r="D16" s="123">
        <v>653715458</v>
      </c>
      <c r="E16" s="124">
        <v>0</v>
      </c>
      <c r="F16" s="124">
        <v>0</v>
      </c>
      <c r="G16" s="124">
        <v>0</v>
      </c>
      <c r="H16" s="124">
        <v>0</v>
      </c>
      <c r="I16" s="124">
        <v>0</v>
      </c>
      <c r="J16" s="124">
        <v>0</v>
      </c>
      <c r="K16" s="124">
        <v>0</v>
      </c>
      <c r="L16" s="124">
        <v>0</v>
      </c>
      <c r="M16" s="124">
        <v>0</v>
      </c>
      <c r="N16" s="124">
        <v>0</v>
      </c>
      <c r="O16" s="124">
        <v>0</v>
      </c>
      <c r="P16" s="124">
        <v>0</v>
      </c>
      <c r="Q16" s="125">
        <f t="shared" si="1"/>
        <v>0</v>
      </c>
      <c r="R16" s="17"/>
      <c r="V16" s="18"/>
      <c r="W16" s="18"/>
    </row>
    <row r="17" spans="1:27" s="31" customFormat="1" x14ac:dyDescent="0.25">
      <c r="B17" s="30" t="s">
        <v>26</v>
      </c>
      <c r="C17" s="122">
        <v>21893966502</v>
      </c>
      <c r="D17" s="123">
        <v>21924806673</v>
      </c>
      <c r="E17" s="123">
        <v>78232298.149999991</v>
      </c>
      <c r="F17" s="123">
        <v>78061632.620000005</v>
      </c>
      <c r="G17" s="123">
        <v>2674886936.4400001</v>
      </c>
      <c r="H17" s="123">
        <v>962186737.78999996</v>
      </c>
      <c r="I17" s="123">
        <v>128091545.62</v>
      </c>
      <c r="J17" s="123">
        <v>1804778332.1800001</v>
      </c>
      <c r="K17" s="123">
        <v>84872862.470000014</v>
      </c>
      <c r="L17" s="123">
        <v>1823200234.3999999</v>
      </c>
      <c r="M17" s="123">
        <v>968006651.94999993</v>
      </c>
      <c r="N17" s="123">
        <v>84939539.820000008</v>
      </c>
      <c r="O17" s="123">
        <v>1824937313.1499999</v>
      </c>
      <c r="P17" s="123">
        <v>991407421.42999995</v>
      </c>
      <c r="Q17" s="122">
        <f t="shared" si="1"/>
        <v>11503601506.02</v>
      </c>
      <c r="R17" s="17"/>
      <c r="V17" s="18"/>
      <c r="W17" s="18"/>
    </row>
    <row r="18" spans="1:27" s="31" customFormat="1" x14ac:dyDescent="0.25">
      <c r="B18" s="30" t="s">
        <v>27</v>
      </c>
      <c r="C18" s="122">
        <v>78015872</v>
      </c>
      <c r="D18" s="123">
        <v>120401768</v>
      </c>
      <c r="E18" s="124">
        <v>0</v>
      </c>
      <c r="F18" s="124">
        <v>0</v>
      </c>
      <c r="G18" s="124">
        <v>0</v>
      </c>
      <c r="H18" s="124">
        <v>0</v>
      </c>
      <c r="I18" s="124">
        <v>0</v>
      </c>
      <c r="J18" s="124">
        <v>0</v>
      </c>
      <c r="K18" s="124">
        <v>0</v>
      </c>
      <c r="L18" s="124">
        <v>0</v>
      </c>
      <c r="M18" s="124">
        <v>0</v>
      </c>
      <c r="N18" s="124">
        <v>0</v>
      </c>
      <c r="O18" s="124">
        <v>0</v>
      </c>
      <c r="P18" s="124">
        <v>0</v>
      </c>
      <c r="Q18" s="125">
        <f t="shared" si="1"/>
        <v>0</v>
      </c>
      <c r="R18" s="17"/>
      <c r="V18" s="18"/>
      <c r="W18" s="18"/>
    </row>
    <row r="19" spans="1:27" x14ac:dyDescent="0.25">
      <c r="B19" s="23" t="s">
        <v>68</v>
      </c>
      <c r="C19" s="115">
        <v>30088000</v>
      </c>
      <c r="D19" s="115">
        <v>30088000</v>
      </c>
      <c r="E19" s="2">
        <v>0</v>
      </c>
      <c r="F19" s="2">
        <v>0</v>
      </c>
      <c r="G19" s="2">
        <v>0</v>
      </c>
      <c r="H19" s="2">
        <v>0</v>
      </c>
      <c r="I19" s="2">
        <v>0</v>
      </c>
      <c r="J19" s="2">
        <v>0</v>
      </c>
      <c r="K19" s="2">
        <v>0</v>
      </c>
      <c r="L19" s="2">
        <v>0</v>
      </c>
      <c r="M19" s="2">
        <v>0</v>
      </c>
      <c r="N19" s="2">
        <v>0</v>
      </c>
      <c r="O19" s="2">
        <v>0</v>
      </c>
      <c r="P19" s="2">
        <v>0</v>
      </c>
      <c r="Q19" s="2">
        <f>SUM(Q20:Q20)</f>
        <v>0</v>
      </c>
      <c r="R19" s="17"/>
      <c r="S19" s="5"/>
      <c r="T19" s="5"/>
      <c r="U19" s="5"/>
      <c r="V19" s="5"/>
      <c r="W19" s="5"/>
      <c r="X19" s="5"/>
      <c r="Y19" s="5"/>
      <c r="Z19" s="5"/>
      <c r="AA19" s="5"/>
    </row>
    <row r="20" spans="1:27" x14ac:dyDescent="0.25">
      <c r="B20" s="30" t="s">
        <v>29</v>
      </c>
      <c r="C20" s="123">
        <v>24788000</v>
      </c>
      <c r="D20" s="123">
        <v>24788000</v>
      </c>
      <c r="E20" s="124">
        <v>0</v>
      </c>
      <c r="F20" s="124">
        <v>0</v>
      </c>
      <c r="G20" s="124">
        <v>0</v>
      </c>
      <c r="H20" s="124">
        <v>0</v>
      </c>
      <c r="I20" s="124">
        <v>0</v>
      </c>
      <c r="J20" s="124">
        <v>0</v>
      </c>
      <c r="K20" s="124">
        <v>0</v>
      </c>
      <c r="L20" s="124">
        <v>0</v>
      </c>
      <c r="M20" s="124">
        <v>0</v>
      </c>
      <c r="N20" s="124">
        <v>0</v>
      </c>
      <c r="O20" s="124">
        <v>0</v>
      </c>
      <c r="P20" s="124">
        <v>0</v>
      </c>
      <c r="Q20" s="124">
        <f t="shared" ref="Q20" si="2">SUM(E20:P20)</f>
        <v>0</v>
      </c>
      <c r="R20" s="17"/>
      <c r="S20" s="44" t="s">
        <v>30</v>
      </c>
      <c r="T20" s="5"/>
      <c r="U20" s="5"/>
      <c r="V20" s="5"/>
      <c r="W20" s="5"/>
      <c r="X20" s="5"/>
      <c r="Y20" s="5"/>
      <c r="Z20" s="5"/>
      <c r="AA20" s="5"/>
    </row>
    <row r="21" spans="1:27" x14ac:dyDescent="0.25">
      <c r="B21" s="30" t="s">
        <v>32</v>
      </c>
      <c r="C21" s="123">
        <v>5300000</v>
      </c>
      <c r="D21" s="123">
        <v>5300000</v>
      </c>
      <c r="E21" s="124">
        <v>0</v>
      </c>
      <c r="F21" s="124">
        <v>0</v>
      </c>
      <c r="G21" s="124">
        <v>0</v>
      </c>
      <c r="H21" s="124">
        <v>0</v>
      </c>
      <c r="I21" s="124">
        <v>0</v>
      </c>
      <c r="J21" s="124">
        <v>0</v>
      </c>
      <c r="K21" s="124">
        <v>0</v>
      </c>
      <c r="L21" s="124">
        <v>0</v>
      </c>
      <c r="M21" s="124">
        <v>0</v>
      </c>
      <c r="N21" s="124">
        <v>0</v>
      </c>
      <c r="O21" s="124">
        <v>0</v>
      </c>
      <c r="P21" s="124">
        <v>0</v>
      </c>
      <c r="Q21" s="124"/>
      <c r="R21" s="17"/>
      <c r="S21" s="44"/>
      <c r="T21" s="5"/>
      <c r="U21" s="5"/>
      <c r="V21" s="5"/>
      <c r="W21" s="5"/>
      <c r="X21" s="5"/>
      <c r="Y21" s="5"/>
      <c r="Z21" s="5"/>
      <c r="AA21" s="5"/>
    </row>
    <row r="22" spans="1:27" x14ac:dyDescent="0.25">
      <c r="B22" s="25" t="s">
        <v>33</v>
      </c>
      <c r="C22" s="118">
        <f t="shared" ref="C22:Q22" si="3">C23+C28</f>
        <v>50207930453</v>
      </c>
      <c r="D22" s="118">
        <f t="shared" si="3"/>
        <v>50416055977.93</v>
      </c>
      <c r="E22" s="119">
        <f t="shared" si="3"/>
        <v>77798290.88000001</v>
      </c>
      <c r="F22" s="119">
        <f t="shared" si="3"/>
        <v>93815857.860000029</v>
      </c>
      <c r="G22" s="119">
        <f t="shared" si="3"/>
        <v>2730527871.3499994</v>
      </c>
      <c r="H22" s="119">
        <f t="shared" si="3"/>
        <v>991721984.36000013</v>
      </c>
      <c r="I22" s="119">
        <f t="shared" si="3"/>
        <v>92865998.150000021</v>
      </c>
      <c r="J22" s="119">
        <f t="shared" si="3"/>
        <v>1855469284.96</v>
      </c>
      <c r="K22" s="119">
        <f t="shared" si="3"/>
        <v>112016072.01999998</v>
      </c>
      <c r="L22" s="119">
        <f t="shared" si="3"/>
        <v>1840599856.0599997</v>
      </c>
      <c r="M22" s="119">
        <f t="shared" si="3"/>
        <v>1100098674.77</v>
      </c>
      <c r="N22" s="119">
        <f t="shared" si="3"/>
        <v>294454409.94999999</v>
      </c>
      <c r="O22" s="119">
        <f t="shared" si="3"/>
        <v>1907258910.9199996</v>
      </c>
      <c r="P22" s="119">
        <f t="shared" si="3"/>
        <v>1073492887.6200001</v>
      </c>
      <c r="Q22" s="119">
        <f t="shared" si="3"/>
        <v>12170120098.899998</v>
      </c>
      <c r="R22" s="17"/>
      <c r="S22" s="5"/>
      <c r="T22" s="5"/>
      <c r="U22" s="5"/>
      <c r="V22" s="5"/>
      <c r="W22" s="5"/>
      <c r="X22" s="5"/>
      <c r="Y22" s="5"/>
      <c r="Z22" s="5"/>
      <c r="AA22" s="5"/>
    </row>
    <row r="23" spans="1:27" x14ac:dyDescent="0.25">
      <c r="A23" s="29"/>
      <c r="B23" s="21" t="s">
        <v>34</v>
      </c>
      <c r="C23" s="116">
        <v>45456866603</v>
      </c>
      <c r="D23" s="116">
        <v>45570638925.840004</v>
      </c>
      <c r="E23" s="116">
        <v>77376169.480000004</v>
      </c>
      <c r="F23" s="116">
        <v>85076404.050000027</v>
      </c>
      <c r="G23" s="116">
        <v>2728902120.0999994</v>
      </c>
      <c r="H23" s="116">
        <v>987786650.29000008</v>
      </c>
      <c r="I23" s="116">
        <v>89640231.76000002</v>
      </c>
      <c r="J23" s="116">
        <v>1845496603.26</v>
      </c>
      <c r="K23" s="116">
        <v>97905702.769999981</v>
      </c>
      <c r="L23" s="116">
        <v>1835379854.6999998</v>
      </c>
      <c r="M23" s="116">
        <v>1099838529.1299999</v>
      </c>
      <c r="N23" s="116">
        <v>279418093.26999998</v>
      </c>
      <c r="O23" s="116">
        <v>1897737023.0499997</v>
      </c>
      <c r="P23" s="116">
        <v>1045860940.9000001</v>
      </c>
      <c r="Q23" s="117">
        <f>Q24+Q25+Q26+Q27</f>
        <v>12070418322.759998</v>
      </c>
      <c r="R23" s="17"/>
      <c r="S23" s="5"/>
      <c r="T23" s="5"/>
      <c r="U23" s="5"/>
      <c r="V23" s="5"/>
      <c r="W23" s="5"/>
      <c r="X23" s="5"/>
      <c r="Y23" s="5"/>
      <c r="Z23" s="5"/>
      <c r="AA23" s="5"/>
    </row>
    <row r="24" spans="1:27" x14ac:dyDescent="0.25">
      <c r="B24" s="28" t="s">
        <v>35</v>
      </c>
      <c r="C24" s="123">
        <v>33230839701.999996</v>
      </c>
      <c r="D24" s="123">
        <v>33341164024.840008</v>
      </c>
      <c r="E24" s="126">
        <v>76092908.480000004</v>
      </c>
      <c r="F24" s="126">
        <v>83783616.900000021</v>
      </c>
      <c r="G24" s="126">
        <v>116901977.22</v>
      </c>
      <c r="H24" s="126">
        <v>115226913.81999999</v>
      </c>
      <c r="I24" s="126">
        <v>87996064.160000026</v>
      </c>
      <c r="J24" s="126">
        <v>103643245</v>
      </c>
      <c r="K24" s="126">
        <v>96158535.169999987</v>
      </c>
      <c r="L24" s="126">
        <v>93496496.099999994</v>
      </c>
      <c r="M24" s="126">
        <v>228085766.19999999</v>
      </c>
      <c r="N24" s="126">
        <v>277754925.66999996</v>
      </c>
      <c r="O24" s="126">
        <v>155289538.60999998</v>
      </c>
      <c r="P24" s="126">
        <v>174137177.63</v>
      </c>
      <c r="Q24" s="122">
        <f>SUM(E24:P24)</f>
        <v>1608567164.9599996</v>
      </c>
      <c r="S24" s="5"/>
      <c r="T24" s="5"/>
      <c r="U24" s="5"/>
      <c r="V24" s="5"/>
      <c r="W24" s="5"/>
      <c r="X24" s="5"/>
      <c r="Y24" s="5"/>
      <c r="Z24" s="5"/>
      <c r="AA24" s="5"/>
    </row>
    <row r="25" spans="1:27" x14ac:dyDescent="0.25">
      <c r="B25" s="28" t="s">
        <v>36</v>
      </c>
      <c r="C25" s="123">
        <v>1731300827</v>
      </c>
      <c r="D25" s="123">
        <v>1734379827</v>
      </c>
      <c r="E25" s="126">
        <v>1283261</v>
      </c>
      <c r="F25" s="126">
        <v>1283261</v>
      </c>
      <c r="G25" s="126">
        <v>1283261</v>
      </c>
      <c r="H25" s="126">
        <v>1634167.6</v>
      </c>
      <c r="I25" s="126">
        <v>1634167.6</v>
      </c>
      <c r="J25" s="126">
        <v>1626167.6</v>
      </c>
      <c r="K25" s="126">
        <v>1626167.6</v>
      </c>
      <c r="L25" s="126">
        <v>1626167.6</v>
      </c>
      <c r="M25" s="126">
        <v>1626167.6</v>
      </c>
      <c r="N25" s="126">
        <v>1618167.6</v>
      </c>
      <c r="O25" s="126">
        <v>1610167.6</v>
      </c>
      <c r="P25" s="126">
        <v>1610167.6</v>
      </c>
      <c r="Q25" s="122">
        <f>SUM(E25:P25)</f>
        <v>18461291.399999999</v>
      </c>
      <c r="S25" s="5"/>
      <c r="T25" s="5"/>
      <c r="U25" s="5"/>
      <c r="V25" s="5"/>
      <c r="W25" s="5"/>
      <c r="X25" s="5"/>
      <c r="Y25" s="5"/>
      <c r="Z25" s="5"/>
      <c r="AA25" s="5"/>
    </row>
    <row r="26" spans="1:27" x14ac:dyDescent="0.25">
      <c r="B26" s="28" t="s">
        <v>37</v>
      </c>
      <c r="C26" s="123">
        <v>10494326674</v>
      </c>
      <c r="D26" s="123">
        <v>10494695674</v>
      </c>
      <c r="E26" s="127">
        <v>0</v>
      </c>
      <c r="F26" s="126">
        <v>9526.15</v>
      </c>
      <c r="G26" s="126">
        <v>2610716881.8799996</v>
      </c>
      <c r="H26" s="126">
        <v>870925568.87000012</v>
      </c>
      <c r="I26" s="126">
        <v>10000</v>
      </c>
      <c r="J26" s="126">
        <v>1740227190.6600001</v>
      </c>
      <c r="K26" s="126">
        <v>121000</v>
      </c>
      <c r="L26" s="126">
        <v>1740257191</v>
      </c>
      <c r="M26" s="126">
        <v>870126595.33000004</v>
      </c>
      <c r="N26" s="126">
        <v>45000</v>
      </c>
      <c r="O26" s="126">
        <v>1740837316.8399999</v>
      </c>
      <c r="P26" s="126">
        <v>870113595.67000008</v>
      </c>
      <c r="Q26" s="122">
        <f>SUM(E26:P26)</f>
        <v>10443389866.4</v>
      </c>
      <c r="R26" s="17"/>
      <c r="S26" s="5"/>
      <c r="T26" s="5"/>
      <c r="U26" s="5"/>
      <c r="V26" s="5"/>
      <c r="W26" s="5"/>
      <c r="X26" s="5"/>
      <c r="Y26" s="5"/>
      <c r="Z26" s="5"/>
      <c r="AA26" s="5"/>
    </row>
    <row r="27" spans="1:27" x14ac:dyDescent="0.25">
      <c r="B27" s="28" t="s">
        <v>38</v>
      </c>
      <c r="C27" s="123">
        <v>399400</v>
      </c>
      <c r="D27" s="123">
        <v>399400</v>
      </c>
      <c r="E27" s="127">
        <v>0</v>
      </c>
      <c r="F27" s="127">
        <v>0</v>
      </c>
      <c r="G27" s="127">
        <v>0</v>
      </c>
      <c r="H27" s="127">
        <v>0</v>
      </c>
      <c r="I27" s="127">
        <v>0</v>
      </c>
      <c r="J27" s="127">
        <v>0</v>
      </c>
      <c r="K27" s="127">
        <v>0</v>
      </c>
      <c r="L27" s="127">
        <v>0</v>
      </c>
      <c r="M27" s="127">
        <v>0</v>
      </c>
      <c r="N27" s="127">
        <v>0</v>
      </c>
      <c r="O27" s="127">
        <v>0</v>
      </c>
      <c r="P27" s="127">
        <v>0</v>
      </c>
      <c r="Q27" s="128">
        <f t="shared" ref="Q27" si="4">SUM(E27:P27)</f>
        <v>0</v>
      </c>
      <c r="R27" s="17"/>
      <c r="S27" s="5"/>
      <c r="T27" s="5"/>
      <c r="U27" s="5"/>
      <c r="V27" s="5"/>
      <c r="W27" s="5"/>
      <c r="X27" s="5"/>
      <c r="Y27" s="5"/>
      <c r="Z27" s="5"/>
      <c r="AA27" s="5"/>
    </row>
    <row r="28" spans="1:27" x14ac:dyDescent="0.25">
      <c r="B28" s="21" t="s">
        <v>39</v>
      </c>
      <c r="C28" s="116">
        <v>4751063850</v>
      </c>
      <c r="D28" s="116">
        <v>4845417052.0899992</v>
      </c>
      <c r="E28" s="116">
        <v>422121.4</v>
      </c>
      <c r="F28" s="116">
        <v>8739453.8099999987</v>
      </c>
      <c r="G28" s="116">
        <v>1625751.25</v>
      </c>
      <c r="H28" s="116">
        <v>3935334.07</v>
      </c>
      <c r="I28" s="116">
        <v>3225766.3899999997</v>
      </c>
      <c r="J28" s="116">
        <v>9972681.7000000011</v>
      </c>
      <c r="K28" s="116">
        <v>14110369.249999998</v>
      </c>
      <c r="L28" s="116">
        <v>5220001.3599999994</v>
      </c>
      <c r="M28" s="116">
        <v>260145.64</v>
      </c>
      <c r="N28" s="116">
        <v>15036316.679999998</v>
      </c>
      <c r="O28" s="116">
        <v>9521887.870000001</v>
      </c>
      <c r="P28" s="116">
        <v>27631946.720000003</v>
      </c>
      <c r="Q28" s="117">
        <f>SUM(Q29:Q33)</f>
        <v>99701776.140000015</v>
      </c>
      <c r="R28" s="17"/>
      <c r="S28" s="5"/>
      <c r="T28" s="5"/>
      <c r="U28" s="5"/>
      <c r="V28" s="5"/>
      <c r="W28" s="5"/>
      <c r="X28" s="5"/>
      <c r="Y28" s="5"/>
      <c r="Z28" s="5"/>
      <c r="AA28" s="5"/>
    </row>
    <row r="29" spans="1:27" x14ac:dyDescent="0.25">
      <c r="B29" s="4" t="s">
        <v>41</v>
      </c>
      <c r="C29" s="129">
        <v>406695886</v>
      </c>
      <c r="D29" s="129">
        <v>480798677.40999997</v>
      </c>
      <c r="E29" s="130">
        <v>422121.4</v>
      </c>
      <c r="F29" s="130">
        <v>5314503.8099999996</v>
      </c>
      <c r="G29" s="130">
        <v>730738.37</v>
      </c>
      <c r="H29" s="130">
        <v>2370837.34</v>
      </c>
      <c r="I29" s="130">
        <v>2911172.6999999997</v>
      </c>
      <c r="J29" s="130">
        <v>9736254.2200000007</v>
      </c>
      <c r="K29" s="130">
        <v>5695901.1199999992</v>
      </c>
      <c r="L29" s="130">
        <v>3451548.05</v>
      </c>
      <c r="M29" s="130">
        <v>260145.64</v>
      </c>
      <c r="N29" s="130">
        <v>13943432.899999999</v>
      </c>
      <c r="O29" s="130">
        <v>9459937.870000001</v>
      </c>
      <c r="P29" s="130">
        <v>21505302.430000003</v>
      </c>
      <c r="Q29" s="122">
        <f>SUM(E29:P29)</f>
        <v>75801895.850000009</v>
      </c>
      <c r="R29" s="17"/>
      <c r="S29" s="5"/>
      <c r="T29" s="5"/>
      <c r="U29" s="5"/>
      <c r="V29" s="5"/>
      <c r="W29" s="5"/>
      <c r="X29" s="5"/>
      <c r="Y29" s="5"/>
      <c r="Z29" s="5"/>
      <c r="AA29" s="5"/>
    </row>
    <row r="30" spans="1:27" x14ac:dyDescent="0.25">
      <c r="B30" s="4" t="s">
        <v>42</v>
      </c>
      <c r="C30" s="129">
        <v>302500</v>
      </c>
      <c r="D30" s="129">
        <v>302500</v>
      </c>
      <c r="E30" s="131">
        <v>0</v>
      </c>
      <c r="F30" s="131">
        <v>0</v>
      </c>
      <c r="G30" s="131">
        <v>0</v>
      </c>
      <c r="H30" s="131">
        <v>0</v>
      </c>
      <c r="I30" s="131">
        <v>0</v>
      </c>
      <c r="J30" s="131">
        <v>0</v>
      </c>
      <c r="K30" s="131">
        <v>0</v>
      </c>
      <c r="L30" s="131">
        <v>0</v>
      </c>
      <c r="M30" s="131">
        <v>0</v>
      </c>
      <c r="N30" s="131">
        <v>0</v>
      </c>
      <c r="O30" s="131">
        <v>0</v>
      </c>
      <c r="P30" s="131">
        <v>0</v>
      </c>
      <c r="Q30" s="128">
        <f t="shared" ref="Q30:Q33" si="5">SUM(E30:P30)</f>
        <v>0</v>
      </c>
      <c r="R30" s="17"/>
      <c r="S30" s="5"/>
      <c r="T30" s="5"/>
      <c r="U30" s="5"/>
      <c r="V30" s="5"/>
      <c r="W30" s="5"/>
      <c r="X30" s="5"/>
      <c r="Y30" s="5"/>
      <c r="Z30" s="5"/>
      <c r="AA30" s="5"/>
    </row>
    <row r="31" spans="1:27" x14ac:dyDescent="0.25">
      <c r="B31" s="4" t="s">
        <v>43</v>
      </c>
      <c r="C31" s="129">
        <v>27442760</v>
      </c>
      <c r="D31" s="129">
        <v>47693170.680000007</v>
      </c>
      <c r="E31" s="131">
        <v>0</v>
      </c>
      <c r="F31" s="130">
        <v>3424950</v>
      </c>
      <c r="G31" s="130">
        <v>895012.88000000012</v>
      </c>
      <c r="H31" s="130">
        <v>1564496.73</v>
      </c>
      <c r="I31" s="130">
        <v>314593.69</v>
      </c>
      <c r="J31" s="130">
        <v>236427.48</v>
      </c>
      <c r="K31" s="130">
        <v>8414468.129999999</v>
      </c>
      <c r="L31" s="130">
        <v>1768453.31</v>
      </c>
      <c r="M31" s="131">
        <v>0</v>
      </c>
      <c r="N31" s="130">
        <v>1092883.78</v>
      </c>
      <c r="O31" s="130">
        <v>61950</v>
      </c>
      <c r="P31" s="130">
        <v>6126644.29</v>
      </c>
      <c r="Q31" s="122">
        <f t="shared" si="5"/>
        <v>23899880.289999999</v>
      </c>
      <c r="R31" s="17"/>
      <c r="S31" s="5"/>
      <c r="T31" s="5"/>
      <c r="U31" s="5"/>
      <c r="V31" s="5"/>
      <c r="W31" s="5"/>
      <c r="X31" s="5"/>
      <c r="Y31" s="5"/>
      <c r="Z31" s="5"/>
      <c r="AA31" s="5"/>
    </row>
    <row r="32" spans="1:27" x14ac:dyDescent="0.25">
      <c r="B32" s="4" t="s">
        <v>44</v>
      </c>
      <c r="C32" s="129">
        <v>585000</v>
      </c>
      <c r="D32" s="129">
        <v>585000</v>
      </c>
      <c r="E32" s="131">
        <v>0</v>
      </c>
      <c r="F32" s="131">
        <v>0</v>
      </c>
      <c r="G32" s="131">
        <v>0</v>
      </c>
      <c r="H32" s="131">
        <v>0</v>
      </c>
      <c r="I32" s="131">
        <v>0</v>
      </c>
      <c r="J32" s="131">
        <v>0</v>
      </c>
      <c r="K32" s="131">
        <v>0</v>
      </c>
      <c r="L32" s="131">
        <v>0</v>
      </c>
      <c r="M32" s="131">
        <v>0</v>
      </c>
      <c r="N32" s="131">
        <v>0</v>
      </c>
      <c r="O32" s="131">
        <v>0</v>
      </c>
      <c r="P32" s="131">
        <v>0</v>
      </c>
      <c r="Q32" s="128">
        <f t="shared" si="5"/>
        <v>0</v>
      </c>
      <c r="R32" s="17"/>
      <c r="S32" s="5"/>
      <c r="T32" s="5"/>
      <c r="U32" s="5"/>
      <c r="V32" s="5"/>
      <c r="W32" s="5"/>
      <c r="X32" s="5"/>
      <c r="Y32" s="5"/>
      <c r="Z32" s="5"/>
      <c r="AA32" s="5"/>
    </row>
    <row r="33" spans="2:27" x14ac:dyDescent="0.25">
      <c r="B33" s="4" t="s">
        <v>45</v>
      </c>
      <c r="C33" s="129">
        <v>4316037704</v>
      </c>
      <c r="D33" s="129">
        <v>4316037704</v>
      </c>
      <c r="E33" s="131">
        <v>0</v>
      </c>
      <c r="F33" s="131">
        <v>0</v>
      </c>
      <c r="G33" s="131">
        <v>0</v>
      </c>
      <c r="H33" s="131">
        <v>0</v>
      </c>
      <c r="I33" s="131">
        <v>0</v>
      </c>
      <c r="J33" s="131">
        <v>0</v>
      </c>
      <c r="K33" s="131">
        <v>0</v>
      </c>
      <c r="L33" s="131">
        <v>0</v>
      </c>
      <c r="M33" s="131">
        <v>0</v>
      </c>
      <c r="N33" s="131">
        <v>0</v>
      </c>
      <c r="O33" s="131">
        <v>0</v>
      </c>
      <c r="P33" s="131">
        <v>0</v>
      </c>
      <c r="Q33" s="128">
        <f t="shared" si="5"/>
        <v>0</v>
      </c>
      <c r="R33" s="17"/>
      <c r="S33" s="5"/>
      <c r="T33" s="5"/>
      <c r="U33" s="5"/>
      <c r="V33" s="5"/>
      <c r="W33" s="5"/>
      <c r="X33" s="5"/>
      <c r="Y33" s="5"/>
      <c r="Z33" s="5"/>
      <c r="AA33" s="5"/>
    </row>
    <row r="34" spans="2:27" ht="17.25" customHeight="1" x14ac:dyDescent="0.25">
      <c r="B34" s="25" t="s">
        <v>46</v>
      </c>
      <c r="C34" s="139"/>
      <c r="D34" s="139"/>
      <c r="E34" s="140"/>
      <c r="F34" s="140"/>
      <c r="G34" s="140"/>
      <c r="H34" s="140"/>
      <c r="I34" s="140"/>
      <c r="J34" s="140"/>
      <c r="K34" s="140"/>
      <c r="L34" s="140"/>
      <c r="M34" s="140"/>
      <c r="N34" s="140"/>
      <c r="O34" s="140"/>
      <c r="P34" s="140"/>
      <c r="Q34" s="140"/>
      <c r="R34" s="17"/>
      <c r="S34" s="5"/>
      <c r="T34" s="5"/>
      <c r="U34" s="5"/>
      <c r="V34" s="5"/>
      <c r="W34" s="5"/>
      <c r="X34" s="5"/>
      <c r="Y34" s="5"/>
      <c r="Z34" s="5"/>
      <c r="AA34" s="5"/>
    </row>
    <row r="35" spans="2:27" ht="17.25" customHeight="1" x14ac:dyDescent="0.25">
      <c r="B35" s="27" t="s">
        <v>47</v>
      </c>
      <c r="C35" s="132">
        <f t="shared" ref="C35:Q35" si="6">C13-C23</f>
        <v>5324923400</v>
      </c>
      <c r="D35" s="132">
        <f t="shared" si="6"/>
        <v>5284377144.159996</v>
      </c>
      <c r="E35" s="132">
        <f t="shared" si="6"/>
        <v>55295863.420000002</v>
      </c>
      <c r="F35" s="132">
        <f t="shared" si="6"/>
        <v>17469535.099999979</v>
      </c>
      <c r="G35" s="132">
        <f t="shared" si="6"/>
        <v>-21100009.339999676</v>
      </c>
      <c r="H35" s="132">
        <f t="shared" si="6"/>
        <v>34254338.299999833</v>
      </c>
      <c r="I35" s="132">
        <f t="shared" si="6"/>
        <v>71800800.029999971</v>
      </c>
      <c r="J35" s="132">
        <f t="shared" si="6"/>
        <v>-6804766.2200000286</v>
      </c>
      <c r="K35" s="132">
        <f t="shared" si="6"/>
        <v>29781383.880000025</v>
      </c>
      <c r="L35" s="132">
        <f t="shared" si="6"/>
        <v>15577536.310000181</v>
      </c>
      <c r="M35" s="132">
        <f t="shared" si="6"/>
        <v>3721510.4000000954</v>
      </c>
      <c r="N35" s="132">
        <f t="shared" si="6"/>
        <v>17211197.050000072</v>
      </c>
      <c r="O35" s="132">
        <f t="shared" si="6"/>
        <v>-39394016.899999857</v>
      </c>
      <c r="P35" s="132">
        <f t="shared" si="6"/>
        <v>-17088072.550000191</v>
      </c>
      <c r="Q35" s="132">
        <f t="shared" si="6"/>
        <v>160725299.48000145</v>
      </c>
      <c r="R35" s="17"/>
      <c r="S35" s="5"/>
      <c r="T35" s="5"/>
      <c r="U35" s="5"/>
      <c r="V35" s="5"/>
      <c r="W35" s="5"/>
      <c r="X35" s="5"/>
      <c r="Y35" s="5"/>
      <c r="Z35" s="5"/>
      <c r="AA35" s="5"/>
    </row>
    <row r="36" spans="2:27" x14ac:dyDescent="0.25">
      <c r="B36" s="27" t="s">
        <v>48</v>
      </c>
      <c r="C36" s="132">
        <f t="shared" ref="C36:Q36" si="7">C19-C28</f>
        <v>-4720975850</v>
      </c>
      <c r="D36" s="132">
        <f t="shared" si="7"/>
        <v>-4815329052.0899992</v>
      </c>
      <c r="E36" s="132">
        <f t="shared" si="7"/>
        <v>-422121.4</v>
      </c>
      <c r="F36" s="132">
        <f t="shared" si="7"/>
        <v>-8739453.8099999987</v>
      </c>
      <c r="G36" s="132">
        <f t="shared" si="7"/>
        <v>-1625751.25</v>
      </c>
      <c r="H36" s="132">
        <f t="shared" si="7"/>
        <v>-3935334.07</v>
      </c>
      <c r="I36" s="132">
        <f t="shared" si="7"/>
        <v>-3225766.3899999997</v>
      </c>
      <c r="J36" s="132">
        <f t="shared" si="7"/>
        <v>-9972681.7000000011</v>
      </c>
      <c r="K36" s="132">
        <f t="shared" si="7"/>
        <v>-14110369.249999998</v>
      </c>
      <c r="L36" s="132">
        <f t="shared" si="7"/>
        <v>-5220001.3599999994</v>
      </c>
      <c r="M36" s="132">
        <f t="shared" si="7"/>
        <v>-260145.64</v>
      </c>
      <c r="N36" s="132">
        <f t="shared" si="7"/>
        <v>-15036316.679999998</v>
      </c>
      <c r="O36" s="132">
        <f t="shared" si="7"/>
        <v>-9521887.870000001</v>
      </c>
      <c r="P36" s="132">
        <f t="shared" si="7"/>
        <v>-27631946.720000003</v>
      </c>
      <c r="Q36" s="132">
        <f t="shared" si="7"/>
        <v>-99701776.140000015</v>
      </c>
      <c r="R36" s="17"/>
      <c r="S36" s="5"/>
      <c r="T36" s="5"/>
      <c r="U36" s="5"/>
      <c r="V36" s="5"/>
      <c r="W36" s="5"/>
      <c r="X36" s="5"/>
      <c r="Y36" s="5"/>
      <c r="Z36" s="5"/>
      <c r="AA36" s="5"/>
    </row>
    <row r="37" spans="2:27" x14ac:dyDescent="0.25">
      <c r="B37" s="27" t="s">
        <v>49</v>
      </c>
      <c r="C37" s="132">
        <f t="shared" ref="C37:Q37" si="8">(C13+C19)-(C23+C28)</f>
        <v>603947550</v>
      </c>
      <c r="D37" s="132">
        <f t="shared" si="8"/>
        <v>469048092.06999969</v>
      </c>
      <c r="E37" s="132">
        <f t="shared" si="8"/>
        <v>54873742.019999996</v>
      </c>
      <c r="F37" s="132">
        <f t="shared" si="8"/>
        <v>8730081.2899999768</v>
      </c>
      <c r="G37" s="132">
        <f t="shared" si="8"/>
        <v>-22725760.589999676</v>
      </c>
      <c r="H37" s="132">
        <f t="shared" si="8"/>
        <v>30319004.229999781</v>
      </c>
      <c r="I37" s="132">
        <f t="shared" si="8"/>
        <v>68575033.639999971</v>
      </c>
      <c r="J37" s="132">
        <f t="shared" si="8"/>
        <v>-16777447.920000076</v>
      </c>
      <c r="K37" s="132">
        <f t="shared" si="8"/>
        <v>15671014.630000025</v>
      </c>
      <c r="L37" s="132">
        <f t="shared" si="8"/>
        <v>10357534.950000286</v>
      </c>
      <c r="M37" s="132">
        <f t="shared" si="8"/>
        <v>3461364.7599999905</v>
      </c>
      <c r="N37" s="132">
        <f t="shared" si="8"/>
        <v>2174880.3700000644</v>
      </c>
      <c r="O37" s="132">
        <f t="shared" si="8"/>
        <v>-48915904.769999743</v>
      </c>
      <c r="P37" s="132">
        <f t="shared" si="8"/>
        <v>-44720019.270000219</v>
      </c>
      <c r="Q37" s="132">
        <f t="shared" si="8"/>
        <v>61023523.34000206</v>
      </c>
      <c r="R37" s="17"/>
      <c r="S37" s="5"/>
      <c r="T37" s="5"/>
      <c r="U37" s="5"/>
      <c r="V37" s="5"/>
      <c r="W37" s="5"/>
      <c r="X37" s="5"/>
      <c r="Y37" s="5"/>
      <c r="Z37" s="5"/>
      <c r="AA37" s="5"/>
    </row>
    <row r="38" spans="2:27" hidden="1" x14ac:dyDescent="0.25">
      <c r="B38" s="27" t="s">
        <v>50</v>
      </c>
      <c r="C38" s="133" t="e">
        <f>C37+#REF!</f>
        <v>#REF!</v>
      </c>
      <c r="D38" s="134" t="e">
        <f>D37+#REF!</f>
        <v>#REF!</v>
      </c>
      <c r="E38" s="134" t="e">
        <f>E37+#REF!</f>
        <v>#REF!</v>
      </c>
      <c r="F38" s="134" t="e">
        <f>F37+#REF!</f>
        <v>#REF!</v>
      </c>
      <c r="G38" s="134" t="e">
        <f>G37+#REF!</f>
        <v>#REF!</v>
      </c>
      <c r="H38" s="134" t="e">
        <f>H37+#REF!</f>
        <v>#REF!</v>
      </c>
      <c r="I38" s="134" t="e">
        <f>I37+#REF!</f>
        <v>#REF!</v>
      </c>
      <c r="J38" s="134" t="e">
        <f>J37+#REF!</f>
        <v>#REF!</v>
      </c>
      <c r="K38" s="134" t="e">
        <f>K37+#REF!</f>
        <v>#REF!</v>
      </c>
      <c r="L38" s="134" t="e">
        <f>L37+#REF!</f>
        <v>#REF!</v>
      </c>
      <c r="M38" s="134" t="e">
        <f>M37+#REF!</f>
        <v>#REF!</v>
      </c>
      <c r="N38" s="134" t="e">
        <f>N37+#REF!</f>
        <v>#REF!</v>
      </c>
      <c r="O38" s="134" t="e">
        <f>O37+#REF!</f>
        <v>#REF!</v>
      </c>
      <c r="P38" s="134" t="e">
        <f>P37+#REF!</f>
        <v>#REF!</v>
      </c>
      <c r="Q38" s="133" t="e">
        <f>Q37+#REF!</f>
        <v>#REF!</v>
      </c>
      <c r="R38" s="17"/>
      <c r="S38" s="5"/>
      <c r="T38" s="5"/>
      <c r="U38" s="5"/>
      <c r="V38" s="5"/>
      <c r="W38" s="5"/>
      <c r="X38" s="5"/>
      <c r="Y38" s="5"/>
      <c r="Z38" s="5"/>
      <c r="AA38" s="5"/>
    </row>
    <row r="39" spans="2:27" ht="17.25" customHeight="1" x14ac:dyDescent="0.25">
      <c r="B39" s="25" t="s">
        <v>51</v>
      </c>
      <c r="C39" s="141">
        <f t="shared" ref="C39:Q39" si="9">C40-C42</f>
        <v>-603.94754999999998</v>
      </c>
      <c r="D39" s="141">
        <f t="shared" si="9"/>
        <v>-469.04809207000005</v>
      </c>
      <c r="E39" s="140">
        <f t="shared" si="9"/>
        <v>0</v>
      </c>
      <c r="F39" s="140">
        <f t="shared" si="9"/>
        <v>0</v>
      </c>
      <c r="G39" s="140">
        <f t="shared" si="9"/>
        <v>0</v>
      </c>
      <c r="H39" s="140">
        <f t="shared" si="9"/>
        <v>0</v>
      </c>
      <c r="I39" s="140">
        <f t="shared" si="9"/>
        <v>0</v>
      </c>
      <c r="J39" s="140">
        <f t="shared" si="9"/>
        <v>0</v>
      </c>
      <c r="K39" s="140">
        <f t="shared" si="9"/>
        <v>0</v>
      </c>
      <c r="L39" s="140">
        <f t="shared" si="9"/>
        <v>0</v>
      </c>
      <c r="M39" s="140">
        <f t="shared" si="9"/>
        <v>0</v>
      </c>
      <c r="N39" s="140">
        <f t="shared" si="9"/>
        <v>0</v>
      </c>
      <c r="O39" s="140">
        <f t="shared" si="9"/>
        <v>0</v>
      </c>
      <c r="P39" s="140">
        <f t="shared" si="9"/>
        <v>0</v>
      </c>
      <c r="Q39" s="140">
        <f t="shared" si="9"/>
        <v>0</v>
      </c>
      <c r="R39" s="17"/>
      <c r="S39" s="5"/>
      <c r="T39" s="5"/>
      <c r="U39" s="5"/>
      <c r="V39" s="5"/>
      <c r="W39" s="5"/>
      <c r="X39" s="5"/>
      <c r="Y39" s="5"/>
      <c r="Z39" s="5"/>
      <c r="AA39" s="5"/>
    </row>
    <row r="40" spans="2:27" x14ac:dyDescent="0.25">
      <c r="B40" s="23" t="s">
        <v>52</v>
      </c>
      <c r="C40" s="2">
        <v>0</v>
      </c>
      <c r="D40" s="2">
        <v>135.09945793</v>
      </c>
      <c r="E40" s="2">
        <f t="shared" ref="E40:Q40" si="10">SUM(E41:E41)</f>
        <v>0</v>
      </c>
      <c r="F40" s="2">
        <f t="shared" si="10"/>
        <v>0</v>
      </c>
      <c r="G40" s="2">
        <f t="shared" si="10"/>
        <v>0</v>
      </c>
      <c r="H40" s="2">
        <f t="shared" si="10"/>
        <v>0</v>
      </c>
      <c r="I40" s="2">
        <f t="shared" si="10"/>
        <v>0</v>
      </c>
      <c r="J40" s="2">
        <f t="shared" si="10"/>
        <v>0</v>
      </c>
      <c r="K40" s="2">
        <f t="shared" si="10"/>
        <v>0</v>
      </c>
      <c r="L40" s="2">
        <f t="shared" si="10"/>
        <v>0</v>
      </c>
      <c r="M40" s="2">
        <f t="shared" si="10"/>
        <v>0</v>
      </c>
      <c r="N40" s="2">
        <f t="shared" si="10"/>
        <v>0</v>
      </c>
      <c r="O40" s="2">
        <f t="shared" si="10"/>
        <v>0</v>
      </c>
      <c r="P40" s="2">
        <f t="shared" si="10"/>
        <v>0</v>
      </c>
      <c r="Q40" s="2">
        <f t="shared" si="10"/>
        <v>0</v>
      </c>
      <c r="R40" s="17"/>
      <c r="S40" s="5"/>
      <c r="T40" s="5"/>
      <c r="U40" s="5"/>
      <c r="V40" s="5"/>
      <c r="W40" s="5"/>
      <c r="X40" s="5"/>
      <c r="Y40" s="5"/>
      <c r="Z40" s="5"/>
      <c r="AA40" s="5"/>
    </row>
    <row r="41" spans="2:27" x14ac:dyDescent="0.25">
      <c r="B41" s="22" t="s">
        <v>53</v>
      </c>
      <c r="C41" s="142">
        <v>0</v>
      </c>
      <c r="D41" s="143">
        <v>135.09945793</v>
      </c>
      <c r="E41" s="143">
        <v>0</v>
      </c>
      <c r="F41" s="143">
        <v>0</v>
      </c>
      <c r="G41" s="143">
        <v>0</v>
      </c>
      <c r="H41" s="143">
        <v>0</v>
      </c>
      <c r="I41" s="143">
        <v>0</v>
      </c>
      <c r="J41" s="143">
        <v>0</v>
      </c>
      <c r="K41" s="143">
        <v>0</v>
      </c>
      <c r="L41" s="143">
        <v>0</v>
      </c>
      <c r="M41" s="143">
        <v>0</v>
      </c>
      <c r="N41" s="143">
        <v>0</v>
      </c>
      <c r="O41" s="143">
        <v>0</v>
      </c>
      <c r="P41" s="143">
        <v>0</v>
      </c>
      <c r="Q41" s="143">
        <f>SUM(E41:P41)</f>
        <v>0</v>
      </c>
      <c r="R41" s="17"/>
      <c r="S41" s="5"/>
      <c r="T41" s="5"/>
      <c r="U41" s="5"/>
      <c r="V41" s="5"/>
      <c r="W41" s="5"/>
      <c r="X41" s="5"/>
      <c r="Y41" s="5"/>
      <c r="Z41" s="5"/>
      <c r="AA41" s="5"/>
    </row>
    <row r="42" spans="2:27" x14ac:dyDescent="0.25">
      <c r="B42" s="21" t="s">
        <v>54</v>
      </c>
      <c r="C42" s="2">
        <v>603.94754999999998</v>
      </c>
      <c r="D42" s="2">
        <v>604.14755000000002</v>
      </c>
      <c r="E42" s="68">
        <v>0</v>
      </c>
      <c r="F42" s="68">
        <v>0</v>
      </c>
      <c r="G42" s="68">
        <v>0</v>
      </c>
      <c r="H42" s="68">
        <v>0</v>
      </c>
      <c r="I42" s="68">
        <v>0</v>
      </c>
      <c r="J42" s="68">
        <v>0</v>
      </c>
      <c r="K42" s="68">
        <v>0</v>
      </c>
      <c r="L42" s="68">
        <v>0</v>
      </c>
      <c r="M42" s="68">
        <v>0</v>
      </c>
      <c r="N42" s="68">
        <v>0</v>
      </c>
      <c r="O42" s="68">
        <v>0</v>
      </c>
      <c r="P42" s="68">
        <v>0</v>
      </c>
      <c r="Q42" s="68">
        <f>SUM(Q43:Q45)</f>
        <v>0</v>
      </c>
      <c r="R42" s="17"/>
      <c r="S42" s="5"/>
      <c r="T42" s="5"/>
      <c r="U42" s="5"/>
      <c r="V42" s="5"/>
      <c r="W42" s="5"/>
      <c r="X42" s="5"/>
      <c r="Y42" s="5"/>
      <c r="Z42" s="5"/>
      <c r="AA42" s="5"/>
    </row>
    <row r="43" spans="2:27" x14ac:dyDescent="0.25">
      <c r="B43" s="20" t="s">
        <v>55</v>
      </c>
      <c r="C43" s="135">
        <v>568.35353299999997</v>
      </c>
      <c r="D43" s="135">
        <v>568.55353300000002</v>
      </c>
      <c r="E43" s="136">
        <v>0</v>
      </c>
      <c r="F43" s="136"/>
      <c r="G43" s="136"/>
      <c r="H43" s="136"/>
      <c r="I43" s="136"/>
      <c r="J43" s="136"/>
      <c r="K43" s="136"/>
      <c r="L43" s="136"/>
      <c r="M43" s="136"/>
      <c r="N43" s="136"/>
      <c r="O43" s="136"/>
      <c r="P43" s="136"/>
      <c r="Q43" s="144">
        <f>SUM(E43:P43)</f>
        <v>0</v>
      </c>
      <c r="R43" s="17"/>
      <c r="S43" s="5"/>
      <c r="T43" s="5"/>
      <c r="U43" s="5"/>
      <c r="V43" s="5"/>
      <c r="W43" s="5"/>
      <c r="X43" s="5"/>
      <c r="Y43" s="5"/>
      <c r="Z43" s="5"/>
      <c r="AA43" s="5"/>
    </row>
    <row r="44" spans="2:27" x14ac:dyDescent="0.25">
      <c r="B44" s="20" t="s">
        <v>56</v>
      </c>
      <c r="C44" s="135">
        <v>25.594017000000001</v>
      </c>
      <c r="D44" s="135">
        <v>25.594017000000001</v>
      </c>
      <c r="E44" s="136">
        <v>0</v>
      </c>
      <c r="F44" s="136">
        <v>0</v>
      </c>
      <c r="G44" s="136">
        <v>0</v>
      </c>
      <c r="H44" s="136">
        <v>0</v>
      </c>
      <c r="I44" s="136">
        <v>0</v>
      </c>
      <c r="J44" s="136">
        <v>0</v>
      </c>
      <c r="K44" s="136">
        <v>0</v>
      </c>
      <c r="L44" s="136">
        <v>0</v>
      </c>
      <c r="M44" s="136">
        <v>0</v>
      </c>
      <c r="N44" s="136">
        <v>0</v>
      </c>
      <c r="O44" s="136">
        <v>0</v>
      </c>
      <c r="P44" s="136">
        <v>0</v>
      </c>
      <c r="Q44" s="144">
        <f t="shared" ref="Q44:Q45" si="11">SUM(E44:P44)</f>
        <v>0</v>
      </c>
      <c r="R44" s="17"/>
      <c r="S44" s="5"/>
      <c r="T44" s="5"/>
      <c r="U44" s="5"/>
      <c r="V44" s="5"/>
      <c r="W44" s="5"/>
      <c r="X44" s="5"/>
      <c r="Y44" s="5"/>
      <c r="Z44" s="5"/>
      <c r="AA44" s="5"/>
    </row>
    <row r="45" spans="2:27" ht="15.75" thickBot="1" x14ac:dyDescent="0.3">
      <c r="B45" s="47" t="s">
        <v>69</v>
      </c>
      <c r="C45" s="137">
        <v>10</v>
      </c>
      <c r="D45" s="137">
        <v>10</v>
      </c>
      <c r="E45" s="138">
        <v>0</v>
      </c>
      <c r="F45" s="138"/>
      <c r="G45" s="138"/>
      <c r="H45" s="138"/>
      <c r="I45" s="138"/>
      <c r="J45" s="138"/>
      <c r="K45" s="138"/>
      <c r="L45" s="138"/>
      <c r="M45" s="138"/>
      <c r="N45" s="138"/>
      <c r="O45" s="138"/>
      <c r="P45" s="138">
        <v>0</v>
      </c>
      <c r="Q45" s="138">
        <f t="shared" si="11"/>
        <v>0</v>
      </c>
      <c r="R45" s="17"/>
      <c r="S45" s="5"/>
      <c r="T45" s="5"/>
      <c r="U45" s="5"/>
      <c r="V45" s="5"/>
      <c r="W45" s="5"/>
      <c r="X45" s="5"/>
      <c r="Y45" s="5"/>
      <c r="Z45" s="5"/>
      <c r="AA45" s="5"/>
    </row>
    <row r="46" spans="2:27" x14ac:dyDescent="0.25">
      <c r="B46" s="181" t="s">
        <v>57</v>
      </c>
      <c r="C46" s="181"/>
      <c r="D46" s="181"/>
      <c r="E46" s="181"/>
      <c r="F46" s="52"/>
      <c r="G46" s="52"/>
      <c r="H46" s="52"/>
      <c r="I46" s="52"/>
      <c r="J46" s="52"/>
      <c r="K46" s="52"/>
      <c r="L46" s="52"/>
      <c r="M46" s="52"/>
      <c r="N46" s="52"/>
      <c r="O46" s="52"/>
      <c r="P46" s="52"/>
      <c r="Q46" s="5"/>
      <c r="R46" s="5"/>
      <c r="S46" s="5"/>
      <c r="T46" s="5"/>
      <c r="U46" s="5"/>
      <c r="V46" s="5"/>
      <c r="W46" s="5"/>
      <c r="X46" s="5"/>
      <c r="Y46" s="5"/>
      <c r="Z46" s="5"/>
      <c r="AA46" s="5"/>
    </row>
    <row r="47" spans="2:27" x14ac:dyDescent="0.25">
      <c r="B47" s="15" t="s">
        <v>70</v>
      </c>
      <c r="C47" s="16"/>
      <c r="D47" s="16"/>
      <c r="E47" s="15"/>
      <c r="F47" s="15"/>
      <c r="G47" s="15"/>
      <c r="H47" s="15"/>
      <c r="I47" s="15"/>
      <c r="J47" s="15"/>
      <c r="K47" s="15"/>
      <c r="L47" s="15"/>
      <c r="M47" s="15"/>
      <c r="N47" s="15"/>
      <c r="O47" s="15"/>
      <c r="P47" s="15"/>
      <c r="Q47" s="5"/>
      <c r="R47" s="5"/>
      <c r="S47" s="5"/>
      <c r="T47" s="5"/>
      <c r="U47" s="5"/>
      <c r="V47" s="5"/>
      <c r="W47" s="5"/>
      <c r="X47" s="5"/>
      <c r="Y47" s="5"/>
      <c r="Z47" s="5"/>
      <c r="AA47" s="5"/>
    </row>
    <row r="48" spans="2:27" x14ac:dyDescent="0.25">
      <c r="B48" s="15" t="s">
        <v>60</v>
      </c>
      <c r="C48" s="10"/>
      <c r="D48" s="10"/>
      <c r="E48" s="14"/>
      <c r="F48" s="14"/>
      <c r="G48" s="14"/>
      <c r="H48" s="14"/>
      <c r="I48" s="14"/>
      <c r="J48" s="14"/>
      <c r="K48" s="14"/>
      <c r="L48" s="14"/>
      <c r="M48" s="14"/>
      <c r="N48" s="14"/>
      <c r="O48" s="14"/>
      <c r="P48" s="14"/>
      <c r="Q48" s="12"/>
      <c r="R48" s="5"/>
      <c r="S48" s="5"/>
      <c r="T48" s="5"/>
      <c r="U48" s="5"/>
      <c r="V48" s="5"/>
      <c r="W48" s="5"/>
      <c r="X48" s="5"/>
      <c r="Y48" s="5"/>
      <c r="Z48" s="5"/>
      <c r="AA48" s="5"/>
    </row>
    <row r="49" spans="2:27" x14ac:dyDescent="0.25">
      <c r="B49" s="11"/>
      <c r="C49" s="10"/>
      <c r="D49" s="10"/>
      <c r="E49" s="13"/>
      <c r="F49" s="13"/>
      <c r="G49" s="13"/>
      <c r="H49" s="13"/>
      <c r="I49" s="13"/>
      <c r="J49" s="13"/>
      <c r="K49" s="13"/>
      <c r="L49" s="13"/>
      <c r="M49" s="13"/>
      <c r="N49" s="13"/>
      <c r="O49" s="13"/>
      <c r="P49" s="13"/>
      <c r="Q49" s="5"/>
      <c r="R49" s="5"/>
      <c r="S49" s="5"/>
      <c r="T49" s="5"/>
      <c r="U49" s="5"/>
      <c r="V49" s="5"/>
      <c r="W49" s="5"/>
      <c r="X49" s="5"/>
      <c r="Y49" s="5"/>
      <c r="Z49" s="5"/>
      <c r="AA49" s="5"/>
    </row>
    <row r="50" spans="2:27" x14ac:dyDescent="0.25">
      <c r="B50" s="11"/>
      <c r="C50" s="10"/>
      <c r="D50" s="10"/>
      <c r="E50" s="9"/>
      <c r="F50" s="9"/>
      <c r="G50" s="9"/>
      <c r="H50" s="9"/>
      <c r="I50" s="9"/>
      <c r="J50" s="9"/>
      <c r="K50" s="9"/>
      <c r="L50" s="9"/>
      <c r="M50" s="9"/>
      <c r="N50" s="9"/>
      <c r="O50" s="9"/>
      <c r="P50" s="9"/>
      <c r="Q50" s="5"/>
      <c r="R50" s="5"/>
      <c r="S50" s="5"/>
      <c r="T50" s="5"/>
      <c r="U50" s="5"/>
      <c r="V50" s="5"/>
      <c r="W50" s="5"/>
      <c r="X50" s="5"/>
      <c r="Y50" s="5"/>
      <c r="Z50" s="5"/>
      <c r="AA50" s="5"/>
    </row>
    <row r="51" spans="2:27" x14ac:dyDescent="0.25">
      <c r="B51" s="11"/>
      <c r="C51" s="10"/>
      <c r="D51" s="10"/>
      <c r="E51" s="12"/>
      <c r="F51" s="12"/>
      <c r="G51" s="12"/>
      <c r="H51" s="12"/>
      <c r="I51" s="12"/>
      <c r="J51" s="12"/>
      <c r="K51" s="12"/>
      <c r="L51" s="12"/>
      <c r="M51" s="12"/>
      <c r="N51" s="12"/>
      <c r="O51" s="12"/>
      <c r="P51" s="12"/>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C56" s="5"/>
      <c r="D56" s="5"/>
      <c r="E56" s="8"/>
      <c r="F56" s="8"/>
      <c r="G56" s="8"/>
      <c r="H56" s="8"/>
      <c r="I56" s="8"/>
      <c r="J56" s="8"/>
      <c r="K56" s="8"/>
      <c r="L56" s="8"/>
      <c r="M56" s="8"/>
      <c r="N56" s="8"/>
      <c r="O56" s="8"/>
      <c r="P56" s="8"/>
      <c r="Q56" s="5"/>
      <c r="R56" s="5"/>
      <c r="S56" s="5"/>
      <c r="T56" s="5"/>
      <c r="U56" s="5"/>
      <c r="V56" s="5"/>
      <c r="W56" s="5"/>
      <c r="X56" s="5"/>
      <c r="Y56" s="5"/>
      <c r="Z56" s="5"/>
      <c r="AA56" s="5"/>
    </row>
    <row r="57" spans="2:27" x14ac:dyDescent="0.25">
      <c r="C57" s="5"/>
      <c r="D57" s="5"/>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sheetData>
  <mergeCells count="5">
    <mergeCell ref="B46:E46"/>
    <mergeCell ref="B3:Q3"/>
    <mergeCell ref="B4:Q4"/>
    <mergeCell ref="B5:Q5"/>
    <mergeCell ref="B6:Q6"/>
  </mergeCells>
  <pageMargins left="0.7" right="0.7" top="0.75" bottom="0.75" header="0.3" footer="0.3"/>
  <pageSetup orientation="portrait" horizontalDpi="4294967295" verticalDpi="4294967295" r:id="rId1"/>
  <ignoredErrors>
    <ignoredError sqref="Q14 Q29:Q33 Q20 Q43:Q45 Q24:Q25 Q26:Q27 Q34:Q41 Q15:Q18 Q22" formulaRange="1"/>
    <ignoredError sqref="Q19" formula="1" formulaRange="1"/>
    <ignoredError sqref="Q28 Q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C84-F920-DB4B-A9D3-FBE5A6446699}">
  <sheetPr codeName="Hoja7"/>
  <dimension ref="A3:U57"/>
  <sheetViews>
    <sheetView showGridLines="0" zoomScale="90" zoomScaleNormal="90" workbookViewId="0">
      <selection activeCell="H16" sqref="H16"/>
    </sheetView>
  </sheetViews>
  <sheetFormatPr defaultColWidth="11.42578125" defaultRowHeight="15" x14ac:dyDescent="0.25"/>
  <cols>
    <col min="1" max="1" width="5.140625" style="5" customWidth="1"/>
    <col min="2" max="2" width="71.42578125" style="5" customWidth="1"/>
    <col min="3" max="4" width="16.7109375" style="7" customWidth="1"/>
    <col min="5" max="16" width="14.28515625" style="5" customWidth="1"/>
    <col min="17" max="18" width="14.28515625" style="6" customWidth="1"/>
    <col min="19" max="20" width="11.42578125" style="6"/>
    <col min="21" max="21" width="13.85546875" style="6" bestFit="1" customWidth="1"/>
    <col min="22"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t="s">
        <v>71</v>
      </c>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45" t="s">
        <v>4</v>
      </c>
      <c r="C8" s="42"/>
      <c r="D8" s="42"/>
    </row>
    <row r="9" spans="1:21" ht="30" x14ac:dyDescent="0.25">
      <c r="B9" s="39" t="s">
        <v>5</v>
      </c>
      <c r="C9" s="91" t="s">
        <v>72</v>
      </c>
      <c r="D9" s="91" t="s">
        <v>73</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s="34"/>
      <c r="D10" s="34"/>
      <c r="E10" s="33"/>
      <c r="F10" s="33"/>
      <c r="G10" s="33"/>
      <c r="H10" s="33"/>
      <c r="I10" s="33"/>
      <c r="J10" s="33"/>
      <c r="K10" s="33"/>
      <c r="L10" s="33"/>
      <c r="M10" s="33"/>
      <c r="N10" s="33"/>
      <c r="O10" s="33"/>
      <c r="P10" s="33"/>
      <c r="Q10" s="33"/>
      <c r="R10" s="5"/>
      <c r="S10" s="5"/>
      <c r="T10" s="5"/>
      <c r="U10" s="5"/>
    </row>
    <row r="11" spans="1:21" ht="17.25" customHeight="1" x14ac:dyDescent="0.25">
      <c r="B11" s="25" t="s">
        <v>21</v>
      </c>
      <c r="C11" s="24">
        <f t="shared" ref="C11:P11" si="0">C12+C18</f>
        <v>52309.916206000002</v>
      </c>
      <c r="D11" s="90">
        <f t="shared" si="0"/>
        <v>52659461672.080002</v>
      </c>
      <c r="E11" s="92">
        <f t="shared" si="0"/>
        <v>103003321.51000001</v>
      </c>
      <c r="F11" s="92">
        <f t="shared" si="0"/>
        <v>1061810056</v>
      </c>
      <c r="G11" s="92">
        <f t="shared" si="0"/>
        <v>1139138283.47</v>
      </c>
      <c r="H11" s="92">
        <f t="shared" si="0"/>
        <v>180145294.86000001</v>
      </c>
      <c r="I11" s="92">
        <f t="shared" si="0"/>
        <v>94519486.75999999</v>
      </c>
      <c r="J11" s="92">
        <f t="shared" si="0"/>
        <v>3834188655.48</v>
      </c>
      <c r="K11" s="92">
        <f>K12+K18</f>
        <v>1137305833.29</v>
      </c>
      <c r="L11" s="92">
        <f>L12+L18</f>
        <v>1083150749.6400001</v>
      </c>
      <c r="M11" s="53">
        <f t="shared" si="0"/>
        <v>1094961674.6999998</v>
      </c>
      <c r="N11" s="53">
        <f t="shared" si="0"/>
        <v>154249132.16000003</v>
      </c>
      <c r="O11" s="53">
        <f t="shared" si="0"/>
        <v>2909718778.2799997</v>
      </c>
      <c r="P11" s="53">
        <f t="shared" si="0"/>
        <v>206862166.63</v>
      </c>
      <c r="Q11" s="92">
        <f>+Q12+Q18</f>
        <v>12999053432.780001</v>
      </c>
      <c r="R11" s="5"/>
      <c r="S11" s="5"/>
      <c r="T11" s="5"/>
      <c r="U11" s="5"/>
    </row>
    <row r="12" spans="1:21" x14ac:dyDescent="0.25">
      <c r="B12" s="23" t="s">
        <v>22</v>
      </c>
      <c r="C12" s="2">
        <v>52255.836281000004</v>
      </c>
      <c r="D12" s="80">
        <f>SUM(D13:D17)</f>
        <v>52659461672.080002</v>
      </c>
      <c r="E12" s="80">
        <f>SUM(E13:E17)</f>
        <v>103003321.51000001</v>
      </c>
      <c r="F12" s="80">
        <f t="shared" ref="F12:Q12" si="1">SUM(F13:F17)</f>
        <v>1061810056</v>
      </c>
      <c r="G12" s="80">
        <f t="shared" si="1"/>
        <v>1139138283.47</v>
      </c>
      <c r="H12" s="80">
        <f t="shared" si="1"/>
        <v>180145294.86000001</v>
      </c>
      <c r="I12" s="80">
        <f t="shared" si="1"/>
        <v>94519486.75999999</v>
      </c>
      <c r="J12" s="80">
        <f t="shared" si="1"/>
        <v>3834188655.48</v>
      </c>
      <c r="K12" s="80">
        <f t="shared" si="1"/>
        <v>1137305833.29</v>
      </c>
      <c r="L12" s="80">
        <f t="shared" si="1"/>
        <v>1083150749.6400001</v>
      </c>
      <c r="M12" s="80">
        <f t="shared" si="1"/>
        <v>1094961674.6999998</v>
      </c>
      <c r="N12" s="80">
        <f t="shared" si="1"/>
        <v>154249132.16000003</v>
      </c>
      <c r="O12" s="80">
        <f t="shared" si="1"/>
        <v>2909718778.2799997</v>
      </c>
      <c r="P12" s="80">
        <f t="shared" si="1"/>
        <v>206862166.63</v>
      </c>
      <c r="Q12" s="80">
        <f t="shared" si="1"/>
        <v>12999053432.780001</v>
      </c>
      <c r="R12" s="17"/>
      <c r="S12" s="17"/>
      <c r="T12" s="17"/>
      <c r="U12" s="5"/>
    </row>
    <row r="13" spans="1:21" x14ac:dyDescent="0.25">
      <c r="B13" s="30" t="s">
        <v>23</v>
      </c>
      <c r="C13" s="7">
        <v>1236.41562</v>
      </c>
      <c r="D13" s="79">
        <v>1573699511.0799999</v>
      </c>
      <c r="E13" s="79">
        <v>25579268.579999998</v>
      </c>
      <c r="F13" s="81">
        <v>33162514.41</v>
      </c>
      <c r="G13" s="81">
        <v>93600184.530000001</v>
      </c>
      <c r="H13" s="81">
        <v>56782114.290000007</v>
      </c>
      <c r="I13" s="81">
        <v>58885456.929999992</v>
      </c>
      <c r="J13" s="81">
        <v>58089083.140000001</v>
      </c>
      <c r="K13" s="81">
        <v>61435765.059999995</v>
      </c>
      <c r="L13" s="81">
        <v>63846330.25</v>
      </c>
      <c r="M13" s="83">
        <v>102663584.77000001</v>
      </c>
      <c r="N13" s="83">
        <v>73685408.950000003</v>
      </c>
      <c r="O13" s="83">
        <v>58720355.029999994</v>
      </c>
      <c r="P13" s="83">
        <v>62883379.030000001</v>
      </c>
      <c r="Q13" s="81">
        <f>(SUM(E13:P13))</f>
        <v>749333444.97000003</v>
      </c>
      <c r="R13" s="18"/>
      <c r="S13" s="18"/>
      <c r="T13" s="18"/>
      <c r="U13" s="5"/>
    </row>
    <row r="14" spans="1:21" x14ac:dyDescent="0.25">
      <c r="B14" s="30" t="s">
        <v>24</v>
      </c>
      <c r="C14" s="7">
        <v>27010.299998999999</v>
      </c>
      <c r="D14" s="81">
        <v>27010299999</v>
      </c>
      <c r="E14" s="81">
        <v>10330243.870000001</v>
      </c>
      <c r="F14" s="81">
        <v>5051604.21</v>
      </c>
      <c r="G14" s="81">
        <v>3437955.42</v>
      </c>
      <c r="H14" s="81">
        <v>1896190.84</v>
      </c>
      <c r="I14" s="81">
        <v>1642399.6</v>
      </c>
      <c r="J14" s="81">
        <v>2281045.16</v>
      </c>
      <c r="K14" s="81">
        <v>4532836.1399999997</v>
      </c>
      <c r="L14" s="81">
        <v>3294710.4</v>
      </c>
      <c r="M14" s="83">
        <v>4552380.2</v>
      </c>
      <c r="N14" s="83">
        <v>2957794.9400000004</v>
      </c>
      <c r="O14" s="83">
        <v>2969860.8400000003</v>
      </c>
      <c r="P14" s="83">
        <v>2718574.5</v>
      </c>
      <c r="Q14" s="81">
        <f t="shared" ref="Q14:Q17" si="2">(SUM(E14:P14))</f>
        <v>45665596.120000005</v>
      </c>
      <c r="R14" s="32"/>
      <c r="S14" s="32"/>
      <c r="T14" s="32"/>
      <c r="U14" s="18"/>
    </row>
    <row r="15" spans="1:21" s="31" customFormat="1" x14ac:dyDescent="0.25">
      <c r="B15" s="30" t="s">
        <v>25</v>
      </c>
      <c r="C15" s="7">
        <v>600.9</v>
      </c>
      <c r="D15" s="81">
        <v>600900000</v>
      </c>
      <c r="E15" s="81">
        <v>0</v>
      </c>
      <c r="F15" s="81">
        <v>0</v>
      </c>
      <c r="G15" s="81">
        <v>0</v>
      </c>
      <c r="H15" s="81">
        <v>0</v>
      </c>
      <c r="I15" s="81">
        <v>0</v>
      </c>
      <c r="J15" s="81">
        <v>0</v>
      </c>
      <c r="K15" s="81">
        <v>0</v>
      </c>
      <c r="L15" s="81">
        <v>0</v>
      </c>
      <c r="M15" s="81">
        <v>0</v>
      </c>
      <c r="N15" s="81">
        <v>0</v>
      </c>
      <c r="O15" s="81">
        <v>0</v>
      </c>
      <c r="P15" s="81">
        <v>0</v>
      </c>
      <c r="Q15" s="81">
        <f t="shared" si="2"/>
        <v>0</v>
      </c>
    </row>
    <row r="16" spans="1:21" s="31" customFormat="1" x14ac:dyDescent="0.25">
      <c r="B16" s="30" t="s">
        <v>26</v>
      </c>
      <c r="C16" s="54">
        <v>23386.573844999999</v>
      </c>
      <c r="D16" s="81">
        <v>23446573845</v>
      </c>
      <c r="E16" s="81">
        <v>67093809.060000002</v>
      </c>
      <c r="F16" s="81">
        <v>1023595937.38</v>
      </c>
      <c r="G16" s="81">
        <v>1042100143.52</v>
      </c>
      <c r="H16" s="81">
        <v>121466989.73</v>
      </c>
      <c r="I16" s="81">
        <v>33991630.230000004</v>
      </c>
      <c r="J16" s="81">
        <v>3773818527.1799998</v>
      </c>
      <c r="K16" s="81">
        <v>1070785232.09</v>
      </c>
      <c r="L16" s="81">
        <v>1015438208.9900001</v>
      </c>
      <c r="M16" s="83">
        <v>987745709.7299999</v>
      </c>
      <c r="N16" s="83">
        <v>77605928.270000011</v>
      </c>
      <c r="O16" s="83">
        <v>2848028562.4099998</v>
      </c>
      <c r="P16" s="83">
        <v>141260213.09999999</v>
      </c>
      <c r="Q16" s="81">
        <f t="shared" si="2"/>
        <v>12202930891.690001</v>
      </c>
    </row>
    <row r="17" spans="1:21" x14ac:dyDescent="0.25">
      <c r="B17" s="30" t="s">
        <v>27</v>
      </c>
      <c r="C17" s="7">
        <v>21.646816999999999</v>
      </c>
      <c r="D17" s="81">
        <v>27988317</v>
      </c>
      <c r="E17" s="81">
        <v>0</v>
      </c>
      <c r="F17" s="81">
        <v>0</v>
      </c>
      <c r="G17" s="81">
        <v>0</v>
      </c>
      <c r="H17" s="81">
        <v>0</v>
      </c>
      <c r="I17" s="81">
        <v>0</v>
      </c>
      <c r="J17" s="81">
        <v>0</v>
      </c>
      <c r="K17" s="81">
        <v>552000</v>
      </c>
      <c r="L17" s="81">
        <v>571500</v>
      </c>
      <c r="M17" s="83">
        <v>0</v>
      </c>
      <c r="N17" s="83">
        <v>0</v>
      </c>
      <c r="O17" s="83">
        <v>0</v>
      </c>
      <c r="P17" s="83">
        <v>0</v>
      </c>
      <c r="Q17" s="81">
        <f t="shared" si="2"/>
        <v>1123500</v>
      </c>
      <c r="R17" s="5"/>
      <c r="S17" s="5"/>
      <c r="T17" s="5"/>
      <c r="U17" s="5"/>
    </row>
    <row r="18" spans="1:21" x14ac:dyDescent="0.25">
      <c r="B18" s="23" t="s">
        <v>28</v>
      </c>
      <c r="C18" s="2">
        <v>54.079925000000003</v>
      </c>
      <c r="D18" s="80">
        <v>0</v>
      </c>
      <c r="E18" s="80">
        <v>0</v>
      </c>
      <c r="F18" s="80">
        <v>0</v>
      </c>
      <c r="G18" s="80">
        <v>0</v>
      </c>
      <c r="H18" s="80">
        <v>0</v>
      </c>
      <c r="I18" s="80">
        <v>0</v>
      </c>
      <c r="J18" s="80">
        <v>0</v>
      </c>
      <c r="K18" s="80">
        <v>0</v>
      </c>
      <c r="L18" s="80">
        <v>0</v>
      </c>
      <c r="M18" s="80">
        <f>SUM(M19:M19)</f>
        <v>0</v>
      </c>
      <c r="N18" s="80">
        <f>SUM(N19:N19)</f>
        <v>0</v>
      </c>
      <c r="O18" s="80">
        <f>SUM(O19:O19)</f>
        <v>0</v>
      </c>
      <c r="P18" s="80">
        <f>SUM(P19:P19)</f>
        <v>0</v>
      </c>
      <c r="Q18" s="80">
        <f>SUM(Q19:Q19)</f>
        <v>0</v>
      </c>
      <c r="R18" s="5"/>
      <c r="S18" s="5"/>
      <c r="T18" s="5"/>
      <c r="U18" s="5"/>
    </row>
    <row r="19" spans="1:21" x14ac:dyDescent="0.25">
      <c r="B19" s="30" t="s">
        <v>29</v>
      </c>
      <c r="C19" s="7">
        <v>29.747941999999998</v>
      </c>
      <c r="D19" s="81">
        <v>29747942</v>
      </c>
      <c r="E19" s="81">
        <v>0</v>
      </c>
      <c r="F19" s="84">
        <v>0</v>
      </c>
      <c r="G19" s="81">
        <v>0</v>
      </c>
      <c r="H19" s="81">
        <v>0</v>
      </c>
      <c r="I19" s="81">
        <v>0</v>
      </c>
      <c r="J19" s="84">
        <v>0</v>
      </c>
      <c r="K19" s="84">
        <v>0</v>
      </c>
      <c r="L19" s="84">
        <v>0</v>
      </c>
      <c r="M19" s="84">
        <v>0</v>
      </c>
      <c r="N19" s="84">
        <v>0</v>
      </c>
      <c r="O19" s="84">
        <v>0</v>
      </c>
      <c r="P19" s="84">
        <v>0</v>
      </c>
      <c r="Q19" s="84">
        <f>SUM(E19:P19)</f>
        <v>0</v>
      </c>
      <c r="R19" s="5"/>
      <c r="S19" s="5"/>
      <c r="T19" s="5"/>
      <c r="U19" s="5"/>
    </row>
    <row r="20" spans="1:21" x14ac:dyDescent="0.25">
      <c r="B20" s="30" t="s">
        <v>32</v>
      </c>
      <c r="C20" s="7">
        <v>24.331983000000001</v>
      </c>
      <c r="D20" s="81">
        <v>24331983</v>
      </c>
      <c r="E20" s="81">
        <v>0</v>
      </c>
      <c r="F20" s="84">
        <v>0</v>
      </c>
      <c r="G20" s="81">
        <v>0</v>
      </c>
      <c r="H20" s="81">
        <v>0</v>
      </c>
      <c r="I20" s="81">
        <v>0</v>
      </c>
      <c r="J20" s="84">
        <v>0</v>
      </c>
      <c r="K20" s="84">
        <v>0</v>
      </c>
      <c r="L20" s="84">
        <v>0</v>
      </c>
      <c r="M20" s="84">
        <v>0</v>
      </c>
      <c r="N20" s="84">
        <v>0</v>
      </c>
      <c r="O20" s="84">
        <v>0</v>
      </c>
      <c r="P20" s="84">
        <v>0</v>
      </c>
      <c r="Q20" s="84">
        <v>0</v>
      </c>
      <c r="R20" s="5"/>
      <c r="S20" s="5"/>
      <c r="T20" s="5"/>
      <c r="U20" s="5"/>
    </row>
    <row r="21" spans="1:21" x14ac:dyDescent="0.25">
      <c r="B21" s="25" t="s">
        <v>33</v>
      </c>
      <c r="C21" s="24">
        <f t="shared" ref="C21:Q21" si="3">C22+C27</f>
        <v>51701.834099</v>
      </c>
      <c r="D21" s="90">
        <f t="shared" si="3"/>
        <v>52235439340.519989</v>
      </c>
      <c r="E21" s="92">
        <f t="shared" si="3"/>
        <v>82056370.659999996</v>
      </c>
      <c r="F21" s="92">
        <f t="shared" si="3"/>
        <v>97921493.279999986</v>
      </c>
      <c r="G21" s="92">
        <f t="shared" si="3"/>
        <v>2034949283.52</v>
      </c>
      <c r="H21" s="92">
        <f t="shared" si="3"/>
        <v>64778135.409999996</v>
      </c>
      <c r="I21" s="92">
        <f t="shared" si="3"/>
        <v>114752369.07000001</v>
      </c>
      <c r="J21" s="92">
        <f t="shared" si="3"/>
        <v>3765313796.5199995</v>
      </c>
      <c r="K21" s="92">
        <f t="shared" si="3"/>
        <v>1012322588.59</v>
      </c>
      <c r="L21" s="92">
        <f t="shared" si="3"/>
        <v>995000669.8900001</v>
      </c>
      <c r="M21" s="53">
        <f t="shared" si="3"/>
        <v>995839405.68000007</v>
      </c>
      <c r="N21" s="53">
        <f t="shared" si="3"/>
        <v>80756239.549999997</v>
      </c>
      <c r="O21" s="53">
        <f t="shared" si="3"/>
        <v>1969012539.99</v>
      </c>
      <c r="P21" s="53">
        <f t="shared" si="3"/>
        <v>1112049140.1500001</v>
      </c>
      <c r="Q21" s="92">
        <f t="shared" si="3"/>
        <v>12324752032.309999</v>
      </c>
      <c r="R21" s="5"/>
      <c r="S21" s="5"/>
      <c r="T21" s="5"/>
      <c r="U21" s="5"/>
    </row>
    <row r="22" spans="1:21" x14ac:dyDescent="0.25">
      <c r="A22" s="29"/>
      <c r="B22" s="21" t="s">
        <v>34</v>
      </c>
      <c r="C22" s="1">
        <v>46860.178668</v>
      </c>
      <c r="D22" s="80">
        <f>SUM(D23:D26)</f>
        <v>47044900381.529991</v>
      </c>
      <c r="E22" s="80">
        <f>SUM(E23:E26)</f>
        <v>81875523.950000003</v>
      </c>
      <c r="F22" s="80">
        <f t="shared" ref="F22:P22" si="4">SUM(F23:F26)</f>
        <v>96354773.269999981</v>
      </c>
      <c r="G22" s="80">
        <f t="shared" si="4"/>
        <v>1994875386.3599999</v>
      </c>
      <c r="H22" s="80">
        <f t="shared" si="4"/>
        <v>58484013.57</v>
      </c>
      <c r="I22" s="80">
        <f t="shared" si="4"/>
        <v>113826643.53</v>
      </c>
      <c r="J22" s="80">
        <f t="shared" si="4"/>
        <v>3762120057.2999997</v>
      </c>
      <c r="K22" s="80">
        <f t="shared" si="4"/>
        <v>1011813666.6</v>
      </c>
      <c r="L22" s="80">
        <f t="shared" si="4"/>
        <v>994678842.8900001</v>
      </c>
      <c r="M22" s="80">
        <f t="shared" si="4"/>
        <v>995607655.01000011</v>
      </c>
      <c r="N22" s="80">
        <f t="shared" si="4"/>
        <v>76901514.959999993</v>
      </c>
      <c r="O22" s="80">
        <f t="shared" si="4"/>
        <v>1959215886.6200001</v>
      </c>
      <c r="P22" s="80">
        <f t="shared" si="4"/>
        <v>1090191781.5800002</v>
      </c>
      <c r="Q22" s="80">
        <f>Q23+Q24+Q25+Q26</f>
        <v>12235945745.639999</v>
      </c>
      <c r="R22" s="5"/>
      <c r="S22" s="5"/>
      <c r="T22" s="5"/>
      <c r="U22" s="5"/>
    </row>
    <row r="23" spans="1:21" x14ac:dyDescent="0.25">
      <c r="B23" s="28" t="s">
        <v>35</v>
      </c>
      <c r="C23" s="49">
        <v>33811.758162999999</v>
      </c>
      <c r="D23" s="79">
        <v>33996020876.529991</v>
      </c>
      <c r="E23" s="79">
        <v>80255416.650000006</v>
      </c>
      <c r="F23" s="81">
        <v>93991297.299999982</v>
      </c>
      <c r="G23" s="81">
        <v>107190724.37</v>
      </c>
      <c r="H23" s="81">
        <v>56881845.969999999</v>
      </c>
      <c r="I23" s="81">
        <v>112240475.93000001</v>
      </c>
      <c r="J23" s="81">
        <v>65148770.049999997</v>
      </c>
      <c r="K23" s="82">
        <v>80121903.670000002</v>
      </c>
      <c r="L23" s="82">
        <v>62810451.640000001</v>
      </c>
      <c r="M23" s="82">
        <v>63925910.549999997</v>
      </c>
      <c r="N23" s="82">
        <v>75333366.159999996</v>
      </c>
      <c r="O23" s="82">
        <v>97379654.500000015</v>
      </c>
      <c r="P23" s="82">
        <v>157969145.12</v>
      </c>
      <c r="Q23" s="81">
        <f>SUM(E23:P23)</f>
        <v>1053248961.9099998</v>
      </c>
      <c r="R23" s="5"/>
      <c r="S23" s="5"/>
      <c r="T23" s="5"/>
      <c r="U23" s="5"/>
    </row>
    <row r="24" spans="1:21" x14ac:dyDescent="0.25">
      <c r="B24" s="28" t="s">
        <v>87</v>
      </c>
      <c r="C24" s="49">
        <v>1824.4718310000001</v>
      </c>
      <c r="D24" s="81">
        <v>1824471831</v>
      </c>
      <c r="E24" s="81">
        <v>1610167.6</v>
      </c>
      <c r="F24" s="83">
        <v>1610167.6</v>
      </c>
      <c r="G24" s="83">
        <v>1602167.6</v>
      </c>
      <c r="H24" s="83">
        <v>1602167.6</v>
      </c>
      <c r="I24" s="83">
        <v>1586167.6</v>
      </c>
      <c r="J24" s="83">
        <v>1586167.6</v>
      </c>
      <c r="K24" s="82">
        <v>1578167.6</v>
      </c>
      <c r="L24" s="82">
        <v>1578167.6</v>
      </c>
      <c r="M24" s="82">
        <v>1568148.8</v>
      </c>
      <c r="N24" s="82">
        <v>1568148.8</v>
      </c>
      <c r="O24" s="82">
        <v>1559040.8</v>
      </c>
      <c r="P24" s="82">
        <v>1559040.8</v>
      </c>
      <c r="Q24" s="81">
        <f t="shared" ref="Q24:Q26" si="5">SUM(E24:P24)</f>
        <v>19007720</v>
      </c>
      <c r="R24" s="5"/>
      <c r="S24" s="5"/>
      <c r="T24" s="5"/>
      <c r="U24" s="5"/>
    </row>
    <row r="25" spans="1:21" x14ac:dyDescent="0.25">
      <c r="B25" s="28" t="s">
        <v>37</v>
      </c>
      <c r="C25" s="49">
        <v>11223.770911</v>
      </c>
      <c r="D25" s="81">
        <v>11224229911</v>
      </c>
      <c r="E25" s="81">
        <v>9939.7000000000007</v>
      </c>
      <c r="F25" s="83">
        <v>753308.37</v>
      </c>
      <c r="G25" s="83">
        <v>1886082494.3899999</v>
      </c>
      <c r="H25" s="83">
        <v>0</v>
      </c>
      <c r="I25" s="83">
        <v>0</v>
      </c>
      <c r="J25" s="83">
        <v>3695385119.6499996</v>
      </c>
      <c r="K25" s="82">
        <v>930113595.33000004</v>
      </c>
      <c r="L25" s="82">
        <v>930290223.6500001</v>
      </c>
      <c r="M25" s="82">
        <v>930113595.66000009</v>
      </c>
      <c r="N25" s="82">
        <v>0</v>
      </c>
      <c r="O25" s="82">
        <v>1860277191.3200002</v>
      </c>
      <c r="P25" s="82">
        <v>930663595.66000009</v>
      </c>
      <c r="Q25" s="81">
        <f t="shared" si="5"/>
        <v>11163689063.73</v>
      </c>
      <c r="R25" s="5"/>
      <c r="S25" s="5"/>
      <c r="T25" s="5"/>
      <c r="U25" s="5"/>
    </row>
    <row r="26" spans="1:21" x14ac:dyDescent="0.25">
      <c r="B26" s="28" t="s">
        <v>38</v>
      </c>
      <c r="C26" s="49">
        <v>0.177763</v>
      </c>
      <c r="D26" s="81">
        <v>177763</v>
      </c>
      <c r="E26" s="81">
        <v>0</v>
      </c>
      <c r="F26" s="83">
        <v>0</v>
      </c>
      <c r="G26" s="83">
        <v>0</v>
      </c>
      <c r="H26" s="83">
        <v>0</v>
      </c>
      <c r="I26" s="83">
        <v>0</v>
      </c>
      <c r="J26" s="83">
        <v>0</v>
      </c>
      <c r="K26" s="82">
        <v>0</v>
      </c>
      <c r="L26" s="82">
        <v>0</v>
      </c>
      <c r="M26" s="82">
        <v>0</v>
      </c>
      <c r="N26" s="82">
        <v>0</v>
      </c>
      <c r="O26" s="82">
        <v>0</v>
      </c>
      <c r="P26" s="82">
        <v>0</v>
      </c>
      <c r="Q26" s="81">
        <f t="shared" si="5"/>
        <v>0</v>
      </c>
      <c r="R26" s="5"/>
      <c r="S26" s="5"/>
      <c r="T26" s="5"/>
      <c r="U26" s="5"/>
    </row>
    <row r="27" spans="1:21" x14ac:dyDescent="0.25">
      <c r="B27" s="21" t="s">
        <v>39</v>
      </c>
      <c r="C27" s="3">
        <v>4841.6554310000001</v>
      </c>
      <c r="D27" s="80">
        <f>SUM(D28:D32)</f>
        <v>5190538958.9899998</v>
      </c>
      <c r="E27" s="80">
        <f t="shared" ref="E27:P27" si="6">SUM(E28:E32)</f>
        <v>180846.71</v>
      </c>
      <c r="F27" s="80">
        <f t="shared" si="6"/>
        <v>1566720.01</v>
      </c>
      <c r="G27" s="80">
        <f t="shared" si="6"/>
        <v>40073897.160000004</v>
      </c>
      <c r="H27" s="80">
        <f t="shared" si="6"/>
        <v>6294121.8399999999</v>
      </c>
      <c r="I27" s="80">
        <f t="shared" si="6"/>
        <v>925725.54</v>
      </c>
      <c r="J27" s="80">
        <f t="shared" si="6"/>
        <v>3193739.2199999997</v>
      </c>
      <c r="K27" s="80">
        <f t="shared" si="6"/>
        <v>508921.99</v>
      </c>
      <c r="L27" s="80">
        <f t="shared" si="6"/>
        <v>321827</v>
      </c>
      <c r="M27" s="80">
        <f t="shared" si="6"/>
        <v>231750.67</v>
      </c>
      <c r="N27" s="80">
        <f t="shared" si="6"/>
        <v>3854724.59</v>
      </c>
      <c r="O27" s="80">
        <f t="shared" si="6"/>
        <v>9796653.3699999992</v>
      </c>
      <c r="P27" s="80">
        <f t="shared" si="6"/>
        <v>21857358.57</v>
      </c>
      <c r="Q27" s="80">
        <f>SUM(Q29:Q32)</f>
        <v>88806286.670000002</v>
      </c>
      <c r="R27" s="5"/>
      <c r="S27" s="5"/>
      <c r="T27" s="5"/>
      <c r="U27" s="5"/>
    </row>
    <row r="28" spans="1:21" x14ac:dyDescent="0.25">
      <c r="B28" s="4" t="s">
        <v>40</v>
      </c>
      <c r="C28" s="50">
        <v>0</v>
      </c>
      <c r="D28" s="81">
        <v>38000</v>
      </c>
      <c r="E28" s="81">
        <v>0</v>
      </c>
      <c r="F28" s="84">
        <v>0</v>
      </c>
      <c r="G28" s="83">
        <v>0</v>
      </c>
      <c r="H28" s="83">
        <v>0</v>
      </c>
      <c r="I28" s="83">
        <v>0</v>
      </c>
      <c r="J28" s="83">
        <v>0</v>
      </c>
      <c r="K28" s="81">
        <v>0</v>
      </c>
      <c r="L28" s="81">
        <v>0</v>
      </c>
      <c r="M28" s="81">
        <v>0</v>
      </c>
      <c r="N28" s="81">
        <v>0</v>
      </c>
      <c r="O28" s="81">
        <v>0</v>
      </c>
      <c r="P28" s="81">
        <v>0</v>
      </c>
      <c r="Q28" s="83">
        <f>SUM(E28:P28)</f>
        <v>0</v>
      </c>
      <c r="R28" s="5"/>
      <c r="S28" s="5"/>
      <c r="T28" s="5"/>
      <c r="U28" s="5"/>
    </row>
    <row r="29" spans="1:21" x14ac:dyDescent="0.25">
      <c r="B29" s="4" t="s">
        <v>41</v>
      </c>
      <c r="C29" s="50">
        <v>433.17592000000002</v>
      </c>
      <c r="D29" s="81">
        <v>687114737.20999992</v>
      </c>
      <c r="E29" s="81">
        <v>32332</v>
      </c>
      <c r="F29" s="84">
        <v>171673</v>
      </c>
      <c r="G29" s="83">
        <v>39919764.590000004</v>
      </c>
      <c r="H29" s="83">
        <v>3845496.6900000004</v>
      </c>
      <c r="I29" s="83">
        <v>747026.34</v>
      </c>
      <c r="J29" s="83">
        <v>1933086.96</v>
      </c>
      <c r="K29" s="81">
        <v>141316</v>
      </c>
      <c r="L29" s="81">
        <v>0</v>
      </c>
      <c r="M29" s="81">
        <v>78520</v>
      </c>
      <c r="N29" s="81">
        <v>2835407.01</v>
      </c>
      <c r="O29" s="81">
        <v>9604023.0899999999</v>
      </c>
      <c r="P29" s="81">
        <v>15500538.49</v>
      </c>
      <c r="Q29" s="83">
        <f>SUM(E29:P29)</f>
        <v>74809184.170000002</v>
      </c>
      <c r="R29" s="5"/>
      <c r="S29" s="5"/>
      <c r="T29" s="5"/>
      <c r="U29" s="5"/>
    </row>
    <row r="30" spans="1:21" x14ac:dyDescent="0.25">
      <c r="B30" s="4" t="s">
        <v>43</v>
      </c>
      <c r="C30" s="50">
        <v>76.994058999999993</v>
      </c>
      <c r="D30" s="81">
        <v>171900769.78</v>
      </c>
      <c r="E30" s="81">
        <v>148514.71</v>
      </c>
      <c r="F30" s="83">
        <v>1395047.01</v>
      </c>
      <c r="G30" s="83">
        <v>154132.57</v>
      </c>
      <c r="H30" s="83">
        <v>2448625.15</v>
      </c>
      <c r="I30" s="83">
        <v>178699.2</v>
      </c>
      <c r="J30" s="83">
        <v>1260652.26</v>
      </c>
      <c r="K30" s="81">
        <v>367605.99</v>
      </c>
      <c r="L30" s="81">
        <v>321827</v>
      </c>
      <c r="M30" s="81">
        <v>153230.67000000001</v>
      </c>
      <c r="N30" s="81">
        <v>1019317.58</v>
      </c>
      <c r="O30" s="81">
        <v>192630.28</v>
      </c>
      <c r="P30" s="81">
        <v>6356820.0800000001</v>
      </c>
      <c r="Q30" s="81">
        <f t="shared" ref="Q30:Q32" si="7">SUM(E30:P30)</f>
        <v>13997102.5</v>
      </c>
      <c r="R30" s="5"/>
      <c r="S30" s="5"/>
      <c r="T30" s="5"/>
      <c r="U30" s="5"/>
    </row>
    <row r="31" spans="1:21" x14ac:dyDescent="0.25">
      <c r="B31" s="4" t="s">
        <v>44</v>
      </c>
      <c r="C31" s="50">
        <v>2.2229999999999999</v>
      </c>
      <c r="D31" s="81">
        <v>2223000</v>
      </c>
      <c r="E31" s="81">
        <v>0</v>
      </c>
      <c r="F31" s="81">
        <v>0</v>
      </c>
      <c r="G31" s="83">
        <v>0</v>
      </c>
      <c r="H31" s="83">
        <v>0</v>
      </c>
      <c r="I31" s="83">
        <v>0</v>
      </c>
      <c r="J31" s="83">
        <v>0</v>
      </c>
      <c r="K31" s="81">
        <v>0</v>
      </c>
      <c r="L31" s="81">
        <v>0</v>
      </c>
      <c r="M31" s="81">
        <v>0</v>
      </c>
      <c r="N31" s="81">
        <v>0</v>
      </c>
      <c r="O31" s="81">
        <v>0</v>
      </c>
      <c r="P31" s="81">
        <v>0</v>
      </c>
      <c r="Q31" s="81">
        <f t="shared" si="7"/>
        <v>0</v>
      </c>
      <c r="R31" s="5"/>
      <c r="S31" s="5"/>
      <c r="T31" s="5"/>
      <c r="U31" s="5"/>
    </row>
    <row r="32" spans="1:21" x14ac:dyDescent="0.25">
      <c r="B32" s="4" t="s">
        <v>45</v>
      </c>
      <c r="C32" s="50">
        <v>4329.2624519999999</v>
      </c>
      <c r="D32" s="81">
        <v>4329262452</v>
      </c>
      <c r="E32" s="81">
        <v>0</v>
      </c>
      <c r="F32" s="81">
        <v>0</v>
      </c>
      <c r="G32" s="83">
        <v>0</v>
      </c>
      <c r="H32" s="83">
        <v>0</v>
      </c>
      <c r="I32" s="83">
        <v>0</v>
      </c>
      <c r="J32" s="83">
        <v>0</v>
      </c>
      <c r="K32" s="81">
        <v>0</v>
      </c>
      <c r="L32" s="81">
        <v>0</v>
      </c>
      <c r="M32" s="81">
        <v>0</v>
      </c>
      <c r="N32" s="81">
        <v>0</v>
      </c>
      <c r="O32" s="81">
        <v>0</v>
      </c>
      <c r="P32" s="81">
        <v>0</v>
      </c>
      <c r="Q32" s="81">
        <f t="shared" si="7"/>
        <v>0</v>
      </c>
      <c r="R32" s="5"/>
      <c r="S32" s="5"/>
      <c r="T32" s="5"/>
      <c r="U32" s="5"/>
    </row>
    <row r="33" spans="1:21" ht="17.25" customHeight="1" x14ac:dyDescent="0.25">
      <c r="B33" s="25" t="s">
        <v>46</v>
      </c>
      <c r="C33" s="24"/>
      <c r="D33" s="90"/>
      <c r="E33" s="92"/>
      <c r="F33" s="92"/>
      <c r="G33" s="92"/>
      <c r="H33" s="92"/>
      <c r="I33" s="92"/>
      <c r="J33" s="92"/>
      <c r="K33" s="92"/>
      <c r="L33" s="92"/>
      <c r="M33" s="53"/>
      <c r="N33" s="53"/>
      <c r="O33" s="53"/>
      <c r="P33" s="53"/>
      <c r="Q33" s="92"/>
      <c r="R33" s="5"/>
      <c r="S33" s="5"/>
      <c r="T33" s="5"/>
      <c r="U33" s="5"/>
    </row>
    <row r="34" spans="1:21" ht="17.25" customHeight="1" x14ac:dyDescent="0.25">
      <c r="A34" s="71"/>
      <c r="B34" s="27" t="s">
        <v>47</v>
      </c>
      <c r="C34" s="26">
        <f t="shared" ref="C34:Q34" si="8">C12-C22</f>
        <v>5395.657613000003</v>
      </c>
      <c r="D34" s="85">
        <f t="shared" si="8"/>
        <v>5614561290.5500107</v>
      </c>
      <c r="E34" s="85">
        <f>E12-E22</f>
        <v>21127797.560000002</v>
      </c>
      <c r="F34" s="85">
        <f t="shared" si="8"/>
        <v>965455282.73000002</v>
      </c>
      <c r="G34" s="85">
        <f t="shared" si="8"/>
        <v>-855737102.88999987</v>
      </c>
      <c r="H34" s="85">
        <f t="shared" si="8"/>
        <v>121661281.29000002</v>
      </c>
      <c r="I34" s="85">
        <f t="shared" si="8"/>
        <v>-19307156.770000011</v>
      </c>
      <c r="J34" s="85">
        <f t="shared" si="8"/>
        <v>72068598.180000305</v>
      </c>
      <c r="K34" s="85">
        <f t="shared" si="8"/>
        <v>125492166.68999994</v>
      </c>
      <c r="L34" s="85">
        <f t="shared" si="8"/>
        <v>88471906.75</v>
      </c>
      <c r="M34" s="85">
        <f t="shared" si="8"/>
        <v>99354019.6899997</v>
      </c>
      <c r="N34" s="85">
        <f t="shared" si="8"/>
        <v>77347617.200000033</v>
      </c>
      <c r="O34" s="85">
        <f t="shared" si="8"/>
        <v>950502891.65999961</v>
      </c>
      <c r="P34" s="85">
        <f t="shared" si="8"/>
        <v>-883329614.95000017</v>
      </c>
      <c r="Q34" s="85">
        <f t="shared" si="8"/>
        <v>763107687.1400013</v>
      </c>
      <c r="R34" s="5"/>
      <c r="S34" s="5"/>
      <c r="T34" s="5"/>
      <c r="U34" s="5"/>
    </row>
    <row r="35" spans="1:21" x14ac:dyDescent="0.25">
      <c r="B35" s="27" t="s">
        <v>48</v>
      </c>
      <c r="C35" s="26">
        <f t="shared" ref="C35:Q35" si="9">C18-C27</f>
        <v>-4787.5755060000001</v>
      </c>
      <c r="D35" s="85">
        <f t="shared" si="9"/>
        <v>-5190538958.9899998</v>
      </c>
      <c r="E35" s="85">
        <f>E18-E27</f>
        <v>-180846.71</v>
      </c>
      <c r="F35" s="85">
        <f t="shared" si="9"/>
        <v>-1566720.01</v>
      </c>
      <c r="G35" s="85">
        <f t="shared" si="9"/>
        <v>-40073897.160000004</v>
      </c>
      <c r="H35" s="85">
        <f t="shared" si="9"/>
        <v>-6294121.8399999999</v>
      </c>
      <c r="I35" s="85">
        <f t="shared" si="9"/>
        <v>-925725.54</v>
      </c>
      <c r="J35" s="85">
        <f t="shared" si="9"/>
        <v>-3193739.2199999997</v>
      </c>
      <c r="K35" s="85">
        <f t="shared" si="9"/>
        <v>-508921.99</v>
      </c>
      <c r="L35" s="85">
        <f t="shared" si="9"/>
        <v>-321827</v>
      </c>
      <c r="M35" s="85">
        <f t="shared" si="9"/>
        <v>-231750.67</v>
      </c>
      <c r="N35" s="85">
        <f t="shared" si="9"/>
        <v>-3854724.59</v>
      </c>
      <c r="O35" s="85">
        <f t="shared" si="9"/>
        <v>-9796653.3699999992</v>
      </c>
      <c r="P35" s="85">
        <f t="shared" si="9"/>
        <v>-21857358.57</v>
      </c>
      <c r="Q35" s="85">
        <f t="shared" si="9"/>
        <v>-88806286.670000002</v>
      </c>
      <c r="R35" s="5"/>
      <c r="S35" s="5"/>
      <c r="T35" s="5"/>
      <c r="U35" s="5"/>
    </row>
    <row r="36" spans="1:21" x14ac:dyDescent="0.25">
      <c r="B36" s="27" t="s">
        <v>49</v>
      </c>
      <c r="C36" s="26">
        <f t="shared" ref="C36:Q36" si="10">(C12+C18)-(C22+C27)</f>
        <v>608.082107000002</v>
      </c>
      <c r="D36" s="85">
        <f t="shared" si="10"/>
        <v>424022331.56001282</v>
      </c>
      <c r="E36" s="85">
        <f t="shared" si="10"/>
        <v>20946950.850000009</v>
      </c>
      <c r="F36" s="85">
        <f t="shared" si="10"/>
        <v>963888562.72000003</v>
      </c>
      <c r="G36" s="85">
        <f t="shared" si="10"/>
        <v>-895811000.04999995</v>
      </c>
      <c r="H36" s="85">
        <f t="shared" si="10"/>
        <v>115367159.45000002</v>
      </c>
      <c r="I36" s="85">
        <f t="shared" si="10"/>
        <v>-20232882.310000017</v>
      </c>
      <c r="J36" s="85">
        <f t="shared" si="10"/>
        <v>68874858.960000515</v>
      </c>
      <c r="K36" s="85">
        <f t="shared" si="10"/>
        <v>124983244.69999993</v>
      </c>
      <c r="L36" s="85">
        <f t="shared" si="10"/>
        <v>88150079.75</v>
      </c>
      <c r="M36" s="85">
        <f t="shared" si="10"/>
        <v>99122269.019999743</v>
      </c>
      <c r="N36" s="85">
        <f t="shared" si="10"/>
        <v>73492892.610000029</v>
      </c>
      <c r="O36" s="85">
        <f t="shared" si="10"/>
        <v>940706238.28999972</v>
      </c>
      <c r="P36" s="85">
        <f t="shared" si="10"/>
        <v>-905186973.5200001</v>
      </c>
      <c r="Q36" s="85">
        <f t="shared" si="10"/>
        <v>674301400.47000122</v>
      </c>
      <c r="R36" s="5"/>
      <c r="S36" s="5"/>
      <c r="T36" s="5"/>
      <c r="U36" s="5"/>
    </row>
    <row r="37" spans="1:21" ht="17.25" customHeight="1" x14ac:dyDescent="0.25">
      <c r="B37" s="25" t="s">
        <v>51</v>
      </c>
      <c r="C37" s="78">
        <f t="shared" ref="C37:Q37" si="11">C38-C40</f>
        <v>-608.08210699999995</v>
      </c>
      <c r="D37" s="90">
        <f>D38-D40</f>
        <v>-478102256.56</v>
      </c>
      <c r="E37" s="93">
        <f t="shared" si="11"/>
        <v>0</v>
      </c>
      <c r="F37" s="93">
        <f t="shared" si="11"/>
        <v>0</v>
      </c>
      <c r="G37" s="93">
        <f t="shared" si="11"/>
        <v>0</v>
      </c>
      <c r="H37" s="93">
        <f t="shared" si="11"/>
        <v>0</v>
      </c>
      <c r="I37" s="93">
        <f t="shared" si="11"/>
        <v>0</v>
      </c>
      <c r="J37" s="93">
        <f t="shared" si="11"/>
        <v>0</v>
      </c>
      <c r="K37" s="93">
        <f t="shared" si="11"/>
        <v>0</v>
      </c>
      <c r="L37" s="93">
        <f t="shared" si="11"/>
        <v>0</v>
      </c>
      <c r="M37" s="93">
        <f t="shared" si="11"/>
        <v>0</v>
      </c>
      <c r="N37" s="93">
        <f t="shared" si="11"/>
        <v>0</v>
      </c>
      <c r="O37" s="93">
        <f t="shared" si="11"/>
        <v>0</v>
      </c>
      <c r="P37" s="93">
        <f t="shared" si="11"/>
        <v>0</v>
      </c>
      <c r="Q37" s="93">
        <f t="shared" si="11"/>
        <v>0</v>
      </c>
      <c r="R37" s="5"/>
      <c r="S37" s="5"/>
      <c r="T37" s="5"/>
      <c r="U37" s="5"/>
    </row>
    <row r="38" spans="1:21" x14ac:dyDescent="0.25">
      <c r="B38" s="23" t="s">
        <v>52</v>
      </c>
      <c r="C38" s="56">
        <v>0</v>
      </c>
      <c r="D38" s="80">
        <f>D39</f>
        <v>129979850.44</v>
      </c>
      <c r="E38" s="80">
        <f t="shared" ref="E38:P38" si="12">E39</f>
        <v>0</v>
      </c>
      <c r="F38" s="80">
        <f t="shared" si="12"/>
        <v>0</v>
      </c>
      <c r="G38" s="80">
        <f t="shared" si="12"/>
        <v>0</v>
      </c>
      <c r="H38" s="80">
        <f t="shared" si="12"/>
        <v>0</v>
      </c>
      <c r="I38" s="80">
        <f t="shared" si="12"/>
        <v>0</v>
      </c>
      <c r="J38" s="80">
        <f t="shared" si="12"/>
        <v>0</v>
      </c>
      <c r="K38" s="80">
        <f t="shared" si="12"/>
        <v>0</v>
      </c>
      <c r="L38" s="80">
        <f t="shared" si="12"/>
        <v>0</v>
      </c>
      <c r="M38" s="80">
        <f t="shared" si="12"/>
        <v>0</v>
      </c>
      <c r="N38" s="80">
        <f t="shared" si="12"/>
        <v>0</v>
      </c>
      <c r="O38" s="80">
        <f t="shared" si="12"/>
        <v>0</v>
      </c>
      <c r="P38" s="80">
        <f t="shared" si="12"/>
        <v>0</v>
      </c>
      <c r="Q38" s="57">
        <f t="shared" ref="Q38" si="13">SUM(Q39:Q39)</f>
        <v>0</v>
      </c>
      <c r="R38" s="5"/>
      <c r="S38" s="5"/>
      <c r="T38" s="5"/>
      <c r="U38" s="5"/>
    </row>
    <row r="39" spans="1:21" x14ac:dyDescent="0.25">
      <c r="B39" s="22" t="s">
        <v>53</v>
      </c>
      <c r="C39" s="50">
        <v>0</v>
      </c>
      <c r="D39" s="81">
        <v>129979850.44</v>
      </c>
      <c r="E39" s="50">
        <v>0</v>
      </c>
      <c r="F39" s="50">
        <v>0</v>
      </c>
      <c r="G39" s="50">
        <v>0</v>
      </c>
      <c r="H39" s="50">
        <v>0</v>
      </c>
      <c r="I39" s="50">
        <v>0</v>
      </c>
      <c r="J39" s="50">
        <v>0</v>
      </c>
      <c r="K39" s="50">
        <v>0</v>
      </c>
      <c r="L39" s="50">
        <v>0</v>
      </c>
      <c r="M39" s="50">
        <v>0</v>
      </c>
      <c r="N39" s="50">
        <v>0</v>
      </c>
      <c r="O39" s="50">
        <v>0</v>
      </c>
      <c r="P39" s="50">
        <v>0</v>
      </c>
      <c r="Q39" s="50">
        <f>SUM(E39:P39)</f>
        <v>0</v>
      </c>
      <c r="R39" s="5"/>
      <c r="S39" s="5"/>
      <c r="T39" s="5"/>
      <c r="U39" s="5"/>
    </row>
    <row r="40" spans="1:21" x14ac:dyDescent="0.25">
      <c r="B40" s="21" t="s">
        <v>54</v>
      </c>
      <c r="C40" s="2">
        <v>608.08210699999995</v>
      </c>
      <c r="D40" s="80">
        <f>SUM(D41:D43)</f>
        <v>608082107</v>
      </c>
      <c r="E40" s="2">
        <f t="shared" ref="E40:P40" si="14">SUM(E41:E43)</f>
        <v>0</v>
      </c>
      <c r="F40" s="2">
        <f t="shared" si="14"/>
        <v>0</v>
      </c>
      <c r="G40" s="2">
        <f t="shared" si="14"/>
        <v>0</v>
      </c>
      <c r="H40" s="2">
        <f t="shared" si="14"/>
        <v>0</v>
      </c>
      <c r="I40" s="2">
        <f t="shared" si="14"/>
        <v>0</v>
      </c>
      <c r="J40" s="2">
        <f t="shared" si="14"/>
        <v>0</v>
      </c>
      <c r="K40" s="2">
        <f t="shared" si="14"/>
        <v>0</v>
      </c>
      <c r="L40" s="2">
        <f t="shared" si="14"/>
        <v>0</v>
      </c>
      <c r="M40" s="2">
        <f t="shared" si="14"/>
        <v>0</v>
      </c>
      <c r="N40" s="2">
        <f t="shared" si="14"/>
        <v>0</v>
      </c>
      <c r="O40" s="2">
        <f t="shared" si="14"/>
        <v>0</v>
      </c>
      <c r="P40" s="2">
        <f t="shared" si="14"/>
        <v>0</v>
      </c>
      <c r="Q40" s="66">
        <f>SUM(Q41:Q43)</f>
        <v>0</v>
      </c>
      <c r="R40" s="5"/>
      <c r="S40" s="5"/>
      <c r="T40" s="5"/>
      <c r="U40" s="5"/>
    </row>
    <row r="41" spans="1:21" x14ac:dyDescent="0.25">
      <c r="B41" s="20" t="s">
        <v>55</v>
      </c>
      <c r="C41" s="19">
        <v>600</v>
      </c>
      <c r="D41" s="81">
        <v>600000000</v>
      </c>
      <c r="E41" s="60">
        <v>0</v>
      </c>
      <c r="F41" s="60">
        <v>0</v>
      </c>
      <c r="G41" s="60">
        <v>0</v>
      </c>
      <c r="H41" s="63">
        <v>0</v>
      </c>
      <c r="I41" s="63">
        <v>0</v>
      </c>
      <c r="J41" s="63">
        <v>0</v>
      </c>
      <c r="K41" s="63">
        <v>0</v>
      </c>
      <c r="L41" s="63">
        <v>0</v>
      </c>
      <c r="M41" s="63">
        <v>0</v>
      </c>
      <c r="N41" s="63">
        <v>0</v>
      </c>
      <c r="O41" s="63">
        <v>0</v>
      </c>
      <c r="P41" s="63">
        <v>0</v>
      </c>
      <c r="Q41" s="61">
        <f>SUM(E41:P41)</f>
        <v>0</v>
      </c>
      <c r="R41" s="5"/>
      <c r="S41" s="5"/>
      <c r="T41" s="5"/>
      <c r="U41" s="5"/>
    </row>
    <row r="42" spans="1:21" x14ac:dyDescent="0.25">
      <c r="B42" s="20" t="s">
        <v>56</v>
      </c>
      <c r="C42" s="19">
        <v>2.9769230000000002</v>
      </c>
      <c r="D42" s="81">
        <v>2976923</v>
      </c>
      <c r="E42" s="63">
        <v>0</v>
      </c>
      <c r="F42" s="63">
        <v>0</v>
      </c>
      <c r="G42" s="63">
        <v>0</v>
      </c>
      <c r="H42" s="63">
        <v>0</v>
      </c>
      <c r="I42" s="63">
        <v>0</v>
      </c>
      <c r="J42" s="63">
        <v>0</v>
      </c>
      <c r="K42" s="63">
        <v>0</v>
      </c>
      <c r="L42" s="63">
        <v>0</v>
      </c>
      <c r="M42" s="63">
        <v>0</v>
      </c>
      <c r="N42" s="63">
        <v>0</v>
      </c>
      <c r="O42" s="63">
        <v>0</v>
      </c>
      <c r="P42" s="63">
        <v>0</v>
      </c>
      <c r="Q42" s="61">
        <f>SUM(E42:P42)</f>
        <v>0</v>
      </c>
      <c r="R42" s="5"/>
      <c r="S42" s="5"/>
      <c r="T42" s="5"/>
      <c r="U42" s="5"/>
    </row>
    <row r="43" spans="1:21" ht="15.75" thickBot="1" x14ac:dyDescent="0.3">
      <c r="B43" s="47" t="s">
        <v>69</v>
      </c>
      <c r="C43" s="48">
        <v>5.1051840000000004</v>
      </c>
      <c r="D43" s="81">
        <v>5105184</v>
      </c>
      <c r="E43" s="63">
        <v>0</v>
      </c>
      <c r="F43" s="63">
        <v>0</v>
      </c>
      <c r="G43" s="63">
        <v>0</v>
      </c>
      <c r="H43" s="64">
        <v>0</v>
      </c>
      <c r="I43" s="65">
        <v>0</v>
      </c>
      <c r="J43" s="65">
        <v>0</v>
      </c>
      <c r="K43" s="65">
        <v>0</v>
      </c>
      <c r="L43" s="65">
        <v>0</v>
      </c>
      <c r="M43" s="65">
        <v>0</v>
      </c>
      <c r="N43" s="65">
        <v>0</v>
      </c>
      <c r="O43" s="65">
        <v>0</v>
      </c>
      <c r="P43" s="65">
        <v>0</v>
      </c>
      <c r="Q43" s="67">
        <f>SUM(E43:P43)</f>
        <v>0</v>
      </c>
      <c r="R43" s="5"/>
      <c r="S43" s="5"/>
      <c r="T43" s="5"/>
      <c r="U43" s="5"/>
    </row>
    <row r="44" spans="1:21" ht="15" customHeight="1" x14ac:dyDescent="0.25">
      <c r="B44" s="182" t="s">
        <v>88</v>
      </c>
      <c r="C44" s="182"/>
      <c r="D44" s="182"/>
      <c r="E44" s="182"/>
      <c r="F44" s="58"/>
      <c r="G44" s="58"/>
      <c r="H44" s="58"/>
      <c r="I44" s="58"/>
      <c r="J44" s="58"/>
      <c r="K44" s="58"/>
      <c r="L44" s="58"/>
      <c r="M44" s="58"/>
      <c r="N44" s="58"/>
      <c r="O44" s="58"/>
      <c r="P44" s="58"/>
      <c r="Q44" s="55"/>
      <c r="R44" s="5"/>
      <c r="S44" s="5"/>
      <c r="T44" s="5"/>
      <c r="U44" s="5"/>
    </row>
    <row r="45" spans="1:21" ht="15" customHeight="1" x14ac:dyDescent="0.25">
      <c r="B45" s="94" t="s">
        <v>89</v>
      </c>
      <c r="C45" s="94"/>
      <c r="D45" s="94"/>
      <c r="E45" s="94"/>
      <c r="F45" s="59"/>
      <c r="G45" s="52"/>
      <c r="H45" s="52"/>
      <c r="I45" s="52"/>
      <c r="J45" s="52"/>
      <c r="K45" s="52"/>
      <c r="L45" s="52"/>
      <c r="M45" s="52"/>
      <c r="N45" s="52"/>
      <c r="O45" s="52"/>
      <c r="P45" s="52"/>
      <c r="Q45" s="5"/>
      <c r="R45" s="5"/>
      <c r="S45" s="5"/>
      <c r="T45" s="5"/>
      <c r="U45" s="5"/>
    </row>
    <row r="46" spans="1:21" x14ac:dyDescent="0.25">
      <c r="B46" s="95" t="s">
        <v>90</v>
      </c>
      <c r="C46" s="96"/>
      <c r="D46" s="96"/>
      <c r="E46" s="95"/>
      <c r="F46" s="15"/>
      <c r="G46" s="15"/>
      <c r="H46" s="15"/>
      <c r="I46" s="15"/>
      <c r="J46" s="15"/>
      <c r="K46" s="15"/>
      <c r="L46" s="15"/>
      <c r="M46" s="15"/>
      <c r="N46" s="15"/>
      <c r="O46" s="15"/>
      <c r="P46" s="15"/>
      <c r="Q46" s="5"/>
      <c r="R46" s="5"/>
      <c r="S46" s="5"/>
      <c r="T46" s="5"/>
      <c r="U46" s="5"/>
    </row>
    <row r="47" spans="1:21" x14ac:dyDescent="0.25">
      <c r="B47" s="95" t="s">
        <v>60</v>
      </c>
      <c r="C47" s="97"/>
      <c r="D47" s="97"/>
      <c r="E47" s="98"/>
      <c r="F47" s="13"/>
      <c r="G47" s="13"/>
      <c r="H47" s="13"/>
      <c r="I47" s="13"/>
      <c r="J47" s="13"/>
      <c r="K47" s="13"/>
      <c r="L47" s="13"/>
      <c r="M47" s="13"/>
      <c r="N47" s="13"/>
      <c r="O47" s="13"/>
      <c r="P47" s="13"/>
      <c r="Q47" s="5"/>
      <c r="R47" s="5"/>
      <c r="S47" s="5"/>
      <c r="T47" s="5"/>
      <c r="U47" s="5"/>
    </row>
    <row r="48" spans="1:21" x14ac:dyDescent="0.25">
      <c r="B48" s="11"/>
      <c r="C48" s="10"/>
      <c r="D48" s="10"/>
      <c r="E48" s="9"/>
      <c r="F48" s="9"/>
      <c r="G48" s="9"/>
      <c r="H48" s="9"/>
      <c r="I48" s="9"/>
      <c r="J48" s="9"/>
      <c r="K48" s="9"/>
      <c r="L48" s="9"/>
      <c r="M48" s="9"/>
      <c r="N48" s="9"/>
      <c r="O48" s="9"/>
      <c r="P48" s="9"/>
      <c r="Q48" s="5"/>
      <c r="R48" s="5"/>
      <c r="S48" s="5"/>
      <c r="T48" s="5"/>
      <c r="U48" s="5"/>
    </row>
    <row r="49" spans="2:21" x14ac:dyDescent="0.25">
      <c r="B49" s="11"/>
      <c r="C49" s="10"/>
      <c r="D49" s="10"/>
      <c r="E49" s="12"/>
      <c r="F49" s="12"/>
      <c r="G49" s="12"/>
      <c r="H49" s="12"/>
      <c r="I49" s="12"/>
      <c r="J49" s="12"/>
      <c r="K49" s="12"/>
      <c r="L49" s="12"/>
      <c r="M49" s="12"/>
      <c r="N49" s="12"/>
      <c r="O49" s="12"/>
      <c r="P49" s="12"/>
      <c r="Q49" s="5"/>
      <c r="R49" s="5"/>
      <c r="S49" s="5"/>
      <c r="T49" s="5"/>
      <c r="U49" s="5"/>
    </row>
    <row r="50" spans="2:21" x14ac:dyDescent="0.25">
      <c r="B50" s="11"/>
      <c r="C50" s="10"/>
      <c r="D50" s="10"/>
      <c r="E50" s="9"/>
      <c r="F50" s="9"/>
      <c r="G50" s="9"/>
      <c r="H50" s="9"/>
      <c r="I50" s="9"/>
      <c r="J50" s="9"/>
      <c r="K50" s="9"/>
      <c r="L50" s="9"/>
      <c r="M50" s="9"/>
      <c r="N50" s="9"/>
      <c r="O50" s="9"/>
      <c r="P50" s="9"/>
      <c r="Q50" s="5"/>
      <c r="R50" s="5"/>
      <c r="S50" s="5"/>
      <c r="T50" s="5"/>
      <c r="U50" s="5"/>
    </row>
    <row r="51" spans="2:21" x14ac:dyDescent="0.25">
      <c r="Q51" s="5"/>
      <c r="R51" s="5"/>
      <c r="S51" s="5"/>
      <c r="T51" s="5"/>
      <c r="U51" s="5"/>
    </row>
    <row r="52" spans="2:21" x14ac:dyDescent="0.25">
      <c r="Q52" s="5"/>
      <c r="R52" s="5"/>
      <c r="S52" s="5"/>
      <c r="T52" s="5"/>
      <c r="U52" s="5"/>
    </row>
    <row r="53" spans="2:21" x14ac:dyDescent="0.25">
      <c r="Q53" s="5"/>
      <c r="R53" s="5"/>
      <c r="S53" s="5"/>
      <c r="T53" s="5"/>
      <c r="U53" s="5"/>
    </row>
    <row r="54" spans="2:21" x14ac:dyDescent="0.25">
      <c r="C54" s="5"/>
      <c r="D54" s="5"/>
      <c r="E54" s="8"/>
      <c r="F54" s="8"/>
      <c r="G54" s="8"/>
      <c r="H54" s="8"/>
      <c r="I54" s="8"/>
      <c r="J54" s="8"/>
      <c r="K54" s="8"/>
      <c r="L54" s="8"/>
      <c r="M54" s="8"/>
      <c r="N54" s="8"/>
      <c r="O54" s="8"/>
      <c r="P54" s="8"/>
      <c r="Q54" s="5"/>
      <c r="R54" s="5"/>
      <c r="S54" s="5"/>
      <c r="T54" s="5"/>
      <c r="U54" s="5"/>
    </row>
    <row r="55" spans="2:21" x14ac:dyDescent="0.25">
      <c r="C55" s="5"/>
      <c r="D55" s="5"/>
      <c r="Q55" s="5"/>
      <c r="R55" s="5"/>
      <c r="S55" s="5"/>
      <c r="T55" s="5"/>
      <c r="U55" s="5"/>
    </row>
    <row r="56" spans="2:21" x14ac:dyDescent="0.25">
      <c r="C56" s="5"/>
      <c r="D56" s="5"/>
      <c r="Q56" s="5"/>
      <c r="R56" s="5"/>
      <c r="S56" s="5"/>
      <c r="T56" s="5"/>
      <c r="U56" s="5"/>
    </row>
    <row r="57" spans="2:21" x14ac:dyDescent="0.25">
      <c r="C57" s="5"/>
      <c r="D57" s="5"/>
      <c r="Q57" s="5"/>
      <c r="R57" s="5"/>
      <c r="S57" s="5"/>
      <c r="T57" s="5"/>
      <c r="U57" s="5"/>
    </row>
  </sheetData>
  <mergeCells count="5">
    <mergeCell ref="B3:Q3"/>
    <mergeCell ref="B4:Q4"/>
    <mergeCell ref="B5:Q5"/>
    <mergeCell ref="B6:Q6"/>
    <mergeCell ref="B44:E44"/>
  </mergeCells>
  <pageMargins left="0.7" right="0.7" top="0.75" bottom="0.75" header="0.3" footer="0.3"/>
  <pageSetup orientation="portrait" horizontalDpi="4294967295" verticalDpi="4294967295" r:id="rId1"/>
  <ignoredErrors>
    <ignoredError sqref="D12:Q12 Q13:Q26 Q41:Q43" formulaRange="1"/>
    <ignoredError sqref="Q27:Q40"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3ACC-262A-4A9E-84C6-36E311779599}">
  <sheetPr codeName="Hoja8"/>
  <dimension ref="A3:V58"/>
  <sheetViews>
    <sheetView showGridLines="0" topLeftCell="A19" zoomScale="90" zoomScaleNormal="90" workbookViewId="0">
      <selection activeCell="F29" sqref="F29"/>
    </sheetView>
  </sheetViews>
  <sheetFormatPr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4" width="14.28515625" style="5" customWidth="1"/>
    <col min="15" max="15" width="7.42578125" style="5" hidden="1" customWidth="1"/>
    <col min="16" max="16" width="16.7109375" style="6" customWidth="1"/>
    <col min="17" max="17" width="11.42578125" style="6"/>
    <col min="18" max="18" width="18.85546875" style="6" bestFit="1" customWidth="1"/>
    <col min="19" max="19" width="14.85546875" style="6" bestFit="1" customWidth="1"/>
    <col min="20" max="20" width="13.85546875" style="6" bestFit="1" customWidth="1"/>
    <col min="21" max="21" width="16" style="5" bestFit="1" customWidth="1"/>
    <col min="22" max="16384" width="11.42578125" style="5"/>
  </cols>
  <sheetData>
    <row r="3" spans="1:20" ht="28.5" x14ac:dyDescent="0.25">
      <c r="A3" s="43"/>
      <c r="B3" s="173" t="s">
        <v>0</v>
      </c>
      <c r="C3" s="174"/>
      <c r="D3" s="174"/>
      <c r="E3" s="174"/>
      <c r="F3" s="174"/>
      <c r="G3" s="174"/>
      <c r="H3" s="174"/>
      <c r="I3" s="174"/>
      <c r="J3" s="174"/>
      <c r="K3" s="174"/>
      <c r="L3" s="174"/>
      <c r="M3" s="174"/>
      <c r="N3" s="174"/>
      <c r="O3" s="174"/>
      <c r="P3" s="174"/>
    </row>
    <row r="4" spans="1:20" ht="21" x14ac:dyDescent="0.25">
      <c r="A4" s="43"/>
      <c r="B4" s="175" t="s">
        <v>1</v>
      </c>
      <c r="C4" s="176"/>
      <c r="D4" s="176"/>
      <c r="E4" s="176"/>
      <c r="F4" s="176"/>
      <c r="G4" s="176"/>
      <c r="H4" s="176"/>
      <c r="I4" s="176"/>
      <c r="J4" s="176"/>
      <c r="K4" s="176"/>
      <c r="L4" s="176"/>
      <c r="M4" s="176"/>
      <c r="N4" s="176"/>
      <c r="O4" s="176"/>
      <c r="P4" s="176"/>
    </row>
    <row r="5" spans="1:20" ht="15.75" customHeight="1" x14ac:dyDescent="0.25">
      <c r="A5" s="43"/>
      <c r="B5" s="177" t="s">
        <v>2</v>
      </c>
      <c r="C5" s="178"/>
      <c r="D5" s="178"/>
      <c r="E5" s="178"/>
      <c r="F5" s="178"/>
      <c r="G5" s="178"/>
      <c r="H5" s="178"/>
      <c r="I5" s="178"/>
      <c r="J5" s="178"/>
      <c r="K5" s="178"/>
      <c r="L5" s="178"/>
      <c r="M5" s="178"/>
      <c r="N5" s="178"/>
      <c r="O5" s="178"/>
      <c r="P5" s="178"/>
    </row>
    <row r="6" spans="1:20" x14ac:dyDescent="0.25">
      <c r="A6" s="43"/>
      <c r="B6" s="179"/>
      <c r="C6" s="180"/>
      <c r="D6" s="180"/>
      <c r="E6" s="180"/>
      <c r="F6" s="180"/>
      <c r="G6" s="180"/>
      <c r="H6" s="180"/>
      <c r="I6" s="180"/>
      <c r="J6" s="180"/>
      <c r="K6" s="180"/>
      <c r="L6" s="180"/>
      <c r="M6" s="180"/>
      <c r="N6" s="180"/>
      <c r="O6" s="180"/>
      <c r="P6" s="180"/>
    </row>
    <row r="7" spans="1:20" x14ac:dyDescent="0.25">
      <c r="A7" s="43"/>
      <c r="B7" s="46"/>
      <c r="C7" s="46"/>
      <c r="D7" s="46"/>
      <c r="E7" s="46"/>
      <c r="F7" s="46"/>
      <c r="G7" s="46"/>
      <c r="H7" s="46"/>
      <c r="I7" s="46"/>
      <c r="J7" s="46"/>
      <c r="K7" s="46"/>
      <c r="L7" s="46"/>
      <c r="M7" s="46"/>
      <c r="N7" s="46"/>
      <c r="O7" s="46"/>
      <c r="P7" s="46"/>
    </row>
    <row r="8" spans="1:20" x14ac:dyDescent="0.25">
      <c r="A8" s="43"/>
      <c r="B8" s="5" t="s">
        <v>91</v>
      </c>
      <c r="C8" s="42"/>
      <c r="P8" s="45" t="s">
        <v>4</v>
      </c>
    </row>
    <row r="9" spans="1:20" ht="30" x14ac:dyDescent="0.25">
      <c r="B9" s="86" t="s">
        <v>5</v>
      </c>
      <c r="C9" s="89" t="s">
        <v>92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row>
    <row r="10" spans="1:20" x14ac:dyDescent="0.25">
      <c r="B10" s="35"/>
      <c r="C10" s="34"/>
      <c r="D10" s="34"/>
      <c r="E10" s="33"/>
      <c r="F10" s="33"/>
      <c r="G10" s="33"/>
      <c r="H10" s="33"/>
      <c r="I10" s="33"/>
      <c r="J10" s="33"/>
      <c r="K10" s="33"/>
      <c r="L10" s="33"/>
      <c r="M10" s="33"/>
      <c r="N10" s="33"/>
      <c r="O10" s="33"/>
      <c r="P10" s="33"/>
      <c r="Q10" s="33"/>
      <c r="R10" s="5"/>
      <c r="S10" s="5"/>
      <c r="T10" s="5"/>
    </row>
    <row r="11" spans="1:20" x14ac:dyDescent="0.25">
      <c r="B11" s="86" t="s">
        <v>21</v>
      </c>
      <c r="C11" s="88">
        <f t="shared" ref="C11:P11" si="0">C12+C18</f>
        <v>57782502261</v>
      </c>
      <c r="D11" s="88">
        <f t="shared" si="0"/>
        <v>57599646786.660004</v>
      </c>
      <c r="E11" s="102">
        <f>E12+E18</f>
        <v>263490296.14000002</v>
      </c>
      <c r="F11" s="102">
        <f t="shared" si="0"/>
        <v>1590459152.5</v>
      </c>
      <c r="G11" s="102">
        <f t="shared" si="0"/>
        <v>2814893846.3799996</v>
      </c>
      <c r="H11" s="102">
        <f t="shared" si="0"/>
        <v>3114741546.4000001</v>
      </c>
      <c r="I11" s="102">
        <f t="shared" si="0"/>
        <v>1556249245.6100001</v>
      </c>
      <c r="J11" s="102">
        <f t="shared" si="0"/>
        <v>1598127294.8900001</v>
      </c>
      <c r="K11" s="102">
        <f>K12+K18</f>
        <v>1566746899.1499999</v>
      </c>
      <c r="L11" s="102">
        <f>L12+L18</f>
        <v>1566403582.0599999</v>
      </c>
      <c r="M11" s="102">
        <f t="shared" si="0"/>
        <v>135612436.40000001</v>
      </c>
      <c r="N11" s="102">
        <f t="shared" si="0"/>
        <v>3022530096.8699999</v>
      </c>
      <c r="O11" s="102">
        <f t="shared" si="0"/>
        <v>162206222.73000002</v>
      </c>
      <c r="P11" s="102">
        <f t="shared" si="0"/>
        <v>1621303066.1000001</v>
      </c>
      <c r="Q11" s="102">
        <f>+Q12+Q18</f>
        <v>19012763685.23</v>
      </c>
      <c r="R11" s="5"/>
      <c r="S11" s="5"/>
      <c r="T11" s="5"/>
    </row>
    <row r="12" spans="1:20" x14ac:dyDescent="0.25">
      <c r="B12" s="23" t="s">
        <v>22</v>
      </c>
      <c r="C12" s="80">
        <f>SUM(C13:C17)</f>
        <v>57767738499</v>
      </c>
      <c r="D12" s="80">
        <f>SUM(D13:D17)</f>
        <v>57584883024.660004</v>
      </c>
      <c r="E12" s="80">
        <f>SUM(E13:E17)</f>
        <v>263490296.14000002</v>
      </c>
      <c r="F12" s="80">
        <f t="shared" ref="F12:O12" si="1">SUM(F13:F17)</f>
        <v>1590459152.5</v>
      </c>
      <c r="G12" s="80">
        <f t="shared" si="1"/>
        <v>2814893846.3799996</v>
      </c>
      <c r="H12" s="80">
        <f t="shared" si="1"/>
        <v>3114741546.4000001</v>
      </c>
      <c r="I12" s="80">
        <f t="shared" si="1"/>
        <v>1556249245.6100001</v>
      </c>
      <c r="J12" s="80">
        <f t="shared" si="1"/>
        <v>1598127294.8900001</v>
      </c>
      <c r="K12" s="80">
        <f t="shared" si="1"/>
        <v>1566746899.1499999</v>
      </c>
      <c r="L12" s="80">
        <f t="shared" si="1"/>
        <v>1566403582.0599999</v>
      </c>
      <c r="M12" s="80">
        <f t="shared" si="1"/>
        <v>135612436.40000001</v>
      </c>
      <c r="N12" s="80">
        <f t="shared" si="1"/>
        <v>3022530096.8699999</v>
      </c>
      <c r="O12" s="80">
        <f t="shared" si="1"/>
        <v>162206222.73000002</v>
      </c>
      <c r="P12" s="80">
        <f>SUM(P13:P17)</f>
        <v>1621303066.1000001</v>
      </c>
      <c r="Q12" s="80">
        <f>SUM(Q13:Q17)</f>
        <v>19012763685.23</v>
      </c>
      <c r="R12" s="17"/>
      <c r="S12" s="17"/>
      <c r="T12" s="5"/>
    </row>
    <row r="13" spans="1:20" x14ac:dyDescent="0.25">
      <c r="B13" s="30" t="s">
        <v>23</v>
      </c>
      <c r="C13" s="79">
        <v>2990484318</v>
      </c>
      <c r="D13" s="79">
        <v>2990484318</v>
      </c>
      <c r="E13" s="103">
        <v>61181946.830000006</v>
      </c>
      <c r="F13" s="104">
        <v>89928457.429999992</v>
      </c>
      <c r="G13" s="104">
        <v>66490609.370000005</v>
      </c>
      <c r="H13" s="104">
        <v>232615552.48999995</v>
      </c>
      <c r="I13" s="104">
        <v>83476420.920000002</v>
      </c>
      <c r="J13" s="104">
        <v>99854109.929999992</v>
      </c>
      <c r="K13" s="104">
        <v>86106042.969999999</v>
      </c>
      <c r="L13" s="104">
        <v>71069629.00999999</v>
      </c>
      <c r="M13" s="105">
        <v>90332236.590000004</v>
      </c>
      <c r="N13" s="105">
        <v>97036650.800000012</v>
      </c>
      <c r="O13" s="105">
        <v>75400286.590000004</v>
      </c>
      <c r="P13" s="105">
        <v>123915490.40000001</v>
      </c>
      <c r="Q13" s="104">
        <f>SUM(E13:P13)</f>
        <v>1177407433.3299999</v>
      </c>
      <c r="R13" s="18"/>
      <c r="S13" s="18"/>
      <c r="T13" s="5"/>
    </row>
    <row r="14" spans="1:20" x14ac:dyDescent="0.25">
      <c r="B14" s="30" t="s">
        <v>24</v>
      </c>
      <c r="C14" s="81">
        <v>19222077765</v>
      </c>
      <c r="D14" s="81">
        <v>19222077765</v>
      </c>
      <c r="E14" s="104">
        <v>1263965</v>
      </c>
      <c r="F14" s="104">
        <v>29292277</v>
      </c>
      <c r="G14" s="104">
        <v>1712306.5</v>
      </c>
      <c r="H14" s="104">
        <v>5332325.5</v>
      </c>
      <c r="I14" s="104">
        <v>1306608</v>
      </c>
      <c r="J14" s="104">
        <v>26688305.040000003</v>
      </c>
      <c r="K14" s="104">
        <v>9228585.7600000016</v>
      </c>
      <c r="L14" s="104">
        <v>23904906.640000001</v>
      </c>
      <c r="M14" s="105">
        <v>3930733.2399999998</v>
      </c>
      <c r="N14" s="105">
        <v>23950167.600000001</v>
      </c>
      <c r="O14" s="105">
        <v>4790671.2</v>
      </c>
      <c r="P14" s="105">
        <v>4484331.68</v>
      </c>
      <c r="Q14" s="104">
        <f t="shared" ref="Q14:Q17" si="2">SUM(E14:P14)</f>
        <v>135885183.16</v>
      </c>
      <c r="R14" s="32"/>
      <c r="S14" s="32"/>
      <c r="T14" s="18"/>
    </row>
    <row r="15" spans="1:20" s="31" customFormat="1" x14ac:dyDescent="0.25">
      <c r="B15" s="30" t="s">
        <v>25</v>
      </c>
      <c r="C15" s="81">
        <v>604600000</v>
      </c>
      <c r="D15" s="81">
        <v>604600000</v>
      </c>
      <c r="E15" s="104">
        <v>0</v>
      </c>
      <c r="F15" s="104">
        <v>0</v>
      </c>
      <c r="G15" s="104">
        <v>0</v>
      </c>
      <c r="H15" s="104">
        <v>0</v>
      </c>
      <c r="I15" s="104">
        <v>0</v>
      </c>
      <c r="J15" s="104">
        <v>0</v>
      </c>
      <c r="K15" s="104">
        <v>0</v>
      </c>
      <c r="L15" s="104">
        <v>0</v>
      </c>
      <c r="M15" s="104">
        <v>0</v>
      </c>
      <c r="N15" s="104">
        <v>0</v>
      </c>
      <c r="O15" s="104">
        <v>0</v>
      </c>
      <c r="P15" s="104"/>
      <c r="Q15" s="104">
        <f t="shared" si="2"/>
        <v>0</v>
      </c>
      <c r="S15" s="101"/>
    </row>
    <row r="16" spans="1:20" s="31" customFormat="1" x14ac:dyDescent="0.25">
      <c r="B16" s="30" t="s">
        <v>26</v>
      </c>
      <c r="C16" s="81">
        <v>34946676416</v>
      </c>
      <c r="D16" s="81">
        <v>34763820941.660004</v>
      </c>
      <c r="E16" s="104">
        <v>201044384.31</v>
      </c>
      <c r="F16" s="104">
        <v>1471204392.0699999</v>
      </c>
      <c r="G16" s="104">
        <v>2746681856.9099998</v>
      </c>
      <c r="H16" s="104">
        <v>2876793668.4100003</v>
      </c>
      <c r="I16" s="104">
        <v>1471466216.6900001</v>
      </c>
      <c r="J16" s="104">
        <v>1471584879.9200001</v>
      </c>
      <c r="K16" s="104">
        <v>1471412270.4199998</v>
      </c>
      <c r="L16" s="104">
        <v>1471429046.4099998</v>
      </c>
      <c r="M16" s="105">
        <v>41349466.57</v>
      </c>
      <c r="N16" s="105">
        <v>2901543278.4699998</v>
      </c>
      <c r="O16" s="105">
        <v>82015264.939999998</v>
      </c>
      <c r="P16" s="105">
        <v>1492903244.0200002</v>
      </c>
      <c r="Q16" s="104">
        <f t="shared" si="2"/>
        <v>17699427969.139999</v>
      </c>
    </row>
    <row r="17" spans="1:22" x14ac:dyDescent="0.25">
      <c r="B17" s="30" t="s">
        <v>27</v>
      </c>
      <c r="C17" s="81">
        <v>3900000</v>
      </c>
      <c r="D17" s="81">
        <v>3900000</v>
      </c>
      <c r="E17" s="103">
        <v>0</v>
      </c>
      <c r="F17" s="104">
        <v>34026</v>
      </c>
      <c r="G17" s="104">
        <v>9073.6</v>
      </c>
      <c r="H17" s="104"/>
      <c r="I17" s="104"/>
      <c r="J17" s="104"/>
      <c r="K17" s="104"/>
      <c r="L17" s="104"/>
      <c r="M17" s="104"/>
      <c r="N17" s="104"/>
      <c r="O17" s="104"/>
      <c r="P17" s="104"/>
      <c r="Q17" s="104">
        <f t="shared" si="2"/>
        <v>43099.6</v>
      </c>
      <c r="R17" s="5"/>
      <c r="S17" s="5"/>
      <c r="T17" s="5"/>
    </row>
    <row r="18" spans="1:22" x14ac:dyDescent="0.25">
      <c r="B18" s="23" t="s">
        <v>28</v>
      </c>
      <c r="C18" s="80">
        <f>C19+C20</f>
        <v>14763762</v>
      </c>
      <c r="D18" s="80">
        <f>D19+D20</f>
        <v>14763762</v>
      </c>
      <c r="E18" s="80">
        <v>0</v>
      </c>
      <c r="F18" s="80">
        <v>0</v>
      </c>
      <c r="G18" s="80">
        <v>0</v>
      </c>
      <c r="H18" s="80">
        <v>0</v>
      </c>
      <c r="I18" s="80">
        <v>0</v>
      </c>
      <c r="J18" s="80">
        <v>0</v>
      </c>
      <c r="K18" s="80">
        <v>0</v>
      </c>
      <c r="L18" s="80">
        <v>0</v>
      </c>
      <c r="M18" s="80">
        <v>0</v>
      </c>
      <c r="N18" s="80">
        <v>0</v>
      </c>
      <c r="O18" s="80">
        <v>0</v>
      </c>
      <c r="P18" s="80">
        <v>0</v>
      </c>
      <c r="Q18" s="80">
        <f t="shared" ref="Q18:Q20" si="3">SUM(E18:O18)</f>
        <v>0</v>
      </c>
      <c r="R18" s="5"/>
      <c r="S18" s="5"/>
      <c r="T18" s="5"/>
      <c r="V18" s="100"/>
    </row>
    <row r="19" spans="1:22" x14ac:dyDescent="0.25">
      <c r="B19" s="30" t="s">
        <v>29</v>
      </c>
      <c r="C19" s="79">
        <v>3947942</v>
      </c>
      <c r="D19" s="79">
        <v>3947942</v>
      </c>
      <c r="E19" s="103">
        <v>0</v>
      </c>
      <c r="F19" s="104">
        <v>0</v>
      </c>
      <c r="G19" s="104">
        <v>0</v>
      </c>
      <c r="H19" s="104">
        <v>0</v>
      </c>
      <c r="I19" s="104">
        <v>0</v>
      </c>
      <c r="J19" s="104">
        <v>0</v>
      </c>
      <c r="K19" s="104">
        <v>0</v>
      </c>
      <c r="L19" s="104">
        <v>0</v>
      </c>
      <c r="M19" s="105">
        <v>0</v>
      </c>
      <c r="N19" s="105">
        <v>0</v>
      </c>
      <c r="O19" s="105">
        <v>0</v>
      </c>
      <c r="P19" s="105">
        <v>0</v>
      </c>
      <c r="Q19" s="104">
        <f t="shared" si="3"/>
        <v>0</v>
      </c>
      <c r="R19" s="5"/>
      <c r="S19" s="5"/>
      <c r="T19" s="5"/>
    </row>
    <row r="20" spans="1:22" x14ac:dyDescent="0.25">
      <c r="B20" s="30" t="s">
        <v>32</v>
      </c>
      <c r="C20" s="81">
        <v>10815820</v>
      </c>
      <c r="D20" s="81">
        <v>10815820</v>
      </c>
      <c r="E20" s="104">
        <v>0</v>
      </c>
      <c r="F20" s="104">
        <v>0</v>
      </c>
      <c r="G20" s="104">
        <v>0</v>
      </c>
      <c r="H20" s="104">
        <v>0</v>
      </c>
      <c r="I20" s="104">
        <v>0</v>
      </c>
      <c r="J20" s="104">
        <v>0</v>
      </c>
      <c r="K20" s="104">
        <v>0</v>
      </c>
      <c r="L20" s="104">
        <v>0</v>
      </c>
      <c r="M20" s="105">
        <v>0</v>
      </c>
      <c r="N20" s="105">
        <v>0</v>
      </c>
      <c r="O20" s="105">
        <v>0</v>
      </c>
      <c r="P20" s="105">
        <v>0</v>
      </c>
      <c r="Q20" s="104">
        <f t="shared" si="3"/>
        <v>0</v>
      </c>
      <c r="R20" s="5"/>
      <c r="S20" s="5"/>
      <c r="T20" s="5"/>
    </row>
    <row r="21" spans="1:22" x14ac:dyDescent="0.25">
      <c r="B21" s="86" t="s">
        <v>33</v>
      </c>
      <c r="C21" s="88">
        <f>C22+C27</f>
        <v>57199003232</v>
      </c>
      <c r="D21" s="88">
        <f>D22+D27</f>
        <v>57779692706.710014</v>
      </c>
      <c r="E21" s="102">
        <f t="shared" ref="E21:P21" si="4">E22+E27</f>
        <v>49912450.979999997</v>
      </c>
      <c r="F21" s="102">
        <f t="shared" si="4"/>
        <v>119311898.33999996</v>
      </c>
      <c r="G21" s="102">
        <f t="shared" si="4"/>
        <v>2996329676.5499992</v>
      </c>
      <c r="H21" s="102">
        <f t="shared" si="4"/>
        <v>3116593394.1099997</v>
      </c>
      <c r="I21" s="102">
        <f t="shared" si="4"/>
        <v>1553044854.1099999</v>
      </c>
      <c r="J21" s="102">
        <f t="shared" si="4"/>
        <v>1579160469.2100003</v>
      </c>
      <c r="K21" s="102">
        <f t="shared" si="4"/>
        <v>1549684579.1199999</v>
      </c>
      <c r="L21" s="102">
        <f t="shared" si="4"/>
        <v>1542661953.4499998</v>
      </c>
      <c r="M21" s="102">
        <f t="shared" si="4"/>
        <v>139344414.81999999</v>
      </c>
      <c r="N21" s="102">
        <f t="shared" si="4"/>
        <v>3025811373.2599998</v>
      </c>
      <c r="O21" s="102">
        <f t="shared" si="4"/>
        <v>1589109424.47</v>
      </c>
      <c r="P21" s="102">
        <f t="shared" si="4"/>
        <v>1686089491.4400001</v>
      </c>
      <c r="Q21" s="102">
        <f>Q22+Q27</f>
        <v>18946897653.459999</v>
      </c>
      <c r="R21" s="5"/>
      <c r="S21" s="5"/>
      <c r="T21" s="5"/>
    </row>
    <row r="22" spans="1:22" x14ac:dyDescent="0.25">
      <c r="A22" s="29"/>
      <c r="B22" s="21" t="s">
        <v>34</v>
      </c>
      <c r="C22" s="80">
        <f>SUM(C23:C26)</f>
        <v>56765034563</v>
      </c>
      <c r="D22" s="80">
        <f>SUM(D23:D26)</f>
        <v>57103616912.130013</v>
      </c>
      <c r="E22" s="80">
        <f>SUM(E23:E26)</f>
        <v>49912450.979999997</v>
      </c>
      <c r="F22" s="80">
        <f t="shared" ref="F22:P22" si="5">SUM(F23:F26)</f>
        <v>114966779.74999996</v>
      </c>
      <c r="G22" s="80">
        <f t="shared" si="5"/>
        <v>2993183567.9399991</v>
      </c>
      <c r="H22" s="80">
        <f t="shared" si="5"/>
        <v>3114826883.8899999</v>
      </c>
      <c r="I22" s="80">
        <f t="shared" si="5"/>
        <v>1544400601.5899999</v>
      </c>
      <c r="J22" s="80">
        <f t="shared" si="5"/>
        <v>1565905553.5800002</v>
      </c>
      <c r="K22" s="80">
        <f t="shared" si="5"/>
        <v>1542160350.3199999</v>
      </c>
      <c r="L22" s="80">
        <f t="shared" si="5"/>
        <v>1535084975.8299999</v>
      </c>
      <c r="M22" s="80">
        <f t="shared" si="5"/>
        <v>135604191.37</v>
      </c>
      <c r="N22" s="80">
        <f t="shared" si="5"/>
        <v>3015273331.0799999</v>
      </c>
      <c r="O22" s="80">
        <f t="shared" si="5"/>
        <v>1581554752.0899999</v>
      </c>
      <c r="P22" s="80">
        <f t="shared" si="5"/>
        <v>1632747573.6400001</v>
      </c>
      <c r="Q22" s="80">
        <f>Q23+Q24+Q25+Q26</f>
        <v>18825621012.059998</v>
      </c>
      <c r="R22" s="5"/>
      <c r="S22" s="5"/>
      <c r="T22" s="5"/>
    </row>
    <row r="23" spans="1:22" x14ac:dyDescent="0.25">
      <c r="B23" s="28" t="s">
        <v>35</v>
      </c>
      <c r="C23" s="79">
        <v>39299957947</v>
      </c>
      <c r="D23" s="79">
        <v>39850118717.090012</v>
      </c>
      <c r="E23" s="103">
        <v>48373427.68</v>
      </c>
      <c r="F23" s="104">
        <v>113408575.16999996</v>
      </c>
      <c r="G23" s="104">
        <v>105300132.18999998</v>
      </c>
      <c r="H23" s="104">
        <v>278043169.91999972</v>
      </c>
      <c r="I23" s="104">
        <v>112088903.95999998</v>
      </c>
      <c r="J23" s="104">
        <v>134089082.87999998</v>
      </c>
      <c r="K23" s="104">
        <v>110536507.86</v>
      </c>
      <c r="L23" s="104">
        <v>103477133.36999997</v>
      </c>
      <c r="M23" s="105">
        <v>134109944.56999999</v>
      </c>
      <c r="N23" s="105">
        <v>153551892.61000007</v>
      </c>
      <c r="O23" s="105">
        <v>149946909.61999997</v>
      </c>
      <c r="P23" s="105">
        <v>201139730.84</v>
      </c>
      <c r="Q23" s="104">
        <f>SUM(E23:P23)</f>
        <v>1644065410.6699996</v>
      </c>
      <c r="R23" s="5"/>
      <c r="S23" s="51"/>
      <c r="T23" s="5"/>
    </row>
    <row r="24" spans="1:22" x14ac:dyDescent="0.25">
      <c r="B24" s="28" t="s">
        <v>87</v>
      </c>
      <c r="C24" s="81">
        <v>35821015</v>
      </c>
      <c r="D24" s="81">
        <v>33199621</v>
      </c>
      <c r="E24" s="104">
        <v>1539023.3</v>
      </c>
      <c r="F24" s="104">
        <v>1539023.3</v>
      </c>
      <c r="G24" s="104">
        <v>1539023.3</v>
      </c>
      <c r="H24" s="104">
        <v>1539023.3</v>
      </c>
      <c r="I24" s="104">
        <v>1531023.3</v>
      </c>
      <c r="J24" s="104">
        <v>1531023.3</v>
      </c>
      <c r="K24" s="104">
        <v>1510246.8</v>
      </c>
      <c r="L24" s="104">
        <v>1494246.8</v>
      </c>
      <c r="M24" s="105">
        <v>1494246.8</v>
      </c>
      <c r="N24" s="105">
        <v>1494246.8</v>
      </c>
      <c r="O24" s="105">
        <v>1494246.8</v>
      </c>
      <c r="P24" s="105">
        <v>1494246.8</v>
      </c>
      <c r="Q24" s="104">
        <f t="shared" ref="Q24:Q25" si="6">SUM(E24:P24)</f>
        <v>18199620.600000005</v>
      </c>
      <c r="R24" s="5"/>
      <c r="S24" s="51"/>
      <c r="T24" s="5"/>
    </row>
    <row r="25" spans="1:22" x14ac:dyDescent="0.25">
      <c r="B25" s="28" t="s">
        <v>37</v>
      </c>
      <c r="C25" s="81">
        <v>17428528801</v>
      </c>
      <c r="D25" s="81">
        <v>17218839723.169998</v>
      </c>
      <c r="E25" s="104">
        <v>0</v>
      </c>
      <c r="F25" s="104"/>
      <c r="G25" s="104">
        <v>2886344412.4499993</v>
      </c>
      <c r="H25" s="104">
        <v>2835244690.6700001</v>
      </c>
      <c r="I25" s="104">
        <v>1430780674.3299999</v>
      </c>
      <c r="J25" s="104">
        <v>1430285447.4000001</v>
      </c>
      <c r="K25" s="104">
        <v>1430113595.6599998</v>
      </c>
      <c r="L25" s="104">
        <v>1430113595.6599998</v>
      </c>
      <c r="M25" s="104"/>
      <c r="N25" s="104">
        <v>2860227191.6699996</v>
      </c>
      <c r="O25" s="104">
        <v>1430113595.6699998</v>
      </c>
      <c r="P25" s="104">
        <v>1430113596</v>
      </c>
      <c r="Q25" s="104">
        <f t="shared" si="6"/>
        <v>17163336799.509998</v>
      </c>
      <c r="R25" s="5"/>
      <c r="S25" s="51"/>
      <c r="T25" s="5"/>
    </row>
    <row r="26" spans="1:22" x14ac:dyDescent="0.25">
      <c r="B26" s="28" t="s">
        <v>38</v>
      </c>
      <c r="C26" s="81">
        <v>726800</v>
      </c>
      <c r="D26" s="81">
        <v>1458850.87</v>
      </c>
      <c r="E26" s="104">
        <v>0</v>
      </c>
      <c r="F26" s="104">
        <v>19181.28</v>
      </c>
      <c r="G26" s="104"/>
      <c r="H26" s="104"/>
      <c r="I26" s="104"/>
      <c r="J26" s="104"/>
      <c r="K26" s="104">
        <v>0</v>
      </c>
      <c r="L26" s="104"/>
      <c r="M26" s="105"/>
      <c r="N26" s="105">
        <v>0</v>
      </c>
      <c r="O26" s="105"/>
      <c r="P26" s="105"/>
      <c r="Q26" s="104">
        <f>SUM(E26:P26)</f>
        <v>19181.28</v>
      </c>
      <c r="R26" s="5"/>
      <c r="S26" s="5"/>
      <c r="T26" s="5"/>
    </row>
    <row r="27" spans="1:22" x14ac:dyDescent="0.25">
      <c r="B27" s="21" t="s">
        <v>39</v>
      </c>
      <c r="C27" s="80">
        <f>SUM(C28:C33)</f>
        <v>433968669</v>
      </c>
      <c r="D27" s="80">
        <f>SUM(D28:D33)</f>
        <v>676075794.5799998</v>
      </c>
      <c r="E27" s="80">
        <f>SUM(E28:E33)</f>
        <v>0</v>
      </c>
      <c r="F27" s="80">
        <f t="shared" ref="F27:P27" si="7">SUM(F28:F33)</f>
        <v>4345118.59</v>
      </c>
      <c r="G27" s="80">
        <f t="shared" si="7"/>
        <v>3146108.6100000003</v>
      </c>
      <c r="H27" s="80">
        <f t="shared" si="7"/>
        <v>1766510.22</v>
      </c>
      <c r="I27" s="80">
        <f t="shared" si="7"/>
        <v>8644252.5199999996</v>
      </c>
      <c r="J27" s="80">
        <f t="shared" si="7"/>
        <v>13254915.629999999</v>
      </c>
      <c r="K27" s="80">
        <f t="shared" si="7"/>
        <v>7524228.8000000007</v>
      </c>
      <c r="L27" s="80">
        <f t="shared" si="7"/>
        <v>7576977.620000001</v>
      </c>
      <c r="M27" s="80">
        <f t="shared" si="7"/>
        <v>3740223.4499999997</v>
      </c>
      <c r="N27" s="80">
        <f t="shared" si="7"/>
        <v>10538042.18</v>
      </c>
      <c r="O27" s="80">
        <f t="shared" si="7"/>
        <v>7554672.3800000008</v>
      </c>
      <c r="P27" s="80">
        <f t="shared" si="7"/>
        <v>53341917.800000004</v>
      </c>
      <c r="Q27" s="80">
        <f>SUM(Q29:Q33)</f>
        <v>121276641.40000001</v>
      </c>
      <c r="R27" s="5"/>
      <c r="S27" s="5"/>
      <c r="T27" s="5"/>
    </row>
    <row r="28" spans="1:22" x14ac:dyDescent="0.25">
      <c r="B28" s="4" t="s">
        <v>40</v>
      </c>
      <c r="C28" s="106">
        <v>0</v>
      </c>
      <c r="D28" s="106">
        <v>175820</v>
      </c>
      <c r="E28" s="106">
        <v>0</v>
      </c>
      <c r="F28" s="106"/>
      <c r="G28" s="106"/>
      <c r="H28" s="106"/>
      <c r="I28" s="106"/>
      <c r="J28" s="106"/>
      <c r="K28" s="106">
        <v>0</v>
      </c>
      <c r="L28" s="106"/>
      <c r="M28" s="106"/>
      <c r="N28" s="106"/>
      <c r="O28" s="106">
        <v>0</v>
      </c>
      <c r="P28" s="106">
        <v>31270</v>
      </c>
      <c r="Q28" s="106"/>
      <c r="R28" s="5"/>
      <c r="S28" s="5"/>
      <c r="T28" s="5"/>
    </row>
    <row r="29" spans="1:22" x14ac:dyDescent="0.25">
      <c r="B29" s="4" t="s">
        <v>41</v>
      </c>
      <c r="C29" s="79">
        <v>390065751</v>
      </c>
      <c r="D29" s="79">
        <v>672299974.5799998</v>
      </c>
      <c r="E29" s="103">
        <v>0</v>
      </c>
      <c r="F29" s="104">
        <v>4345118.59</v>
      </c>
      <c r="G29" s="104">
        <v>3146108.6100000003</v>
      </c>
      <c r="H29" s="104">
        <v>1766510.22</v>
      </c>
      <c r="I29" s="104">
        <v>8644252.5199999996</v>
      </c>
      <c r="J29" s="104">
        <v>13254915.629999999</v>
      </c>
      <c r="K29" s="104">
        <v>7524228.8000000007</v>
      </c>
      <c r="L29" s="104">
        <v>7576977.620000001</v>
      </c>
      <c r="M29" s="105">
        <v>3740223.4499999997</v>
      </c>
      <c r="N29" s="105">
        <v>10538042.18</v>
      </c>
      <c r="O29" s="105">
        <v>7304559.5800000001</v>
      </c>
      <c r="P29" s="105">
        <v>53310647.800000004</v>
      </c>
      <c r="Q29" s="104">
        <f>SUM(E29:P29)</f>
        <v>121151585</v>
      </c>
      <c r="R29" s="5"/>
      <c r="S29" s="5"/>
      <c r="T29" s="5"/>
    </row>
    <row r="30" spans="1:22" x14ac:dyDescent="0.25">
      <c r="B30" s="4" t="s">
        <v>42</v>
      </c>
      <c r="C30" s="79">
        <v>0</v>
      </c>
      <c r="D30" s="79">
        <v>800000</v>
      </c>
      <c r="E30" s="103">
        <v>0</v>
      </c>
      <c r="F30" s="104"/>
      <c r="G30" s="104"/>
      <c r="H30" s="104"/>
      <c r="I30" s="104"/>
      <c r="J30" s="104"/>
      <c r="K30" s="104"/>
      <c r="L30" s="104"/>
      <c r="M30" s="105"/>
      <c r="N30" s="105">
        <v>0</v>
      </c>
      <c r="O30" s="105">
        <v>125056.4</v>
      </c>
      <c r="P30" s="105">
        <v>0</v>
      </c>
      <c r="Q30" s="104"/>
      <c r="R30" s="5"/>
      <c r="S30" s="5"/>
      <c r="T30" s="5"/>
    </row>
    <row r="31" spans="1:22" x14ac:dyDescent="0.25">
      <c r="B31" s="4" t="s">
        <v>43</v>
      </c>
      <c r="C31" s="81">
        <v>42402918</v>
      </c>
      <c r="D31" s="81">
        <v>1300000</v>
      </c>
      <c r="E31" s="104"/>
      <c r="F31" s="104"/>
      <c r="G31" s="104"/>
      <c r="H31" s="104"/>
      <c r="I31" s="104"/>
      <c r="J31" s="104"/>
      <c r="K31" s="104"/>
      <c r="L31" s="104"/>
      <c r="M31" s="105"/>
      <c r="N31" s="105">
        <v>0</v>
      </c>
      <c r="O31" s="105">
        <v>125056.4</v>
      </c>
      <c r="P31" s="105">
        <v>0</v>
      </c>
      <c r="Q31" s="104">
        <f t="shared" ref="Q31:Q33" si="8">SUM(E31:P31)</f>
        <v>125056.4</v>
      </c>
      <c r="R31" s="5"/>
      <c r="S31" s="70"/>
      <c r="T31" s="5"/>
    </row>
    <row r="32" spans="1:22" x14ac:dyDescent="0.25">
      <c r="B32" s="4" t="s">
        <v>44</v>
      </c>
      <c r="C32" s="81">
        <v>1500000</v>
      </c>
      <c r="D32" s="81">
        <v>1500000</v>
      </c>
      <c r="E32" s="103">
        <v>0</v>
      </c>
      <c r="F32" s="104">
        <v>0</v>
      </c>
      <c r="G32" s="104">
        <v>0</v>
      </c>
      <c r="H32" s="104">
        <v>0</v>
      </c>
      <c r="I32" s="104">
        <v>0</v>
      </c>
      <c r="J32" s="104">
        <v>0</v>
      </c>
      <c r="K32" s="104">
        <v>0</v>
      </c>
      <c r="L32" s="104">
        <v>0</v>
      </c>
      <c r="M32" s="105">
        <v>0</v>
      </c>
      <c r="N32" s="105">
        <v>0</v>
      </c>
      <c r="O32" s="105">
        <v>0</v>
      </c>
      <c r="P32" s="105">
        <v>0</v>
      </c>
      <c r="Q32" s="104">
        <f t="shared" si="8"/>
        <v>0</v>
      </c>
      <c r="R32" s="5"/>
      <c r="S32" s="5"/>
      <c r="T32" s="5"/>
    </row>
    <row r="33" spans="1:20" x14ac:dyDescent="0.25">
      <c r="B33" s="4" t="s">
        <v>45</v>
      </c>
      <c r="C33" s="50">
        <v>0</v>
      </c>
      <c r="D33" s="50">
        <v>0</v>
      </c>
      <c r="E33" s="104">
        <v>0</v>
      </c>
      <c r="F33" s="104">
        <v>0</v>
      </c>
      <c r="G33" s="104">
        <v>0</v>
      </c>
      <c r="H33" s="104">
        <v>0</v>
      </c>
      <c r="I33" s="104">
        <v>0</v>
      </c>
      <c r="J33" s="104">
        <v>0</v>
      </c>
      <c r="K33" s="104">
        <v>0</v>
      </c>
      <c r="L33" s="104">
        <v>0</v>
      </c>
      <c r="M33" s="105">
        <v>0</v>
      </c>
      <c r="N33" s="105">
        <v>0</v>
      </c>
      <c r="O33" s="105">
        <v>0</v>
      </c>
      <c r="P33" s="105">
        <v>0</v>
      </c>
      <c r="Q33" s="104">
        <f t="shared" si="8"/>
        <v>0</v>
      </c>
      <c r="R33" s="5"/>
      <c r="S33" s="5"/>
      <c r="T33" s="5"/>
    </row>
    <row r="34" spans="1:20" x14ac:dyDescent="0.25">
      <c r="B34" s="86" t="s">
        <v>46</v>
      </c>
      <c r="C34" s="87"/>
      <c r="D34" s="87"/>
      <c r="E34" s="99"/>
      <c r="F34" s="99"/>
      <c r="G34" s="99"/>
      <c r="H34" s="99"/>
      <c r="I34" s="99"/>
      <c r="J34" s="99"/>
      <c r="K34" s="99"/>
      <c r="L34" s="99"/>
      <c r="M34" s="99"/>
      <c r="N34" s="99"/>
      <c r="O34" s="99"/>
      <c r="P34" s="99"/>
      <c r="Q34" s="99"/>
      <c r="R34" s="5"/>
      <c r="S34" s="5"/>
      <c r="T34" s="5"/>
    </row>
    <row r="35" spans="1:20" ht="17.25" customHeight="1" x14ac:dyDescent="0.25">
      <c r="A35" s="71"/>
      <c r="B35" s="27" t="s">
        <v>47</v>
      </c>
      <c r="C35" s="85">
        <f t="shared" ref="C35:P35" si="9">C12-C22</f>
        <v>1002703936</v>
      </c>
      <c r="D35" s="85">
        <f t="shared" si="9"/>
        <v>481266112.52999115</v>
      </c>
      <c r="E35" s="85">
        <f>E12-E22</f>
        <v>213577845.16000003</v>
      </c>
      <c r="F35" s="85">
        <f>F12-F22</f>
        <v>1475492372.75</v>
      </c>
      <c r="G35" s="85">
        <f t="shared" si="9"/>
        <v>-178289721.55999947</v>
      </c>
      <c r="H35" s="85">
        <f t="shared" si="9"/>
        <v>-85337.489999771118</v>
      </c>
      <c r="I35" s="85">
        <f t="shared" si="9"/>
        <v>11848644.020000219</v>
      </c>
      <c r="J35" s="85">
        <f t="shared" si="9"/>
        <v>32221741.309999943</v>
      </c>
      <c r="K35" s="85">
        <f>K12-K22</f>
        <v>24586548.829999924</v>
      </c>
      <c r="L35" s="85">
        <f t="shared" si="9"/>
        <v>31318606.230000019</v>
      </c>
      <c r="M35" s="85">
        <f t="shared" si="9"/>
        <v>8245.0300000011921</v>
      </c>
      <c r="N35" s="85">
        <f t="shared" si="9"/>
        <v>7256765.7899999619</v>
      </c>
      <c r="O35" s="85">
        <f t="shared" si="9"/>
        <v>-1419348529.3599999</v>
      </c>
      <c r="P35" s="85">
        <f t="shared" si="9"/>
        <v>-11444507.539999962</v>
      </c>
      <c r="Q35" s="85">
        <f>Q12-Q22</f>
        <v>187142673.17000198</v>
      </c>
      <c r="R35" s="5"/>
      <c r="S35" s="5"/>
      <c r="T35" s="5"/>
    </row>
    <row r="36" spans="1:20" x14ac:dyDescent="0.25">
      <c r="B36" s="27" t="s">
        <v>48</v>
      </c>
      <c r="C36" s="85">
        <f t="shared" ref="C36:Q36" si="10">C18-C27</f>
        <v>-419204907</v>
      </c>
      <c r="D36" s="85">
        <f t="shared" si="10"/>
        <v>-661312032.5799998</v>
      </c>
      <c r="E36" s="85">
        <f>E18-E27</f>
        <v>0</v>
      </c>
      <c r="F36" s="85">
        <f t="shared" si="10"/>
        <v>-4345118.59</v>
      </c>
      <c r="G36" s="85">
        <f t="shared" si="10"/>
        <v>-3146108.6100000003</v>
      </c>
      <c r="H36" s="85">
        <f t="shared" si="10"/>
        <v>-1766510.22</v>
      </c>
      <c r="I36" s="85">
        <f t="shared" si="10"/>
        <v>-8644252.5199999996</v>
      </c>
      <c r="J36" s="85">
        <f t="shared" si="10"/>
        <v>-13254915.629999999</v>
      </c>
      <c r="K36" s="85">
        <f t="shared" si="10"/>
        <v>-7524228.8000000007</v>
      </c>
      <c r="L36" s="85">
        <f t="shared" si="10"/>
        <v>-7576977.620000001</v>
      </c>
      <c r="M36" s="85">
        <f t="shared" si="10"/>
        <v>-3740223.4499999997</v>
      </c>
      <c r="N36" s="85">
        <f t="shared" si="10"/>
        <v>-10538042.18</v>
      </c>
      <c r="O36" s="85">
        <f t="shared" si="10"/>
        <v>-7554672.3800000008</v>
      </c>
      <c r="P36" s="85">
        <f t="shared" si="10"/>
        <v>-53341917.800000004</v>
      </c>
      <c r="Q36" s="85">
        <f t="shared" si="10"/>
        <v>-121276641.40000001</v>
      </c>
      <c r="R36" s="5"/>
      <c r="S36" s="5"/>
      <c r="T36" s="5"/>
    </row>
    <row r="37" spans="1:20" x14ac:dyDescent="0.25">
      <c r="B37" s="27" t="s">
        <v>49</v>
      </c>
      <c r="C37" s="85">
        <f t="shared" ref="C37:Q37" si="11">(C12+C18)-(C22+C27)</f>
        <v>583499029</v>
      </c>
      <c r="D37" s="85">
        <f t="shared" si="11"/>
        <v>-180045920.05001068</v>
      </c>
      <c r="E37" s="85">
        <f>(E12+E18)-(E22+E27)</f>
        <v>213577845.16000003</v>
      </c>
      <c r="F37" s="85">
        <f t="shared" si="11"/>
        <v>1471147254.1600001</v>
      </c>
      <c r="G37" s="85">
        <f t="shared" si="11"/>
        <v>-181435830.1699996</v>
      </c>
      <c r="H37" s="85">
        <f t="shared" si="11"/>
        <v>-1851847.7099995613</v>
      </c>
      <c r="I37" s="85">
        <f t="shared" si="11"/>
        <v>3204391.5000002384</v>
      </c>
      <c r="J37" s="85">
        <f t="shared" si="11"/>
        <v>18966825.679999828</v>
      </c>
      <c r="K37" s="85">
        <f t="shared" si="11"/>
        <v>17062320.029999971</v>
      </c>
      <c r="L37" s="85">
        <f t="shared" si="11"/>
        <v>23741628.610000134</v>
      </c>
      <c r="M37" s="85">
        <f t="shared" si="11"/>
        <v>-3731978.4199999869</v>
      </c>
      <c r="N37" s="85">
        <f t="shared" si="11"/>
        <v>-3281276.3899998665</v>
      </c>
      <c r="O37" s="85">
        <f t="shared" si="11"/>
        <v>-1426903201.74</v>
      </c>
      <c r="P37" s="85">
        <f t="shared" si="11"/>
        <v>-64786425.339999914</v>
      </c>
      <c r="Q37" s="85">
        <f t="shared" si="11"/>
        <v>65866031.770000458</v>
      </c>
      <c r="R37" s="5"/>
      <c r="S37" s="5"/>
      <c r="T37" s="5"/>
    </row>
    <row r="38" spans="1:20" x14ac:dyDescent="0.25">
      <c r="B38" s="86" t="s">
        <v>51</v>
      </c>
      <c r="C38" s="88">
        <f t="shared" ref="C38:Q38" si="12">C39-C41</f>
        <v>-583499029</v>
      </c>
      <c r="D38" s="88">
        <f t="shared" si="12"/>
        <v>180045920.05000007</v>
      </c>
      <c r="E38" s="102">
        <f t="shared" si="12"/>
        <v>0</v>
      </c>
      <c r="F38" s="102">
        <f t="shared" si="12"/>
        <v>0</v>
      </c>
      <c r="G38" s="102">
        <f t="shared" si="12"/>
        <v>0</v>
      </c>
      <c r="H38" s="102">
        <f t="shared" si="12"/>
        <v>0</v>
      </c>
      <c r="I38" s="102">
        <f t="shared" si="12"/>
        <v>0</v>
      </c>
      <c r="J38" s="102">
        <f t="shared" si="12"/>
        <v>0</v>
      </c>
      <c r="K38" s="102">
        <f t="shared" si="12"/>
        <v>0</v>
      </c>
      <c r="L38" s="102">
        <f t="shared" si="12"/>
        <v>0</v>
      </c>
      <c r="M38" s="102">
        <f t="shared" si="12"/>
        <v>0</v>
      </c>
      <c r="N38" s="102">
        <f t="shared" si="12"/>
        <v>0</v>
      </c>
      <c r="O38" s="102">
        <f t="shared" si="12"/>
        <v>0</v>
      </c>
      <c r="P38" s="102">
        <f t="shared" si="12"/>
        <v>0</v>
      </c>
      <c r="Q38" s="102">
        <f t="shared" si="12"/>
        <v>0</v>
      </c>
      <c r="R38" s="5"/>
      <c r="S38" s="5"/>
      <c r="T38" s="5"/>
    </row>
    <row r="39" spans="1:20" x14ac:dyDescent="0.25">
      <c r="B39" s="23" t="s">
        <v>52</v>
      </c>
      <c r="C39" s="80">
        <f>C40</f>
        <v>0</v>
      </c>
      <c r="D39" s="80">
        <f>D40</f>
        <v>763544949.05000007</v>
      </c>
      <c r="E39" s="56">
        <f t="shared" ref="E39:Q39" si="13">SUM(E40:E40)</f>
        <v>0</v>
      </c>
      <c r="F39" s="56">
        <f t="shared" si="13"/>
        <v>0</v>
      </c>
      <c r="G39" s="56">
        <f t="shared" si="13"/>
        <v>0</v>
      </c>
      <c r="H39" s="56">
        <f t="shared" si="13"/>
        <v>0</v>
      </c>
      <c r="I39" s="56">
        <f t="shared" si="13"/>
        <v>0</v>
      </c>
      <c r="J39" s="56">
        <f t="shared" si="13"/>
        <v>0</v>
      </c>
      <c r="K39" s="56">
        <f t="shared" si="13"/>
        <v>0</v>
      </c>
      <c r="L39" s="56">
        <f t="shared" si="13"/>
        <v>0</v>
      </c>
      <c r="M39" s="56">
        <f t="shared" si="13"/>
        <v>0</v>
      </c>
      <c r="N39" s="56">
        <f t="shared" si="13"/>
        <v>0</v>
      </c>
      <c r="O39" s="56">
        <f t="shared" si="13"/>
        <v>0</v>
      </c>
      <c r="P39" s="56">
        <f t="shared" si="13"/>
        <v>0</v>
      </c>
      <c r="Q39" s="57">
        <f t="shared" si="13"/>
        <v>0</v>
      </c>
      <c r="R39" s="5"/>
      <c r="S39" s="5"/>
      <c r="T39" s="5"/>
    </row>
    <row r="40" spans="1:20" x14ac:dyDescent="0.25">
      <c r="B40" s="22" t="s">
        <v>53</v>
      </c>
      <c r="C40" s="79">
        <v>0</v>
      </c>
      <c r="D40" s="79">
        <v>763544949.05000007</v>
      </c>
      <c r="E40" s="103">
        <v>0</v>
      </c>
      <c r="F40" s="104">
        <v>0</v>
      </c>
      <c r="G40" s="104">
        <v>0</v>
      </c>
      <c r="H40" s="104">
        <v>0</v>
      </c>
      <c r="I40" s="104">
        <v>0</v>
      </c>
      <c r="J40" s="50">
        <v>0</v>
      </c>
      <c r="K40" s="50">
        <v>0</v>
      </c>
      <c r="L40" s="50">
        <v>0</v>
      </c>
      <c r="M40" s="50">
        <v>0</v>
      </c>
      <c r="N40" s="50">
        <v>0</v>
      </c>
      <c r="O40" s="50"/>
      <c r="P40" s="50"/>
      <c r="Q40" s="50">
        <f>SUM(E40:P40)</f>
        <v>0</v>
      </c>
      <c r="R40" s="5"/>
      <c r="S40" s="5"/>
      <c r="T40" s="5"/>
    </row>
    <row r="41" spans="1:20" x14ac:dyDescent="0.25">
      <c r="B41" s="21" t="s">
        <v>54</v>
      </c>
      <c r="C41" s="80">
        <f>SUM(C42:C44)</f>
        <v>583499029</v>
      </c>
      <c r="D41" s="80">
        <f>SUM(D42:D44)</f>
        <v>583499029</v>
      </c>
      <c r="E41" s="62">
        <v>0</v>
      </c>
      <c r="F41" s="62">
        <v>0</v>
      </c>
      <c r="G41" s="62">
        <v>0</v>
      </c>
      <c r="H41" s="62">
        <v>0</v>
      </c>
      <c r="I41" s="62">
        <v>0</v>
      </c>
      <c r="J41" s="62">
        <v>0</v>
      </c>
      <c r="K41" s="62">
        <v>0</v>
      </c>
      <c r="L41" s="62">
        <v>0</v>
      </c>
      <c r="M41" s="62">
        <f t="shared" ref="M41:P41" si="14">SUM(M42:M44)</f>
        <v>0</v>
      </c>
      <c r="N41" s="62">
        <f t="shared" si="14"/>
        <v>0</v>
      </c>
      <c r="O41" s="62">
        <f t="shared" si="14"/>
        <v>0</v>
      </c>
      <c r="P41" s="62">
        <f t="shared" si="14"/>
        <v>0</v>
      </c>
      <c r="Q41" s="66">
        <f>SUM(Q42:Q44)</f>
        <v>0</v>
      </c>
      <c r="R41" s="5"/>
      <c r="S41" s="5"/>
      <c r="T41" s="5"/>
    </row>
    <row r="42" spans="1:20" x14ac:dyDescent="0.25">
      <c r="B42" s="20" t="s">
        <v>55</v>
      </c>
      <c r="C42" s="79">
        <v>410000000</v>
      </c>
      <c r="D42" s="79">
        <v>410000000</v>
      </c>
      <c r="E42" s="103">
        <v>0</v>
      </c>
      <c r="F42" s="104">
        <v>0</v>
      </c>
      <c r="G42" s="104">
        <v>0</v>
      </c>
      <c r="H42" s="104">
        <v>0</v>
      </c>
      <c r="I42" s="104">
        <v>0</v>
      </c>
      <c r="J42" s="63">
        <v>0</v>
      </c>
      <c r="K42" s="63">
        <v>0</v>
      </c>
      <c r="L42" s="63">
        <v>0</v>
      </c>
      <c r="M42" s="63">
        <v>0</v>
      </c>
      <c r="N42" s="63">
        <v>0</v>
      </c>
      <c r="O42" s="63"/>
      <c r="P42" s="63"/>
      <c r="Q42" s="61">
        <f>SUM(E42:P42)</f>
        <v>0</v>
      </c>
      <c r="R42" s="5"/>
      <c r="S42" s="5"/>
      <c r="T42" s="5"/>
    </row>
    <row r="43" spans="1:20" x14ac:dyDescent="0.25">
      <c r="B43" s="20" t="s">
        <v>56</v>
      </c>
      <c r="C43" s="81">
        <v>169123688</v>
      </c>
      <c r="D43" s="81">
        <v>169123688</v>
      </c>
      <c r="E43" s="104">
        <v>0</v>
      </c>
      <c r="F43" s="104">
        <v>0</v>
      </c>
      <c r="G43" s="104">
        <v>0</v>
      </c>
      <c r="H43" s="104">
        <v>0</v>
      </c>
      <c r="I43" s="104">
        <v>0</v>
      </c>
      <c r="J43" s="63">
        <v>0</v>
      </c>
      <c r="K43" s="63">
        <v>0</v>
      </c>
      <c r="L43" s="63">
        <v>0</v>
      </c>
      <c r="M43" s="63">
        <v>0</v>
      </c>
      <c r="N43" s="63">
        <v>0</v>
      </c>
      <c r="O43" s="63"/>
      <c r="P43" s="63"/>
      <c r="Q43" s="61">
        <f>SUM(E43:P43)</f>
        <v>0</v>
      </c>
      <c r="R43" s="5"/>
      <c r="S43" s="5"/>
      <c r="T43" s="5"/>
    </row>
    <row r="44" spans="1:20" ht="15.75" thickBot="1" x14ac:dyDescent="0.3">
      <c r="B44" s="47" t="s">
        <v>69</v>
      </c>
      <c r="C44" s="81">
        <v>4375341</v>
      </c>
      <c r="D44" s="81">
        <v>4375341</v>
      </c>
      <c r="E44" s="103">
        <v>0</v>
      </c>
      <c r="F44" s="104">
        <v>0</v>
      </c>
      <c r="G44" s="104">
        <v>0</v>
      </c>
      <c r="H44" s="104">
        <v>0</v>
      </c>
      <c r="I44" s="104">
        <v>0</v>
      </c>
      <c r="J44" s="65">
        <v>0</v>
      </c>
      <c r="K44" s="65">
        <v>0</v>
      </c>
      <c r="L44" s="65">
        <v>0</v>
      </c>
      <c r="M44" s="65">
        <v>0</v>
      </c>
      <c r="N44" s="65">
        <v>0</v>
      </c>
      <c r="O44" s="65"/>
      <c r="P44" s="65"/>
      <c r="Q44" s="67">
        <f>SUM(E44:P44)</f>
        <v>0</v>
      </c>
      <c r="R44" s="5"/>
      <c r="S44" s="5"/>
      <c r="T44" s="5"/>
    </row>
    <row r="45" spans="1:20" x14ac:dyDescent="0.25">
      <c r="B45" s="183"/>
      <c r="C45" s="183"/>
      <c r="D45" s="183"/>
      <c r="E45" s="58"/>
      <c r="F45" s="58"/>
      <c r="G45" s="58"/>
      <c r="H45" s="58"/>
      <c r="I45" s="58"/>
      <c r="J45" s="58"/>
      <c r="K45" s="58"/>
      <c r="L45" s="58"/>
      <c r="M45" s="58"/>
      <c r="N45" s="58"/>
      <c r="O45" s="58"/>
      <c r="P45" s="55"/>
      <c r="Q45" s="5"/>
      <c r="R45" s="5"/>
      <c r="S45" s="5"/>
      <c r="T45" s="5"/>
    </row>
    <row r="46" spans="1:20" x14ac:dyDescent="0.25">
      <c r="B46" s="59" t="s">
        <v>93</v>
      </c>
      <c r="C46" s="59"/>
      <c r="D46" s="59"/>
      <c r="E46" s="59"/>
      <c r="F46" s="52"/>
      <c r="G46" s="52"/>
      <c r="H46" s="52"/>
      <c r="I46" s="52"/>
      <c r="J46" s="52"/>
      <c r="K46" s="52"/>
      <c r="L46" s="52"/>
      <c r="M46" s="52"/>
      <c r="N46" s="52"/>
      <c r="O46" s="52"/>
      <c r="P46" s="5"/>
      <c r="Q46" s="5"/>
      <c r="R46" s="5"/>
      <c r="S46" s="5"/>
      <c r="T46" s="5"/>
    </row>
    <row r="47" spans="1:20" x14ac:dyDescent="0.25">
      <c r="B47" s="59" t="s">
        <v>94</v>
      </c>
      <c r="C47" s="16"/>
      <c r="D47" s="15"/>
      <c r="E47" s="15"/>
      <c r="F47" s="15"/>
      <c r="G47" s="15"/>
      <c r="H47" s="15"/>
      <c r="I47" s="15"/>
      <c r="J47" s="15"/>
      <c r="K47" s="15"/>
      <c r="L47" s="15"/>
      <c r="M47" s="15"/>
      <c r="N47" s="15"/>
      <c r="O47" s="15"/>
      <c r="P47" s="5"/>
      <c r="Q47" s="5"/>
      <c r="R47" s="5"/>
      <c r="S47" s="5"/>
      <c r="T47" s="5"/>
    </row>
    <row r="48" spans="1:20" x14ac:dyDescent="0.25">
      <c r="B48" s="15" t="s">
        <v>95</v>
      </c>
      <c r="C48" s="10"/>
      <c r="D48" s="13"/>
      <c r="E48" s="13"/>
      <c r="F48" s="13"/>
      <c r="G48" s="13"/>
      <c r="H48" s="13"/>
      <c r="I48" s="13"/>
      <c r="J48" s="13"/>
      <c r="K48" s="13"/>
      <c r="L48" s="13"/>
      <c r="M48" s="13"/>
      <c r="N48" s="13"/>
      <c r="O48" s="13"/>
      <c r="P48" s="5"/>
      <c r="Q48" s="5"/>
      <c r="R48" s="5"/>
      <c r="S48" s="5"/>
      <c r="T48" s="5"/>
    </row>
    <row r="49" spans="2:20" x14ac:dyDescent="0.25">
      <c r="B49" s="15" t="s">
        <v>60</v>
      </c>
      <c r="C49" s="10"/>
      <c r="D49" s="9"/>
      <c r="E49" s="9"/>
      <c r="F49" s="9"/>
      <c r="G49" s="9"/>
      <c r="H49" s="9"/>
      <c r="I49" s="9"/>
      <c r="J49" s="9"/>
      <c r="K49" s="9"/>
      <c r="L49" s="9"/>
      <c r="M49" s="9"/>
      <c r="N49" s="9"/>
      <c r="O49" s="9"/>
      <c r="P49" s="5"/>
      <c r="Q49" s="5"/>
      <c r="R49" s="5"/>
      <c r="S49" s="5"/>
      <c r="T49" s="5"/>
    </row>
    <row r="50" spans="2:20" x14ac:dyDescent="0.25">
      <c r="B50" s="11"/>
      <c r="C50" s="10"/>
      <c r="D50" s="12"/>
      <c r="E50" s="12"/>
      <c r="F50" s="12"/>
      <c r="G50" s="12"/>
      <c r="H50" s="12"/>
      <c r="I50" s="12"/>
      <c r="J50" s="12"/>
      <c r="K50" s="12"/>
      <c r="L50" s="12"/>
      <c r="M50" s="12"/>
      <c r="N50" s="12"/>
      <c r="O50" s="12"/>
      <c r="P50" s="85"/>
      <c r="Q50" s="5"/>
      <c r="R50" s="5"/>
      <c r="S50" s="5"/>
      <c r="T50" s="5"/>
    </row>
    <row r="51" spans="2:20" x14ac:dyDescent="0.25">
      <c r="B51" s="11"/>
      <c r="C51" s="10"/>
      <c r="D51" s="9"/>
      <c r="E51" s="9"/>
      <c r="F51" s="9"/>
      <c r="G51" s="9"/>
      <c r="H51" s="9"/>
      <c r="I51" s="9"/>
      <c r="J51" s="9"/>
      <c r="K51" s="9"/>
      <c r="L51" s="9"/>
      <c r="M51" s="9"/>
      <c r="N51" s="9"/>
      <c r="O51" s="9"/>
      <c r="P51" s="5"/>
      <c r="Q51" s="5"/>
      <c r="R51" s="5"/>
      <c r="S51" s="5"/>
      <c r="T51" s="5"/>
    </row>
    <row r="52" spans="2:20" x14ac:dyDescent="0.25">
      <c r="B52" s="11"/>
      <c r="P52" s="5"/>
      <c r="Q52" s="5"/>
      <c r="R52" s="5"/>
      <c r="S52" s="5"/>
      <c r="T52" s="5"/>
    </row>
    <row r="53" spans="2:20" x14ac:dyDescent="0.25">
      <c r="P53" s="5"/>
      <c r="Q53" s="5"/>
      <c r="R53" s="5"/>
      <c r="S53" s="5"/>
      <c r="T53" s="5"/>
    </row>
    <row r="54" spans="2:20" x14ac:dyDescent="0.25">
      <c r="P54" s="5"/>
      <c r="Q54" s="5"/>
      <c r="R54" s="5"/>
      <c r="S54" s="5"/>
      <c r="T54" s="5"/>
    </row>
    <row r="55" spans="2:20" x14ac:dyDescent="0.25">
      <c r="C55" s="5"/>
      <c r="D55" s="8"/>
      <c r="E55" s="8"/>
      <c r="F55" s="8"/>
      <c r="G55" s="8"/>
      <c r="H55" s="8"/>
      <c r="I55" s="8"/>
      <c r="J55" s="8"/>
      <c r="K55" s="8"/>
      <c r="L55" s="8"/>
      <c r="M55" s="8"/>
      <c r="N55" s="8"/>
      <c r="O55" s="8"/>
      <c r="P55" s="5"/>
      <c r="Q55" s="5"/>
      <c r="R55" s="5"/>
      <c r="S55" s="5"/>
      <c r="T55" s="5"/>
    </row>
    <row r="56" spans="2:20" x14ac:dyDescent="0.25">
      <c r="C56" s="5"/>
      <c r="P56" s="5"/>
      <c r="Q56" s="5"/>
      <c r="R56" s="5"/>
      <c r="S56" s="5"/>
      <c r="T56" s="5"/>
    </row>
    <row r="57" spans="2:20" x14ac:dyDescent="0.25">
      <c r="C57" s="5"/>
      <c r="P57" s="5"/>
      <c r="Q57" s="5"/>
      <c r="R57" s="5"/>
      <c r="S57" s="5"/>
      <c r="T57" s="5"/>
    </row>
    <row r="58" spans="2:20" x14ac:dyDescent="0.25">
      <c r="C58" s="5"/>
      <c r="P58" s="5"/>
      <c r="Q58" s="5"/>
      <c r="R58" s="5"/>
      <c r="S58" s="5"/>
      <c r="T58" s="5"/>
    </row>
  </sheetData>
  <mergeCells count="5">
    <mergeCell ref="B3:P3"/>
    <mergeCell ref="B4:P4"/>
    <mergeCell ref="B5:P5"/>
    <mergeCell ref="B6:P6"/>
    <mergeCell ref="B45:D45"/>
  </mergeCells>
  <pageMargins left="0.7" right="0.7" top="0.75" bottom="0.75" header="0.3" footer="0.3"/>
  <pageSetup orientation="portrait" horizontalDpi="4294967295" verticalDpi="4294967295" r:id="rId1"/>
  <ignoredErrors>
    <ignoredError sqref="E12:P12 Q13:Q20 Q23:Q33 Q40 Q42:Q44" formulaRange="1"/>
    <ignoredError sqref="Q41"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3:V58"/>
  <sheetViews>
    <sheetView showGridLines="0" topLeftCell="A8" zoomScale="80" zoomScaleNormal="80" workbookViewId="0">
      <selection activeCell="B15" sqref="B15"/>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2.7109375" style="5" customWidth="1"/>
    <col min="15" max="15" width="12.28515625" style="5" bestFit="1" customWidth="1"/>
    <col min="16" max="16" width="11.28515625" style="5" customWidth="1"/>
    <col min="17" max="17" width="16.7109375" style="6" customWidth="1"/>
    <col min="18" max="18" width="11.42578125" style="6"/>
    <col min="19" max="19" width="18.85546875" style="6" bestFit="1" customWidth="1"/>
    <col min="20" max="20" width="14.85546875" style="6" bestFit="1" customWidth="1"/>
    <col min="21" max="21" width="13.85546875" style="6" bestFit="1" customWidth="1"/>
    <col min="22" max="22" width="16" style="5" bestFit="1" customWidth="1"/>
    <col min="23"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5" t="s">
        <v>96</v>
      </c>
      <c r="C8"/>
      <c r="D8"/>
      <c r="E8"/>
      <c r="F8"/>
      <c r="G8"/>
      <c r="H8"/>
      <c r="I8"/>
      <c r="J8"/>
      <c r="K8"/>
      <c r="L8"/>
      <c r="M8"/>
      <c r="N8"/>
      <c r="O8"/>
      <c r="P8"/>
      <c r="Q8"/>
    </row>
    <row r="9" spans="1:21" ht="30" x14ac:dyDescent="0.25">
      <c r="B9" s="86" t="s">
        <v>5</v>
      </c>
      <c r="C9" s="89" t="s">
        <v>97</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c r="D10"/>
      <c r="E10"/>
      <c r="F10"/>
      <c r="G10"/>
      <c r="H10"/>
      <c r="I10"/>
      <c r="J10"/>
      <c r="K10"/>
      <c r="L10"/>
      <c r="M10"/>
      <c r="N10"/>
      <c r="O10"/>
      <c r="P10"/>
      <c r="Q10"/>
      <c r="R10" s="5"/>
      <c r="S10" s="5"/>
      <c r="T10" s="5"/>
      <c r="U10" s="5"/>
    </row>
    <row r="11" spans="1:21" x14ac:dyDescent="0.25">
      <c r="B11" s="86" t="s">
        <v>21</v>
      </c>
      <c r="C11" s="88">
        <f t="shared" ref="C11:P11" si="0">C12+C18</f>
        <v>59131870149</v>
      </c>
      <c r="D11" s="88">
        <f t="shared" ref="D11" si="1">D12+D18</f>
        <v>62749656334.739998</v>
      </c>
      <c r="E11" s="102">
        <f>E12+E18</f>
        <v>141968874.28</v>
      </c>
      <c r="F11" s="102">
        <f t="shared" si="0"/>
        <v>2961636147.0700002</v>
      </c>
      <c r="G11" s="102">
        <f t="shared" si="0"/>
        <v>1536384014.1199999</v>
      </c>
      <c r="H11" s="102">
        <f t="shared" si="0"/>
        <v>1772651759.0900002</v>
      </c>
      <c r="I11" s="102">
        <f t="shared" si="0"/>
        <v>1634277960.48</v>
      </c>
      <c r="J11" s="102">
        <f t="shared" si="0"/>
        <v>1630120917.27</v>
      </c>
      <c r="K11" s="102">
        <f>K12+K18</f>
        <v>1666780853.95</v>
      </c>
      <c r="L11" s="102">
        <f>L12+L18</f>
        <v>1644441257.75</v>
      </c>
      <c r="M11" s="102">
        <f t="shared" si="0"/>
        <v>1636258993.0699999</v>
      </c>
      <c r="N11" s="102">
        <f>N12+N18</f>
        <v>1621801947.03</v>
      </c>
      <c r="O11" s="102">
        <f t="shared" si="0"/>
        <v>3176896232.7800002</v>
      </c>
      <c r="P11" s="102">
        <f t="shared" si="0"/>
        <v>1658204309.04</v>
      </c>
      <c r="Q11" s="102">
        <f>+Q12+Q18</f>
        <v>21081423265.93</v>
      </c>
      <c r="R11" s="5"/>
      <c r="S11" s="5"/>
      <c r="T11" s="5"/>
      <c r="U11" s="5"/>
    </row>
    <row r="12" spans="1:21" x14ac:dyDescent="0.25">
      <c r="B12" s="23" t="s">
        <v>22</v>
      </c>
      <c r="C12" s="80">
        <f>SUM(C13:C17)</f>
        <v>59122416009</v>
      </c>
      <c r="D12" s="80">
        <f>SUM(D13:D17)</f>
        <v>62697050150.259995</v>
      </c>
      <c r="E12" s="80">
        <f>SUM(E13:E17)</f>
        <v>141968874.28</v>
      </c>
      <c r="F12" s="80">
        <f t="shared" ref="F12:O12" si="2">SUM(F13:F17)</f>
        <v>2961636147.0700002</v>
      </c>
      <c r="G12" s="80">
        <f t="shared" si="2"/>
        <v>1536384014.1199999</v>
      </c>
      <c r="H12" s="80">
        <f t="shared" si="2"/>
        <v>1772651759.0900002</v>
      </c>
      <c r="I12" s="80">
        <f t="shared" si="2"/>
        <v>1634277960.48</v>
      </c>
      <c r="J12" s="80">
        <f t="shared" si="2"/>
        <v>1630120917.27</v>
      </c>
      <c r="K12" s="80">
        <f t="shared" si="2"/>
        <v>1666780853.95</v>
      </c>
      <c r="L12" s="80">
        <f t="shared" si="2"/>
        <v>1644441257.75</v>
      </c>
      <c r="M12" s="80">
        <f t="shared" si="2"/>
        <v>1636258993.0699999</v>
      </c>
      <c r="N12" s="80">
        <f t="shared" si="2"/>
        <v>1621801947.03</v>
      </c>
      <c r="O12" s="80">
        <f t="shared" si="2"/>
        <v>3176896232.7800002</v>
      </c>
      <c r="P12" s="80">
        <f>SUM(P13:P17)</f>
        <v>1658204309.04</v>
      </c>
      <c r="Q12" s="80">
        <f>SUM(Q13:Q17)</f>
        <v>21081423265.93</v>
      </c>
      <c r="R12" s="17"/>
      <c r="S12" s="17"/>
      <c r="T12" s="5"/>
      <c r="U12" s="5"/>
    </row>
    <row r="13" spans="1:21" x14ac:dyDescent="0.25">
      <c r="B13" s="30" t="s">
        <v>23</v>
      </c>
      <c r="C13" s="79">
        <v>2598128402</v>
      </c>
      <c r="D13" s="79">
        <v>3102217736.5900002</v>
      </c>
      <c r="E13" s="111">
        <v>97202137.810000002</v>
      </c>
      <c r="F13" s="112">
        <v>102532446.15000001</v>
      </c>
      <c r="G13" s="112">
        <v>106368630.7</v>
      </c>
      <c r="H13" s="112">
        <v>120959802.58</v>
      </c>
      <c r="I13" s="112">
        <v>150300617.10999998</v>
      </c>
      <c r="J13" s="112">
        <v>124153946.20999999</v>
      </c>
      <c r="K13" s="112">
        <v>107493079.41</v>
      </c>
      <c r="L13" s="112">
        <v>125543426.92</v>
      </c>
      <c r="M13" s="112">
        <v>123135759.52999999</v>
      </c>
      <c r="N13" s="112">
        <v>123687392.98</v>
      </c>
      <c r="O13" s="112">
        <v>124210546.21000001</v>
      </c>
      <c r="P13" s="105">
        <v>123607696.75</v>
      </c>
      <c r="Q13" s="104">
        <f>SUM(E13:P13)</f>
        <v>1429195482.3599999</v>
      </c>
      <c r="R13" s="18"/>
      <c r="S13" s="18"/>
      <c r="T13" s="5"/>
      <c r="U13" s="5"/>
    </row>
    <row r="14" spans="1:21" x14ac:dyDescent="0.25">
      <c r="B14" s="30" t="s">
        <v>24</v>
      </c>
      <c r="C14" s="81">
        <v>21794328528</v>
      </c>
      <c r="D14" s="81">
        <v>21795511192.279999</v>
      </c>
      <c r="E14" s="112">
        <v>17745940.41</v>
      </c>
      <c r="F14" s="112">
        <v>25306760.310000002</v>
      </c>
      <c r="G14" s="112">
        <v>2035573.5</v>
      </c>
      <c r="H14" s="112">
        <v>19873593.530000001</v>
      </c>
      <c r="I14" s="112">
        <v>3873050.9799999995</v>
      </c>
      <c r="J14" s="112">
        <v>22711565.390000001</v>
      </c>
      <c r="K14" s="112">
        <v>37523743.240000002</v>
      </c>
      <c r="L14" s="112">
        <v>37523636</v>
      </c>
      <c r="M14" s="112">
        <v>17670659.100000001</v>
      </c>
      <c r="N14" s="112">
        <v>2502321.4500000002</v>
      </c>
      <c r="O14" s="112">
        <v>35578803.579999998</v>
      </c>
      <c r="P14" s="105">
        <v>41636560.060000002</v>
      </c>
      <c r="Q14" s="104">
        <f t="shared" ref="Q14:Q17" si="3">SUM(E14:P14)</f>
        <v>263982207.55000001</v>
      </c>
      <c r="R14" s="32"/>
      <c r="S14" s="32"/>
      <c r="T14" s="18"/>
      <c r="U14" s="5"/>
    </row>
    <row r="15" spans="1:21" s="31" customFormat="1" x14ac:dyDescent="0.25">
      <c r="B15" s="30" t="s">
        <v>25</v>
      </c>
      <c r="C15" s="81">
        <v>4600000</v>
      </c>
      <c r="D15" s="81">
        <v>4600000</v>
      </c>
      <c r="E15" s="112">
        <v>0</v>
      </c>
      <c r="F15" s="112"/>
      <c r="G15" s="112"/>
      <c r="H15" s="112"/>
      <c r="I15" s="112"/>
      <c r="J15" s="112"/>
      <c r="K15" s="112"/>
      <c r="L15" s="112"/>
      <c r="M15" s="112"/>
      <c r="N15" s="112"/>
      <c r="O15" s="112"/>
      <c r="P15" s="104"/>
      <c r="Q15" s="104">
        <f t="shared" si="3"/>
        <v>0</v>
      </c>
      <c r="S15" s="101"/>
    </row>
    <row r="16" spans="1:21" s="31" customFormat="1" x14ac:dyDescent="0.25">
      <c r="B16" s="30" t="s">
        <v>26</v>
      </c>
      <c r="C16" s="81">
        <v>34721459079</v>
      </c>
      <c r="D16" s="81">
        <v>37790819079</v>
      </c>
      <c r="E16" s="112">
        <v>27020796.059999999</v>
      </c>
      <c r="F16" s="112">
        <v>2833660623.96</v>
      </c>
      <c r="G16" s="112">
        <v>1427893309.9199998</v>
      </c>
      <c r="H16" s="112">
        <v>1608941970.9400001</v>
      </c>
      <c r="I16" s="112">
        <v>1457236549.01</v>
      </c>
      <c r="J16" s="112">
        <v>1457221919</v>
      </c>
      <c r="K16" s="112">
        <v>1497300361.8899999</v>
      </c>
      <c r="L16" s="112">
        <v>1457231332.0999999</v>
      </c>
      <c r="M16" s="112">
        <v>1470602041.51</v>
      </c>
      <c r="N16" s="112">
        <v>1470597728.1399999</v>
      </c>
      <c r="O16" s="112">
        <v>2991902892.6100001</v>
      </c>
      <c r="P16" s="105">
        <v>1443879627.4000001</v>
      </c>
      <c r="Q16" s="104">
        <f t="shared" si="3"/>
        <v>19143489152.540001</v>
      </c>
    </row>
    <row r="17" spans="1:22" x14ac:dyDescent="0.25">
      <c r="B17" s="30" t="s">
        <v>27</v>
      </c>
      <c r="C17" s="81">
        <v>3900000</v>
      </c>
      <c r="D17" s="81">
        <v>3902142.39</v>
      </c>
      <c r="E17" s="111">
        <v>0</v>
      </c>
      <c r="F17" s="112">
        <v>136316.65</v>
      </c>
      <c r="G17" s="112">
        <v>86500</v>
      </c>
      <c r="H17" s="112">
        <v>22876392.039999999</v>
      </c>
      <c r="I17" s="112">
        <v>22867743.379999999</v>
      </c>
      <c r="J17" s="112">
        <v>26033486.669999998</v>
      </c>
      <c r="K17" s="112">
        <v>24463669.41</v>
      </c>
      <c r="L17" s="112">
        <v>24142862.73</v>
      </c>
      <c r="M17" s="112">
        <v>24850532.93</v>
      </c>
      <c r="N17" s="112">
        <v>25014504.460000001</v>
      </c>
      <c r="O17" s="112">
        <v>25203990.379999999</v>
      </c>
      <c r="P17" s="104">
        <v>49080424.830000006</v>
      </c>
      <c r="Q17" s="104">
        <f t="shared" si="3"/>
        <v>244756423.48000002</v>
      </c>
      <c r="R17" s="5"/>
      <c r="S17" s="5"/>
      <c r="T17" s="5"/>
      <c r="U17" s="5"/>
    </row>
    <row r="18" spans="1:22" x14ac:dyDescent="0.25">
      <c r="B18" s="23" t="s">
        <v>28</v>
      </c>
      <c r="C18" s="80">
        <f>C19+C20</f>
        <v>9454140</v>
      </c>
      <c r="D18" s="80">
        <f>D19+D20</f>
        <v>52606184.479999997</v>
      </c>
      <c r="E18" s="80">
        <v>0</v>
      </c>
      <c r="F18" s="80">
        <v>0</v>
      </c>
      <c r="G18" s="80">
        <v>0</v>
      </c>
      <c r="H18" s="80">
        <v>0</v>
      </c>
      <c r="I18" s="80">
        <v>0</v>
      </c>
      <c r="J18" s="80">
        <v>0</v>
      </c>
      <c r="K18" s="80">
        <v>0</v>
      </c>
      <c r="L18" s="80">
        <v>0</v>
      </c>
      <c r="M18" s="80">
        <v>0</v>
      </c>
      <c r="N18" s="80">
        <v>0</v>
      </c>
      <c r="O18" s="80">
        <v>0</v>
      </c>
      <c r="P18" s="80">
        <v>0</v>
      </c>
      <c r="Q18" s="80">
        <f t="shared" ref="Q18:Q20" si="4">SUM(E18:O18)</f>
        <v>0</v>
      </c>
      <c r="R18" s="5"/>
      <c r="S18" s="5"/>
      <c r="T18" s="5"/>
      <c r="U18" s="5"/>
      <c r="V18" s="100"/>
    </row>
    <row r="19" spans="1:22" x14ac:dyDescent="0.25">
      <c r="B19" s="30" t="s">
        <v>29</v>
      </c>
      <c r="C19" s="79">
        <v>1100000</v>
      </c>
      <c r="D19" s="79">
        <v>44252044.479999997</v>
      </c>
      <c r="E19" s="103">
        <v>0</v>
      </c>
      <c r="F19" s="104">
        <v>0</v>
      </c>
      <c r="G19" s="104">
        <v>0</v>
      </c>
      <c r="H19" s="104">
        <v>0</v>
      </c>
      <c r="I19" s="104">
        <v>0</v>
      </c>
      <c r="J19" s="104">
        <v>0</v>
      </c>
      <c r="K19" s="104">
        <v>0</v>
      </c>
      <c r="L19" s="104">
        <v>0</v>
      </c>
      <c r="M19" s="105">
        <v>0</v>
      </c>
      <c r="N19" s="105">
        <v>0</v>
      </c>
      <c r="O19" s="105">
        <v>0</v>
      </c>
      <c r="P19" s="105">
        <v>0</v>
      </c>
      <c r="Q19" s="104">
        <f t="shared" si="4"/>
        <v>0</v>
      </c>
      <c r="R19" s="5"/>
      <c r="S19" s="5"/>
      <c r="T19" s="5"/>
      <c r="U19" s="5"/>
    </row>
    <row r="20" spans="1:22" x14ac:dyDescent="0.25">
      <c r="B20" s="30" t="s">
        <v>32</v>
      </c>
      <c r="C20" s="81">
        <v>8354140</v>
      </c>
      <c r="D20" s="81">
        <v>8354140</v>
      </c>
      <c r="E20" s="104">
        <v>0</v>
      </c>
      <c r="F20" s="104">
        <v>0</v>
      </c>
      <c r="G20" s="104">
        <v>0</v>
      </c>
      <c r="H20" s="104">
        <v>0</v>
      </c>
      <c r="I20" s="104">
        <v>0</v>
      </c>
      <c r="J20" s="104">
        <v>0</v>
      </c>
      <c r="K20" s="104">
        <v>0</v>
      </c>
      <c r="L20" s="104">
        <v>0</v>
      </c>
      <c r="M20" s="105">
        <v>0</v>
      </c>
      <c r="N20" s="105">
        <v>0</v>
      </c>
      <c r="O20" s="105">
        <v>0</v>
      </c>
      <c r="P20" s="105">
        <v>0</v>
      </c>
      <c r="Q20" s="104">
        <f t="shared" si="4"/>
        <v>0</v>
      </c>
      <c r="R20" s="5"/>
      <c r="S20" s="5"/>
      <c r="T20" s="5"/>
      <c r="U20" s="5"/>
    </row>
    <row r="21" spans="1:22" x14ac:dyDescent="0.25">
      <c r="B21" s="86" t="s">
        <v>33</v>
      </c>
      <c r="C21" s="88">
        <f>C22+C28</f>
        <v>58434039304</v>
      </c>
      <c r="D21" s="88">
        <f>D22+D28</f>
        <v>62316533984.079994</v>
      </c>
      <c r="E21" s="102">
        <f>E22+E28</f>
        <v>63090234.530000009</v>
      </c>
      <c r="F21" s="102">
        <f t="shared" ref="F21:P21" si="5">F22+F28</f>
        <v>2953887839.9000001</v>
      </c>
      <c r="G21" s="102">
        <f t="shared" si="5"/>
        <v>1547777289.5700002</v>
      </c>
      <c r="H21" s="102">
        <f t="shared" si="5"/>
        <v>1649699236.8500001</v>
      </c>
      <c r="I21" s="102">
        <f t="shared" si="5"/>
        <v>1629190409.8000002</v>
      </c>
      <c r="J21" s="102">
        <f t="shared" si="5"/>
        <v>1630558030.74</v>
      </c>
      <c r="K21" s="102">
        <f t="shared" si="5"/>
        <v>1590618748.6700001</v>
      </c>
      <c r="L21" s="102">
        <f t="shared" si="5"/>
        <v>1601036999.76</v>
      </c>
      <c r="M21" s="102">
        <f t="shared" si="5"/>
        <v>1614761192.0699999</v>
      </c>
      <c r="N21" s="102">
        <f t="shared" si="5"/>
        <v>1638654690.6099999</v>
      </c>
      <c r="O21" s="102">
        <f t="shared" si="5"/>
        <v>3198097507.6099997</v>
      </c>
      <c r="P21" s="102">
        <f t="shared" si="5"/>
        <v>1832745967.8200002</v>
      </c>
      <c r="Q21" s="102">
        <f>Q22+Q28</f>
        <v>20950118147.93</v>
      </c>
      <c r="R21" s="5"/>
      <c r="S21" s="110"/>
      <c r="T21" s="5"/>
      <c r="U21" s="5"/>
    </row>
    <row r="22" spans="1:22" x14ac:dyDescent="0.25">
      <c r="A22" s="29"/>
      <c r="B22" s="21" t="s">
        <v>34</v>
      </c>
      <c r="C22" s="80">
        <f>SUM(C23:C27)</f>
        <v>57904555170</v>
      </c>
      <c r="D22" s="80">
        <f>SUM(D23:D27)</f>
        <v>61464466172.469994</v>
      </c>
      <c r="E22" s="80">
        <f>SUM(E23:E27)</f>
        <v>63090234.530000009</v>
      </c>
      <c r="F22" s="80">
        <f t="shared" ref="F22:P22" si="6">SUM(F23:F27)</f>
        <v>2953820166.9000001</v>
      </c>
      <c r="G22" s="80">
        <f t="shared" si="6"/>
        <v>1545276020.4300001</v>
      </c>
      <c r="H22" s="80">
        <f t="shared" si="6"/>
        <v>1643402249.3900001</v>
      </c>
      <c r="I22" s="80">
        <f t="shared" si="6"/>
        <v>1627432716.1500001</v>
      </c>
      <c r="J22" s="80">
        <f t="shared" si="6"/>
        <v>1614111860.76</v>
      </c>
      <c r="K22" s="80">
        <f t="shared" si="6"/>
        <v>1569651906</v>
      </c>
      <c r="L22" s="80">
        <f t="shared" si="6"/>
        <v>1593459714.27</v>
      </c>
      <c r="M22" s="80">
        <f t="shared" si="6"/>
        <v>1594679441.22</v>
      </c>
      <c r="N22" s="80">
        <f t="shared" si="6"/>
        <v>1628402089.79</v>
      </c>
      <c r="O22" s="80">
        <f t="shared" si="6"/>
        <v>3183024337.6399999</v>
      </c>
      <c r="P22" s="80">
        <f t="shared" si="6"/>
        <v>1769441887.1900001</v>
      </c>
      <c r="Q22" s="80">
        <f>Q23+Q24+Q26+Q27+Q25</f>
        <v>20785792624.27</v>
      </c>
      <c r="R22" s="5"/>
      <c r="S22" s="5"/>
      <c r="T22" s="5"/>
      <c r="U22" s="5"/>
    </row>
    <row r="23" spans="1:22" x14ac:dyDescent="0.25">
      <c r="B23" s="28" t="s">
        <v>35</v>
      </c>
      <c r="C23" s="79">
        <v>40592500771</v>
      </c>
      <c r="D23" s="79">
        <v>41086448231.469994</v>
      </c>
      <c r="E23" s="112">
        <v>61381393.530000009</v>
      </c>
      <c r="F23" s="112">
        <v>142026847.88</v>
      </c>
      <c r="G23" s="112">
        <v>137476968.70999998</v>
      </c>
      <c r="H23" s="112">
        <v>136402211.88000003</v>
      </c>
      <c r="I23" s="112">
        <v>195039727.68000001</v>
      </c>
      <c r="J23" s="112">
        <v>182505942.05999997</v>
      </c>
      <c r="K23" s="112">
        <v>137861344.39999998</v>
      </c>
      <c r="L23" s="112">
        <v>161652761.06999999</v>
      </c>
      <c r="M23" s="112">
        <v>163014901.72</v>
      </c>
      <c r="N23" s="112">
        <v>196508750.28999999</v>
      </c>
      <c r="O23" s="112">
        <v>216312676.14000002</v>
      </c>
      <c r="P23" s="105">
        <v>337758220.56</v>
      </c>
      <c r="Q23" s="104">
        <f>SUM(E23:P23)</f>
        <v>2067941745.9200001</v>
      </c>
      <c r="R23" s="5"/>
      <c r="S23" s="51"/>
      <c r="T23" s="5"/>
      <c r="U23" s="5"/>
    </row>
    <row r="24" spans="1:22" x14ac:dyDescent="0.25">
      <c r="B24" s="28" t="s">
        <v>87</v>
      </c>
      <c r="C24" s="81">
        <v>0</v>
      </c>
      <c r="D24" s="81">
        <v>18789507</v>
      </c>
      <c r="E24" s="112">
        <v>1708841</v>
      </c>
      <c r="F24" s="112">
        <v>1678653.5</v>
      </c>
      <c r="G24" s="112">
        <v>1678653.5</v>
      </c>
      <c r="H24" s="112">
        <v>1678653.5</v>
      </c>
      <c r="I24" s="112">
        <v>1405504.7</v>
      </c>
      <c r="J24" s="112">
        <v>1492322.7</v>
      </c>
      <c r="K24" s="112">
        <v>1476965.6</v>
      </c>
      <c r="L24" s="112">
        <v>1563561</v>
      </c>
      <c r="M24" s="112">
        <v>1550943.5</v>
      </c>
      <c r="N24" s="112">
        <v>1570943.5</v>
      </c>
      <c r="O24" s="112">
        <v>1433333.5</v>
      </c>
      <c r="P24" s="104">
        <v>1490071</v>
      </c>
      <c r="Q24" s="104">
        <f t="shared" ref="Q24:Q26" si="7">SUM(E24:P24)</f>
        <v>18728447</v>
      </c>
      <c r="R24" s="5"/>
      <c r="S24" s="51"/>
      <c r="T24" s="5"/>
      <c r="U24" s="5"/>
    </row>
    <row r="25" spans="1:22" x14ac:dyDescent="0.25">
      <c r="B25" s="28" t="s">
        <v>99</v>
      </c>
      <c r="C25" s="81">
        <v>50000000</v>
      </c>
      <c r="D25" s="81">
        <v>50000000</v>
      </c>
      <c r="E25" s="112">
        <v>0</v>
      </c>
      <c r="F25" s="112">
        <v>0</v>
      </c>
      <c r="G25" s="112">
        <v>0</v>
      </c>
      <c r="H25" s="112">
        <v>0</v>
      </c>
      <c r="I25" s="112">
        <v>0</v>
      </c>
      <c r="J25" s="112">
        <v>0</v>
      </c>
      <c r="K25" s="112">
        <v>0</v>
      </c>
      <c r="L25" s="112">
        <v>0</v>
      </c>
      <c r="M25" s="112">
        <v>0</v>
      </c>
      <c r="N25" s="112">
        <v>0</v>
      </c>
      <c r="O25" s="112">
        <v>0</v>
      </c>
      <c r="P25" s="104">
        <v>0</v>
      </c>
      <c r="Q25" s="104">
        <f t="shared" si="7"/>
        <v>0</v>
      </c>
      <c r="R25" s="5"/>
      <c r="S25" s="51"/>
      <c r="T25" s="5"/>
      <c r="U25" s="5"/>
    </row>
    <row r="26" spans="1:22" x14ac:dyDescent="0.25">
      <c r="B26" s="28" t="s">
        <v>37</v>
      </c>
      <c r="C26" s="81">
        <v>17261454399</v>
      </c>
      <c r="D26" s="81">
        <v>20308671434</v>
      </c>
      <c r="E26" s="112">
        <v>0</v>
      </c>
      <c r="F26" s="112">
        <v>2810088666</v>
      </c>
      <c r="G26" s="112">
        <v>1406120398.22</v>
      </c>
      <c r="H26" s="112">
        <v>1505321384.01</v>
      </c>
      <c r="I26" s="112">
        <v>1430987483.77</v>
      </c>
      <c r="J26" s="112">
        <v>1430113596</v>
      </c>
      <c r="K26" s="112">
        <v>1430313596</v>
      </c>
      <c r="L26" s="112">
        <v>1430243392.2</v>
      </c>
      <c r="M26" s="112">
        <v>1430113596</v>
      </c>
      <c r="N26" s="112">
        <v>1430322396</v>
      </c>
      <c r="O26" s="112">
        <v>2965278328</v>
      </c>
      <c r="P26" s="104">
        <v>1430193595.6300001</v>
      </c>
      <c r="Q26" s="104">
        <f t="shared" si="7"/>
        <v>18699096431.830002</v>
      </c>
      <c r="R26" s="5"/>
      <c r="S26" s="51"/>
      <c r="T26" s="5"/>
      <c r="U26" s="5"/>
    </row>
    <row r="27" spans="1:22" x14ac:dyDescent="0.25">
      <c r="B27" s="28" t="s">
        <v>38</v>
      </c>
      <c r="C27" s="81">
        <v>600000</v>
      </c>
      <c r="D27" s="81">
        <v>557000</v>
      </c>
      <c r="E27" s="112">
        <v>0</v>
      </c>
      <c r="F27" s="112">
        <v>25999.52</v>
      </c>
      <c r="G27" s="112">
        <v>0</v>
      </c>
      <c r="H27" s="112">
        <v>0</v>
      </c>
      <c r="I27" s="112"/>
      <c r="J27" s="112"/>
      <c r="K27" s="112"/>
      <c r="L27" s="112"/>
      <c r="M27" s="112"/>
      <c r="N27" s="112"/>
      <c r="O27" s="112"/>
      <c r="P27" s="104"/>
      <c r="Q27" s="104">
        <f>SUM(E27:P27)</f>
        <v>25999.52</v>
      </c>
      <c r="R27" s="5"/>
      <c r="S27" s="5"/>
      <c r="T27" s="5"/>
      <c r="U27" s="5"/>
    </row>
    <row r="28" spans="1:22" x14ac:dyDescent="0.25">
      <c r="B28" s="21" t="s">
        <v>39</v>
      </c>
      <c r="C28" s="80">
        <f>SUM(C29:C34)</f>
        <v>529484134</v>
      </c>
      <c r="D28" s="80">
        <f>SUM(D29:D34)</f>
        <v>852067811.6099999</v>
      </c>
      <c r="E28" s="80">
        <f>SUM(E29:E34)</f>
        <v>0</v>
      </c>
      <c r="F28" s="80">
        <f>SUM(F29:F34)</f>
        <v>67673</v>
      </c>
      <c r="G28" s="80">
        <f t="shared" ref="G28:P28" si="8">SUM(G29:G34)</f>
        <v>2501269.14</v>
      </c>
      <c r="H28" s="80">
        <f t="shared" si="8"/>
        <v>6296987.459999999</v>
      </c>
      <c r="I28" s="80">
        <f t="shared" si="8"/>
        <v>1757693.6500000004</v>
      </c>
      <c r="J28" s="80">
        <f t="shared" si="8"/>
        <v>16446169.98</v>
      </c>
      <c r="K28" s="80">
        <f t="shared" si="8"/>
        <v>20966842.669999998</v>
      </c>
      <c r="L28" s="80">
        <f t="shared" si="8"/>
        <v>7577285.4900000002</v>
      </c>
      <c r="M28" s="80">
        <f t="shared" si="8"/>
        <v>20081750.849999998</v>
      </c>
      <c r="N28" s="80">
        <f t="shared" si="8"/>
        <v>10252600.82</v>
      </c>
      <c r="O28" s="80">
        <f>SUM(O29:O34)</f>
        <v>15073169.969999999</v>
      </c>
      <c r="P28" s="80">
        <f t="shared" si="8"/>
        <v>63304080.629999995</v>
      </c>
      <c r="Q28" s="80">
        <f>SUM(Q29:Q34)</f>
        <v>164325523.66</v>
      </c>
      <c r="R28" s="5"/>
      <c r="S28" s="5"/>
      <c r="T28" s="5"/>
      <c r="U28" s="5"/>
    </row>
    <row r="29" spans="1:22" x14ac:dyDescent="0.25">
      <c r="B29" s="4" t="s">
        <v>40</v>
      </c>
      <c r="C29" s="108">
        <v>61334162</v>
      </c>
      <c r="D29" s="108">
        <v>59626140</v>
      </c>
      <c r="E29" s="106">
        <v>0</v>
      </c>
      <c r="F29" s="106">
        <v>0</v>
      </c>
      <c r="G29" s="106">
        <v>0</v>
      </c>
      <c r="H29" s="106">
        <v>0</v>
      </c>
      <c r="I29" s="106">
        <v>0</v>
      </c>
      <c r="J29" s="106">
        <v>0</v>
      </c>
      <c r="K29" s="112">
        <v>170041.9</v>
      </c>
      <c r="L29" s="112">
        <v>17003.760000000002</v>
      </c>
      <c r="M29" s="108">
        <v>0</v>
      </c>
      <c r="N29" s="108">
        <v>3152.49</v>
      </c>
      <c r="O29" s="106">
        <v>145186.56</v>
      </c>
      <c r="P29" s="106">
        <v>1057255.8900000001</v>
      </c>
      <c r="Q29" s="104">
        <f>SUM(E29:P29)</f>
        <v>1392640.6</v>
      </c>
      <c r="R29" s="5"/>
      <c r="S29" s="5"/>
      <c r="T29" s="5"/>
      <c r="U29" s="5"/>
    </row>
    <row r="30" spans="1:22" x14ac:dyDescent="0.25">
      <c r="B30" s="4" t="s">
        <v>41</v>
      </c>
      <c r="C30" s="107">
        <v>468149972</v>
      </c>
      <c r="D30" s="107">
        <v>792441671.6099999</v>
      </c>
      <c r="E30" s="106">
        <v>0</v>
      </c>
      <c r="F30" s="108">
        <v>67673</v>
      </c>
      <c r="G30" s="108">
        <v>2501269.14</v>
      </c>
      <c r="H30" s="108">
        <v>6296987.459999999</v>
      </c>
      <c r="I30" s="108">
        <v>1757693.6500000004</v>
      </c>
      <c r="J30" s="108">
        <v>16446169.98</v>
      </c>
      <c r="K30" s="112">
        <v>20796800.77</v>
      </c>
      <c r="L30" s="112">
        <v>7560281.7300000004</v>
      </c>
      <c r="M30" s="108">
        <v>20081750.849999998</v>
      </c>
      <c r="N30" s="108">
        <v>10249448.33</v>
      </c>
      <c r="O30" s="113">
        <v>14927983.409999998</v>
      </c>
      <c r="P30" s="105">
        <v>62246824.739999995</v>
      </c>
      <c r="Q30" s="104">
        <f>SUM(E30:P30)</f>
        <v>162932883.06</v>
      </c>
      <c r="R30" s="5"/>
      <c r="S30" s="5"/>
      <c r="T30" s="5"/>
      <c r="U30" s="5"/>
    </row>
    <row r="31" spans="1:22" x14ac:dyDescent="0.25">
      <c r="B31" s="4" t="s">
        <v>42</v>
      </c>
      <c r="C31" s="79">
        <v>0</v>
      </c>
      <c r="D31" s="79">
        <v>0</v>
      </c>
      <c r="E31" s="106">
        <v>0</v>
      </c>
      <c r="F31" s="106">
        <v>0</v>
      </c>
      <c r="G31" s="106">
        <v>0</v>
      </c>
      <c r="H31" s="106">
        <v>0</v>
      </c>
      <c r="I31" s="106">
        <v>0</v>
      </c>
      <c r="J31" s="106">
        <v>0</v>
      </c>
      <c r="K31" s="106">
        <v>0</v>
      </c>
      <c r="L31" s="106">
        <v>0</v>
      </c>
      <c r="M31" s="108">
        <v>0</v>
      </c>
      <c r="N31" s="108">
        <v>0</v>
      </c>
      <c r="O31" s="105">
        <v>0</v>
      </c>
      <c r="P31" s="105">
        <v>0</v>
      </c>
      <c r="Q31" s="104">
        <f>SUM(E31:P31)</f>
        <v>0</v>
      </c>
      <c r="R31" s="5"/>
      <c r="S31" s="5"/>
      <c r="T31" s="5"/>
      <c r="U31" s="5"/>
    </row>
    <row r="32" spans="1:22" x14ac:dyDescent="0.25">
      <c r="B32" s="4" t="s">
        <v>43</v>
      </c>
      <c r="C32" s="81">
        <v>0</v>
      </c>
      <c r="D32" s="81">
        <v>0</v>
      </c>
      <c r="E32" s="106">
        <v>0</v>
      </c>
      <c r="F32" s="106">
        <v>0</v>
      </c>
      <c r="G32" s="106">
        <v>0</v>
      </c>
      <c r="H32" s="106">
        <v>0</v>
      </c>
      <c r="I32" s="106">
        <v>0</v>
      </c>
      <c r="J32" s="106">
        <v>0</v>
      </c>
      <c r="K32" s="106">
        <v>0</v>
      </c>
      <c r="L32" s="106">
        <v>0</v>
      </c>
      <c r="M32" s="106">
        <v>0</v>
      </c>
      <c r="N32" s="106">
        <v>0</v>
      </c>
      <c r="O32" s="105">
        <v>0</v>
      </c>
      <c r="P32" s="105">
        <v>0</v>
      </c>
      <c r="Q32" s="104">
        <f t="shared" ref="Q32:Q35" si="9">SUM(E32:P32)</f>
        <v>0</v>
      </c>
      <c r="R32" s="5"/>
      <c r="S32" s="70"/>
      <c r="T32" s="5"/>
      <c r="U32" s="5"/>
    </row>
    <row r="33" spans="1:21" x14ac:dyDescent="0.25">
      <c r="B33" s="4" t="s">
        <v>44</v>
      </c>
      <c r="C33" s="81">
        <v>0</v>
      </c>
      <c r="D33" s="81">
        <v>0</v>
      </c>
      <c r="E33" s="103">
        <v>0</v>
      </c>
      <c r="F33" s="104">
        <v>0</v>
      </c>
      <c r="G33" s="104">
        <v>0</v>
      </c>
      <c r="H33" s="104">
        <v>0</v>
      </c>
      <c r="I33" s="104">
        <v>0</v>
      </c>
      <c r="J33" s="104">
        <v>0</v>
      </c>
      <c r="K33" s="104">
        <v>0</v>
      </c>
      <c r="L33" s="104">
        <v>0</v>
      </c>
      <c r="M33" s="105">
        <v>0</v>
      </c>
      <c r="N33" s="105">
        <v>0</v>
      </c>
      <c r="O33" s="105">
        <v>0</v>
      </c>
      <c r="P33" s="105">
        <v>0</v>
      </c>
      <c r="Q33" s="104">
        <f t="shared" si="9"/>
        <v>0</v>
      </c>
      <c r="R33" s="5"/>
      <c r="S33" s="5"/>
      <c r="T33" s="5"/>
      <c r="U33" s="5"/>
    </row>
    <row r="34" spans="1:21" x14ac:dyDescent="0.25">
      <c r="B34" s="4" t="s">
        <v>45</v>
      </c>
      <c r="C34" s="50">
        <v>0</v>
      </c>
      <c r="D34" s="50">
        <v>0</v>
      </c>
      <c r="E34" s="104">
        <v>0</v>
      </c>
      <c r="F34" s="104">
        <v>0</v>
      </c>
      <c r="G34" s="104">
        <v>0</v>
      </c>
      <c r="H34" s="104">
        <v>0</v>
      </c>
      <c r="I34" s="104">
        <v>0</v>
      </c>
      <c r="J34" s="104">
        <v>0</v>
      </c>
      <c r="K34" s="104">
        <v>0</v>
      </c>
      <c r="L34" s="104">
        <v>0</v>
      </c>
      <c r="M34" s="105">
        <v>0</v>
      </c>
      <c r="N34" s="105">
        <v>0</v>
      </c>
      <c r="O34" s="105">
        <v>0</v>
      </c>
      <c r="P34" s="105">
        <v>0</v>
      </c>
      <c r="Q34" s="104">
        <f t="shared" si="9"/>
        <v>0</v>
      </c>
      <c r="R34" s="5"/>
      <c r="S34" s="5"/>
      <c r="T34" s="5"/>
      <c r="U34" s="5"/>
    </row>
    <row r="35" spans="1:21" x14ac:dyDescent="0.25">
      <c r="B35" s="86" t="s">
        <v>46</v>
      </c>
      <c r="C35" s="87"/>
      <c r="D35" s="87"/>
      <c r="E35" s="99">
        <v>0</v>
      </c>
      <c r="F35" s="99">
        <v>0</v>
      </c>
      <c r="G35" s="99">
        <v>0</v>
      </c>
      <c r="H35" s="99">
        <v>0</v>
      </c>
      <c r="I35" s="99">
        <v>0</v>
      </c>
      <c r="J35" s="99">
        <v>0</v>
      </c>
      <c r="K35" s="99">
        <v>0</v>
      </c>
      <c r="L35" s="99">
        <v>0</v>
      </c>
      <c r="M35" s="99">
        <v>0</v>
      </c>
      <c r="N35" s="99">
        <v>0</v>
      </c>
      <c r="O35" s="99">
        <v>0</v>
      </c>
      <c r="P35" s="99">
        <v>0</v>
      </c>
      <c r="Q35" s="99">
        <f t="shared" si="9"/>
        <v>0</v>
      </c>
      <c r="R35" s="5"/>
      <c r="S35" s="5"/>
      <c r="T35" s="5"/>
      <c r="U35" s="5"/>
    </row>
    <row r="36" spans="1:21" ht="17.25" customHeight="1" x14ac:dyDescent="0.25">
      <c r="A36" s="71"/>
      <c r="B36" s="27" t="s">
        <v>47</v>
      </c>
      <c r="C36" s="85">
        <f t="shared" ref="C36:P36" si="10">C12-C22</f>
        <v>1217860839</v>
      </c>
      <c r="D36" s="85">
        <f t="shared" ref="D36" si="11">D12-D22</f>
        <v>1232583977.7900009</v>
      </c>
      <c r="E36" s="85">
        <f>E12-E22</f>
        <v>78878639.75</v>
      </c>
      <c r="F36" s="85">
        <f>F12-F22</f>
        <v>7815980.1700000763</v>
      </c>
      <c r="G36" s="85">
        <f t="shared" si="10"/>
        <v>-8892006.3100001812</v>
      </c>
      <c r="H36" s="85">
        <f t="shared" si="10"/>
        <v>129249509.70000005</v>
      </c>
      <c r="I36" s="85">
        <f t="shared" si="10"/>
        <v>6845244.3299999237</v>
      </c>
      <c r="J36" s="85">
        <f t="shared" si="10"/>
        <v>16009056.50999999</v>
      </c>
      <c r="K36" s="85">
        <f>K12-K22</f>
        <v>97128947.950000048</v>
      </c>
      <c r="L36" s="85">
        <f t="shared" si="10"/>
        <v>50981543.480000019</v>
      </c>
      <c r="M36" s="85">
        <f t="shared" si="10"/>
        <v>41579551.849999905</v>
      </c>
      <c r="N36" s="85">
        <f t="shared" si="10"/>
        <v>-6600142.7599999905</v>
      </c>
      <c r="O36" s="85">
        <f t="shared" si="10"/>
        <v>-6128104.8599996567</v>
      </c>
      <c r="P36" s="85">
        <f t="shared" si="10"/>
        <v>-111237578.1500001</v>
      </c>
      <c r="Q36" s="85">
        <f>Q12-Q22</f>
        <v>295630641.65999985</v>
      </c>
      <c r="R36" s="5"/>
      <c r="S36" s="5"/>
      <c r="T36" s="5"/>
      <c r="U36" s="5"/>
    </row>
    <row r="37" spans="1:21" x14ac:dyDescent="0.25">
      <c r="B37" s="27" t="s">
        <v>48</v>
      </c>
      <c r="C37" s="85">
        <f t="shared" ref="C37:Q37" si="12">C18-C28</f>
        <v>-520029994</v>
      </c>
      <c r="D37" s="85">
        <f t="shared" ref="D37" si="13">D18-D28</f>
        <v>-799461627.12999988</v>
      </c>
      <c r="E37" s="85">
        <f>E18-E28</f>
        <v>0</v>
      </c>
      <c r="F37" s="85">
        <f t="shared" si="12"/>
        <v>-67673</v>
      </c>
      <c r="G37" s="85">
        <f t="shared" si="12"/>
        <v>-2501269.14</v>
      </c>
      <c r="H37" s="85">
        <f t="shared" si="12"/>
        <v>-6296987.459999999</v>
      </c>
      <c r="I37" s="85">
        <f t="shared" si="12"/>
        <v>-1757693.6500000004</v>
      </c>
      <c r="J37" s="85">
        <f t="shared" si="12"/>
        <v>-16446169.98</v>
      </c>
      <c r="K37" s="85">
        <f t="shared" si="12"/>
        <v>-20966842.669999998</v>
      </c>
      <c r="L37" s="85">
        <f t="shared" si="12"/>
        <v>-7577285.4900000002</v>
      </c>
      <c r="M37" s="85">
        <f t="shared" si="12"/>
        <v>-20081750.849999998</v>
      </c>
      <c r="N37" s="85">
        <f t="shared" si="12"/>
        <v>-10252600.82</v>
      </c>
      <c r="O37" s="85">
        <f t="shared" si="12"/>
        <v>-15073169.969999999</v>
      </c>
      <c r="P37" s="85">
        <f t="shared" si="12"/>
        <v>-63304080.629999995</v>
      </c>
      <c r="Q37" s="85">
        <f t="shared" si="12"/>
        <v>-164325523.66</v>
      </c>
      <c r="R37" s="5"/>
      <c r="S37" s="5"/>
      <c r="T37" s="5"/>
      <c r="U37" s="5"/>
    </row>
    <row r="38" spans="1:21" x14ac:dyDescent="0.25">
      <c r="B38" s="27" t="s">
        <v>49</v>
      </c>
      <c r="C38" s="85">
        <f t="shared" ref="C38:P38" si="14">(C12+C18)-(C22+C28)</f>
        <v>697830845</v>
      </c>
      <c r="D38" s="85">
        <f t="shared" ref="D38" si="15">(D12+D18)-(D22+D28)</f>
        <v>433122350.66000366</v>
      </c>
      <c r="E38" s="85">
        <f>(E12+E18)-(E22+E28)</f>
        <v>78878639.75</v>
      </c>
      <c r="F38" s="85">
        <f t="shared" si="14"/>
        <v>7748307.1700000763</v>
      </c>
      <c r="G38" s="85">
        <f t="shared" si="14"/>
        <v>-11393275.450000286</v>
      </c>
      <c r="H38" s="85">
        <f t="shared" si="14"/>
        <v>122952522.24000001</v>
      </c>
      <c r="I38" s="85">
        <f t="shared" si="14"/>
        <v>5087550.6799998283</v>
      </c>
      <c r="J38" s="85">
        <f t="shared" si="14"/>
        <v>-437113.47000002861</v>
      </c>
      <c r="K38" s="85">
        <f t="shared" si="14"/>
        <v>76162105.279999971</v>
      </c>
      <c r="L38" s="85">
        <f t="shared" si="14"/>
        <v>43404257.99000001</v>
      </c>
      <c r="M38" s="85">
        <f t="shared" si="14"/>
        <v>21497801</v>
      </c>
      <c r="N38" s="85">
        <f t="shared" si="14"/>
        <v>-16852743.579999924</v>
      </c>
      <c r="O38" s="85">
        <f t="shared" si="14"/>
        <v>-21201274.829999447</v>
      </c>
      <c r="P38" s="85">
        <f t="shared" si="14"/>
        <v>-174541658.78000021</v>
      </c>
      <c r="Q38" s="85">
        <f>(Q12+Q18)-(Q22+Q28)</f>
        <v>131305118</v>
      </c>
      <c r="R38" s="5"/>
      <c r="S38" s="5"/>
      <c r="T38" s="5"/>
      <c r="U38" s="5"/>
    </row>
    <row r="39" spans="1:21" x14ac:dyDescent="0.25">
      <c r="B39" s="86" t="s">
        <v>51</v>
      </c>
      <c r="C39" s="88">
        <f t="shared" ref="C39:Q39" si="16">C40-C42</f>
        <v>-697830845</v>
      </c>
      <c r="D39" s="88">
        <f t="shared" ref="D39" si="17">D40-D42</f>
        <v>-433122350.65999997</v>
      </c>
      <c r="E39" s="102">
        <f t="shared" si="16"/>
        <v>0</v>
      </c>
      <c r="F39" s="102">
        <f t="shared" si="16"/>
        <v>0</v>
      </c>
      <c r="G39" s="102">
        <f>G40-G42</f>
        <v>0</v>
      </c>
      <c r="H39" s="102">
        <f t="shared" si="16"/>
        <v>0</v>
      </c>
      <c r="I39" s="102">
        <f t="shared" si="16"/>
        <v>0</v>
      </c>
      <c r="J39" s="102">
        <f t="shared" si="16"/>
        <v>0</v>
      </c>
      <c r="K39" s="102">
        <f t="shared" si="16"/>
        <v>0</v>
      </c>
      <c r="L39" s="102">
        <f t="shared" si="16"/>
        <v>0</v>
      </c>
      <c r="M39" s="102">
        <f t="shared" si="16"/>
        <v>0</v>
      </c>
      <c r="N39" s="102">
        <f t="shared" si="16"/>
        <v>0</v>
      </c>
      <c r="O39" s="102">
        <f t="shared" si="16"/>
        <v>0</v>
      </c>
      <c r="P39" s="102">
        <f t="shared" si="16"/>
        <v>0</v>
      </c>
      <c r="Q39" s="102">
        <f t="shared" si="16"/>
        <v>0</v>
      </c>
      <c r="R39" s="5"/>
      <c r="S39" s="5"/>
      <c r="T39" s="5"/>
      <c r="U39" s="5"/>
    </row>
    <row r="40" spans="1:21" x14ac:dyDescent="0.25">
      <c r="B40" s="23" t="s">
        <v>52</v>
      </c>
      <c r="C40" s="80">
        <f>C41</f>
        <v>0</v>
      </c>
      <c r="D40" s="80">
        <f>D41</f>
        <v>264708494.34</v>
      </c>
      <c r="E40" s="56">
        <f t="shared" ref="E40:Q40" si="18">SUM(E41:E41)</f>
        <v>0</v>
      </c>
      <c r="F40" s="56">
        <f t="shared" si="18"/>
        <v>0</v>
      </c>
      <c r="G40" s="56">
        <f t="shared" si="18"/>
        <v>0</v>
      </c>
      <c r="H40" s="56">
        <f t="shared" si="18"/>
        <v>0</v>
      </c>
      <c r="I40" s="56">
        <f t="shared" si="18"/>
        <v>0</v>
      </c>
      <c r="J40" s="56">
        <f t="shared" si="18"/>
        <v>0</v>
      </c>
      <c r="K40" s="56">
        <f t="shared" si="18"/>
        <v>0</v>
      </c>
      <c r="L40" s="56">
        <f t="shared" si="18"/>
        <v>0</v>
      </c>
      <c r="M40" s="56">
        <f t="shared" si="18"/>
        <v>0</v>
      </c>
      <c r="N40" s="56">
        <f t="shared" si="18"/>
        <v>0</v>
      </c>
      <c r="O40" s="56">
        <f t="shared" si="18"/>
        <v>0</v>
      </c>
      <c r="P40" s="56">
        <f t="shared" si="18"/>
        <v>0</v>
      </c>
      <c r="Q40" s="57">
        <f t="shared" si="18"/>
        <v>0</v>
      </c>
      <c r="R40" s="5"/>
      <c r="S40" s="5"/>
      <c r="T40" s="5"/>
      <c r="U40" s="5"/>
    </row>
    <row r="41" spans="1:21" x14ac:dyDescent="0.25">
      <c r="B41" s="22" t="s">
        <v>53</v>
      </c>
      <c r="C41" s="79">
        <v>0</v>
      </c>
      <c r="D41" s="79">
        <v>264708494.34</v>
      </c>
      <c r="E41" s="103">
        <v>0</v>
      </c>
      <c r="F41" s="104">
        <v>0</v>
      </c>
      <c r="G41" s="104">
        <v>0</v>
      </c>
      <c r="H41" s="104">
        <v>0</v>
      </c>
      <c r="I41" s="104">
        <v>0</v>
      </c>
      <c r="J41" s="50">
        <v>0</v>
      </c>
      <c r="K41" s="50">
        <v>0</v>
      </c>
      <c r="L41" s="50">
        <v>0</v>
      </c>
      <c r="M41" s="50">
        <v>0</v>
      </c>
      <c r="N41" s="50">
        <v>0</v>
      </c>
      <c r="O41" s="50">
        <v>0</v>
      </c>
      <c r="P41" s="50">
        <v>0</v>
      </c>
      <c r="Q41" s="50">
        <f>SUM(E41:P41)</f>
        <v>0</v>
      </c>
      <c r="R41" s="5"/>
      <c r="S41" s="5"/>
      <c r="T41" s="5"/>
      <c r="U41" s="5"/>
    </row>
    <row r="42" spans="1:21" x14ac:dyDescent="0.25">
      <c r="B42" s="21" t="s">
        <v>54</v>
      </c>
      <c r="C42" s="80">
        <f>SUM(C43:C45)</f>
        <v>697830845</v>
      </c>
      <c r="D42" s="80">
        <f>SUM(D43:D45)</f>
        <v>697830845</v>
      </c>
      <c r="E42" s="62">
        <v>0</v>
      </c>
      <c r="F42" s="62">
        <v>0</v>
      </c>
      <c r="G42" s="62">
        <v>0</v>
      </c>
      <c r="H42" s="62">
        <v>0</v>
      </c>
      <c r="I42" s="62">
        <v>0</v>
      </c>
      <c r="J42" s="62">
        <v>0</v>
      </c>
      <c r="K42" s="62">
        <v>0</v>
      </c>
      <c r="L42" s="62">
        <v>0</v>
      </c>
      <c r="M42" s="62">
        <f t="shared" ref="M42:P42" si="19">SUM(M43:M45)</f>
        <v>0</v>
      </c>
      <c r="N42" s="62">
        <f t="shared" ref="N42" si="20">SUM(N43:N45)</f>
        <v>0</v>
      </c>
      <c r="O42" s="62">
        <f t="shared" si="19"/>
        <v>0</v>
      </c>
      <c r="P42" s="62">
        <f t="shared" si="19"/>
        <v>0</v>
      </c>
      <c r="Q42" s="66">
        <f>SUM(Q43:Q45)</f>
        <v>0</v>
      </c>
      <c r="R42" s="5"/>
      <c r="S42" s="5"/>
      <c r="T42" s="5"/>
      <c r="U42" s="5"/>
    </row>
    <row r="43" spans="1:21" x14ac:dyDescent="0.25">
      <c r="B43" s="20" t="s">
        <v>55</v>
      </c>
      <c r="C43" s="79">
        <v>502830845</v>
      </c>
      <c r="D43" s="79">
        <v>502830845</v>
      </c>
      <c r="E43" s="103">
        <v>0</v>
      </c>
      <c r="F43" s="104">
        <v>0</v>
      </c>
      <c r="G43" s="104">
        <v>0</v>
      </c>
      <c r="H43" s="104">
        <v>0</v>
      </c>
      <c r="I43" s="104">
        <v>0</v>
      </c>
      <c r="J43" s="63">
        <v>0</v>
      </c>
      <c r="K43" s="63">
        <v>0</v>
      </c>
      <c r="L43" s="63">
        <v>0</v>
      </c>
      <c r="M43" s="63">
        <v>0</v>
      </c>
      <c r="N43" s="63">
        <v>0</v>
      </c>
      <c r="O43" s="63">
        <v>0</v>
      </c>
      <c r="P43" s="63">
        <v>0</v>
      </c>
      <c r="Q43" s="61">
        <f>SUM(E43:P43)</f>
        <v>0</v>
      </c>
      <c r="R43" s="5"/>
      <c r="S43" s="5"/>
      <c r="T43" s="5"/>
      <c r="U43" s="5"/>
    </row>
    <row r="44" spans="1:21" x14ac:dyDescent="0.25">
      <c r="B44" s="20" t="s">
        <v>56</v>
      </c>
      <c r="C44" s="81">
        <v>195000000</v>
      </c>
      <c r="D44" s="81">
        <v>195000000</v>
      </c>
      <c r="E44" s="104">
        <v>0</v>
      </c>
      <c r="F44" s="104">
        <v>0</v>
      </c>
      <c r="G44" s="104">
        <v>0</v>
      </c>
      <c r="H44" s="104">
        <v>0</v>
      </c>
      <c r="I44" s="104">
        <v>0</v>
      </c>
      <c r="J44" s="63">
        <v>0</v>
      </c>
      <c r="K44" s="63">
        <v>0</v>
      </c>
      <c r="L44" s="63">
        <v>0</v>
      </c>
      <c r="M44" s="63">
        <v>0</v>
      </c>
      <c r="N44" s="63">
        <v>0</v>
      </c>
      <c r="O44" s="63">
        <v>0</v>
      </c>
      <c r="P44" s="63">
        <v>0</v>
      </c>
      <c r="Q44" s="61">
        <f>SUM(E44:P44)</f>
        <v>0</v>
      </c>
      <c r="R44" s="5"/>
      <c r="S44" s="5"/>
      <c r="T44" s="5"/>
      <c r="U44" s="5"/>
    </row>
    <row r="45" spans="1:21" ht="15.75" thickBot="1" x14ac:dyDescent="0.3">
      <c r="B45" s="47" t="s">
        <v>69</v>
      </c>
      <c r="C45" s="81">
        <v>0</v>
      </c>
      <c r="D45" s="81">
        <v>0</v>
      </c>
      <c r="E45" s="103">
        <v>0</v>
      </c>
      <c r="F45" s="104">
        <v>0</v>
      </c>
      <c r="G45" s="104">
        <v>0</v>
      </c>
      <c r="H45" s="104">
        <v>0</v>
      </c>
      <c r="I45" s="104">
        <v>0</v>
      </c>
      <c r="J45" s="65">
        <v>0</v>
      </c>
      <c r="K45" s="65">
        <v>0</v>
      </c>
      <c r="L45" s="65">
        <v>0</v>
      </c>
      <c r="M45" s="65">
        <v>0</v>
      </c>
      <c r="N45" s="65">
        <v>0</v>
      </c>
      <c r="O45" s="65">
        <v>0</v>
      </c>
      <c r="P45" s="65">
        <v>0</v>
      </c>
      <c r="Q45" s="67">
        <f>SUM(E45:P45)</f>
        <v>0</v>
      </c>
      <c r="R45" s="5"/>
      <c r="S45" s="5"/>
      <c r="T45" s="5"/>
      <c r="U45" s="5"/>
    </row>
    <row r="46" spans="1:21" x14ac:dyDescent="0.25">
      <c r="B46" s="183"/>
      <c r="C46" s="183"/>
      <c r="D46" s="183"/>
      <c r="E46" s="183"/>
      <c r="F46" s="58"/>
      <c r="G46" s="58"/>
      <c r="H46" s="58"/>
      <c r="I46" s="58"/>
      <c r="J46" s="58"/>
      <c r="K46" s="58"/>
      <c r="L46" s="58"/>
      <c r="M46" s="58"/>
      <c r="N46" s="58"/>
      <c r="O46" s="58"/>
      <c r="P46" s="58"/>
      <c r="Q46" s="55"/>
      <c r="R46" s="5"/>
      <c r="S46" s="5"/>
      <c r="T46" s="5"/>
      <c r="U46" s="5"/>
    </row>
    <row r="47" spans="1:21" x14ac:dyDescent="0.25">
      <c r="B47" s="59" t="s">
        <v>93</v>
      </c>
      <c r="C47" s="59"/>
      <c r="D47" s="59"/>
      <c r="E47" s="59"/>
      <c r="F47" s="59"/>
      <c r="G47" s="52"/>
      <c r="H47" s="52"/>
      <c r="I47" s="52"/>
      <c r="J47" s="52"/>
      <c r="K47" s="52"/>
      <c r="L47" s="52"/>
      <c r="M47" s="52"/>
      <c r="N47" s="52"/>
      <c r="O47" s="52"/>
      <c r="P47" s="52"/>
      <c r="Q47" s="5"/>
      <c r="R47" s="5"/>
      <c r="S47" s="5"/>
      <c r="T47" s="5"/>
      <c r="U47" s="5"/>
    </row>
    <row r="48" spans="1:21" x14ac:dyDescent="0.25">
      <c r="B48" s="15" t="s">
        <v>100</v>
      </c>
      <c r="C48" s="10"/>
      <c r="D48" s="10"/>
      <c r="E48" s="13"/>
      <c r="F48" s="13"/>
      <c r="G48" s="13"/>
      <c r="H48" s="13"/>
      <c r="I48" s="13"/>
      <c r="J48" s="13"/>
      <c r="K48" s="13"/>
      <c r="L48" s="13"/>
      <c r="M48" s="13"/>
      <c r="N48" s="13"/>
      <c r="O48" s="13"/>
      <c r="P48" s="13"/>
      <c r="Q48" s="5"/>
      <c r="R48" s="5"/>
      <c r="S48" s="5"/>
      <c r="T48" s="5"/>
      <c r="U48" s="5"/>
    </row>
    <row r="49" spans="2:21" x14ac:dyDescent="0.25">
      <c r="B49" s="109" t="s">
        <v>101</v>
      </c>
      <c r="C49" s="10"/>
      <c r="D49" s="10"/>
      <c r="E49" s="9"/>
      <c r="F49" s="9"/>
      <c r="G49" s="9"/>
      <c r="H49" s="9"/>
      <c r="I49" s="9"/>
      <c r="J49" s="9"/>
      <c r="K49" s="9"/>
      <c r="L49" s="9"/>
      <c r="M49" s="9"/>
      <c r="N49" s="9"/>
      <c r="O49" s="9"/>
      <c r="P49" s="9"/>
      <c r="Q49" s="5"/>
      <c r="R49" s="5"/>
      <c r="S49" s="5"/>
      <c r="T49" s="5"/>
      <c r="U49" s="5"/>
    </row>
    <row r="50" spans="2:21" ht="24" x14ac:dyDescent="0.25">
      <c r="B50" s="109" t="s">
        <v>102</v>
      </c>
      <c r="C50" s="10"/>
      <c r="D50" s="10"/>
      <c r="E50" s="12"/>
      <c r="F50" s="12"/>
      <c r="G50" s="12"/>
      <c r="H50" s="12"/>
      <c r="I50" s="12"/>
      <c r="J50" s="12"/>
      <c r="K50" s="12"/>
      <c r="L50" s="12"/>
      <c r="M50" s="12"/>
      <c r="N50" s="12"/>
      <c r="O50" s="12"/>
      <c r="P50" s="12"/>
      <c r="Q50" s="85"/>
      <c r="R50" s="5"/>
      <c r="S50" s="5"/>
      <c r="T50" s="5"/>
      <c r="U50" s="5"/>
    </row>
    <row r="51" spans="2:21" ht="36" x14ac:dyDescent="0.25">
      <c r="B51" s="109" t="s">
        <v>103</v>
      </c>
      <c r="C51" s="10"/>
      <c r="D51" s="10"/>
      <c r="E51" s="9"/>
      <c r="F51" s="9"/>
      <c r="G51" s="9"/>
      <c r="H51" s="9"/>
      <c r="I51" s="9"/>
      <c r="J51" s="9"/>
      <c r="K51" s="9"/>
      <c r="L51" s="9"/>
      <c r="M51" s="9"/>
      <c r="N51" s="9"/>
      <c r="O51" s="9"/>
      <c r="P51" s="9"/>
      <c r="Q51" s="5"/>
      <c r="R51" s="5"/>
      <c r="S51" s="5"/>
      <c r="T51" s="5"/>
      <c r="U51" s="5"/>
    </row>
    <row r="52" spans="2:21" x14ac:dyDescent="0.25">
      <c r="B52" s="109" t="s">
        <v>104</v>
      </c>
      <c r="Q52" s="5"/>
      <c r="R52" s="5"/>
      <c r="S52" s="5"/>
      <c r="T52" s="5"/>
      <c r="U52" s="5"/>
    </row>
    <row r="53" spans="2:21" x14ac:dyDescent="0.25">
      <c r="Q53" s="5"/>
      <c r="R53" s="5"/>
      <c r="S53" s="5"/>
      <c r="T53" s="5"/>
      <c r="U53" s="5"/>
    </row>
    <row r="54" spans="2:21" x14ac:dyDescent="0.25">
      <c r="Q54" s="5"/>
      <c r="R54" s="5"/>
      <c r="S54" s="5"/>
      <c r="T54" s="5"/>
      <c r="U54" s="5"/>
    </row>
    <row r="55" spans="2:21" x14ac:dyDescent="0.25">
      <c r="C55" s="5"/>
      <c r="D55" s="5"/>
      <c r="E55" s="8"/>
      <c r="F55" s="8"/>
      <c r="G55" s="8"/>
      <c r="H55" s="8"/>
      <c r="I55" s="8"/>
      <c r="J55" s="8"/>
      <c r="K55" s="8"/>
      <c r="L55" s="8"/>
      <c r="M55" s="8"/>
      <c r="N55" s="8"/>
      <c r="O55" s="8"/>
      <c r="P55" s="8"/>
      <c r="Q55" s="5"/>
      <c r="R55" s="5"/>
      <c r="S55" s="5"/>
      <c r="T55" s="5"/>
      <c r="U55" s="5"/>
    </row>
    <row r="56" spans="2:21" x14ac:dyDescent="0.25">
      <c r="C56" s="5"/>
      <c r="D56" s="5"/>
      <c r="Q56" s="5"/>
      <c r="R56" s="5"/>
      <c r="S56" s="5"/>
      <c r="T56" s="5"/>
      <c r="U56" s="5"/>
    </row>
    <row r="57" spans="2:21" x14ac:dyDescent="0.25">
      <c r="C57" s="5"/>
      <c r="D57" s="5"/>
      <c r="Q57" s="5"/>
      <c r="R57" s="5"/>
      <c r="S57" s="5"/>
      <c r="T57" s="5"/>
      <c r="U57" s="5"/>
    </row>
    <row r="58" spans="2:21" x14ac:dyDescent="0.25">
      <c r="C58" s="5"/>
      <c r="D58" s="5"/>
      <c r="Q58" s="5"/>
      <c r="R58" s="5"/>
      <c r="S58" s="5"/>
      <c r="T58" s="5"/>
      <c r="U58" s="5"/>
    </row>
  </sheetData>
  <mergeCells count="5">
    <mergeCell ref="B3:Q3"/>
    <mergeCell ref="B4:Q4"/>
    <mergeCell ref="B5:Q5"/>
    <mergeCell ref="B6:Q6"/>
    <mergeCell ref="B46:E46"/>
  </mergeCells>
  <pageMargins left="0.7" right="0.7" top="0.75" bottom="0.75" header="0.3" footer="0.3"/>
  <pageSetup orientation="portrait" horizontalDpi="4294967295" verticalDpi="4294967295" r:id="rId1"/>
  <ignoredErrors>
    <ignoredError sqref="Q25:Q27 C22 F22:L22 Q37 E12:M12 Q29:Q34 Q13:Q20 Q23:Q24 N12:P12 E28 F28:P28 Q39:Q41" formulaRange="1"/>
    <ignoredError sqref="Q43:Q45" formula="1" formulaRange="1"/>
    <ignoredError sqref="Q42 Q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739B9-1E23-47D5-9122-244980C7228A}">
  <ds:schemaRefs>
    <ds:schemaRef ds:uri="http://schemas.microsoft.com/sharepoint/v3/contenttype/forms"/>
  </ds:schemaRefs>
</ds:datastoreItem>
</file>

<file path=customXml/itemProps2.xml><?xml version="1.0" encoding="utf-8"?>
<ds:datastoreItem xmlns:ds="http://schemas.openxmlformats.org/officeDocument/2006/customXml" ds:itemID="{86F17C64-125C-4425-AB2A-A207F2EEF585}">
  <ds:schemaRefs>
    <ds:schemaRef ds:uri="f7c7372e-77c9-4c4a-9e9a-3e04be05905d"/>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09100588-ee89-45b2-81d6-a67d223ce91b"/>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DAF7ECD-95D9-45D8-8525-555A1BAB3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2017-02-22T19:21:28Z</dcterms:created>
  <dcterms:modified xsi:type="dcterms:W3CDTF">2026-04-23T14:12:02Z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