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Abril/Gastos/Descentralizadas/"/>
    </mc:Choice>
  </mc:AlternateContent>
  <xr:revisionPtr revIDLastSave="441" documentId="13_ncr:1_{20F3A1E0-1D02-40C9-ABE3-E1D14182F56B}" xr6:coauthVersionLast="47" xr6:coauthVersionMax="47" xr10:uidLastSave="{4B00DECE-3FE7-48B0-B8A3-0D4E742B366B}"/>
  <bookViews>
    <workbookView xWindow="-120" yWindow="-120" windowWidth="29040" windowHeight="15720" firstSheet="11" activeTab="12" xr2:uid="{00000000-000D-0000-FFFF-FFFF00000000}"/>
  </bookViews>
  <sheets>
    <sheet name="2014" sheetId="9" r:id="rId1"/>
    <sheet name="2015" sheetId="10" r:id="rId2"/>
    <sheet name="2016" sheetId="21" r:id="rId3"/>
    <sheet name="2017" sheetId="4" r:id="rId4"/>
    <sheet name="2018" sheetId="12" r:id="rId5"/>
    <sheet name="2019" sheetId="13" r:id="rId6"/>
    <sheet name="2020" sheetId="16" r:id="rId7"/>
    <sheet name="2021" sheetId="18" r:id="rId8"/>
    <sheet name="2022" sheetId="20" r:id="rId9"/>
    <sheet name="2023" sheetId="23" r:id="rId10"/>
    <sheet name="2024" sheetId="19"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5" l="1"/>
  <c r="Q33" i="25"/>
  <c r="Q29" i="25"/>
  <c r="P35" i="25"/>
  <c r="O35" i="25"/>
  <c r="N35" i="25"/>
  <c r="M35" i="25"/>
  <c r="L35" i="25"/>
  <c r="K35" i="25"/>
  <c r="J35" i="25"/>
  <c r="I35" i="25"/>
  <c r="H35" i="25"/>
  <c r="G35" i="25"/>
  <c r="F35" i="25"/>
  <c r="E35" i="25"/>
  <c r="Q24" i="25"/>
  <c r="Q23" i="25"/>
  <c r="Q19" i="25"/>
  <c r="Q15" i="25"/>
  <c r="Q14" i="25"/>
  <c r="Q13" i="25"/>
  <c r="Q22" i="25"/>
  <c r="Q16" i="25"/>
  <c r="P49" i="24"/>
  <c r="O49" i="24"/>
  <c r="N49" i="24"/>
  <c r="M49" i="24"/>
  <c r="L49" i="24"/>
  <c r="K49" i="24"/>
  <c r="J49" i="24"/>
  <c r="I49" i="24"/>
  <c r="H49" i="24"/>
  <c r="G49" i="24"/>
  <c r="F49" i="24"/>
  <c r="E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Q22" i="24"/>
  <c r="Q21" i="24"/>
  <c r="Q20" i="24"/>
  <c r="Q19" i="24"/>
  <c r="Q18" i="24"/>
  <c r="Q17" i="24"/>
  <c r="Q16" i="24"/>
  <c r="Q15" i="24"/>
  <c r="Q14" i="24"/>
  <c r="Q13" i="24"/>
  <c r="Q12" i="24"/>
  <c r="Q11" i="24"/>
  <c r="O42" i="25" l="1"/>
  <c r="N42" i="25"/>
  <c r="M42" i="25"/>
  <c r="L42" i="25"/>
  <c r="K42" i="25"/>
  <c r="J42" i="25"/>
  <c r="I42" i="25"/>
  <c r="H42" i="25"/>
  <c r="G42" i="25"/>
  <c r="G44" i="25" s="1"/>
  <c r="F42" i="25"/>
  <c r="E42" i="25"/>
  <c r="D42" i="25"/>
  <c r="C42" i="25"/>
  <c r="Q32" i="25"/>
  <c r="Q31" i="25"/>
  <c r="Q30" i="25"/>
  <c r="Q28" i="25"/>
  <c r="Q27" i="25"/>
  <c r="Q26" i="25"/>
  <c r="Q25" i="25"/>
  <c r="Q21" i="25"/>
  <c r="Q20" i="25"/>
  <c r="Q18" i="25"/>
  <c r="Q17" i="25"/>
  <c r="Q12" i="25"/>
  <c r="Q11" i="25"/>
  <c r="E44" i="25"/>
  <c r="D35" i="25"/>
  <c r="D44" i="25" s="1"/>
  <c r="C35" i="25"/>
  <c r="Q41" i="25"/>
  <c r="P40" i="25"/>
  <c r="Q40" i="25" s="1"/>
  <c r="Q39" i="25"/>
  <c r="P38" i="25"/>
  <c r="Q38" i="25" s="1"/>
  <c r="P37" i="25"/>
  <c r="O37" i="25"/>
  <c r="N37" i="25"/>
  <c r="M37" i="25"/>
  <c r="L37" i="25"/>
  <c r="K37" i="25"/>
  <c r="J37" i="25"/>
  <c r="I37" i="25"/>
  <c r="N44" i="25"/>
  <c r="D49" i="24"/>
  <c r="Q10" i="24"/>
  <c r="Q49" i="24" s="1"/>
  <c r="C49" i="24"/>
  <c r="I51" i="24"/>
  <c r="J51" i="24"/>
  <c r="K51" i="24"/>
  <c r="L51" i="24"/>
  <c r="M51" i="24"/>
  <c r="N51" i="24"/>
  <c r="O51" i="24"/>
  <c r="P51" i="24"/>
  <c r="P52" i="24"/>
  <c r="Q52" i="24" s="1"/>
  <c r="Q53" i="24"/>
  <c r="P54" i="24"/>
  <c r="Q54" i="24" s="1"/>
  <c r="Q55" i="24"/>
  <c r="P56" i="24"/>
  <c r="Q56" i="24" s="1"/>
  <c r="Q57" i="24"/>
  <c r="C58" i="24"/>
  <c r="D58" i="24"/>
  <c r="E58" i="24"/>
  <c r="F58" i="24"/>
  <c r="G58" i="24"/>
  <c r="H58" i="24"/>
  <c r="I58" i="24"/>
  <c r="J58" i="24"/>
  <c r="K58" i="24"/>
  <c r="L58" i="24"/>
  <c r="M58" i="24"/>
  <c r="N58" i="24"/>
  <c r="O58" i="24"/>
  <c r="F44" i="25" l="1"/>
  <c r="M44" i="25"/>
  <c r="Q42" i="25"/>
  <c r="P42" i="25"/>
  <c r="C44" i="25"/>
  <c r="L44" i="25"/>
  <c r="O44" i="25"/>
  <c r="K44" i="25"/>
  <c r="H44" i="25"/>
  <c r="I44" i="25"/>
  <c r="J44" i="25"/>
  <c r="Q10" i="25"/>
  <c r="Q35" i="25" s="1"/>
  <c r="J60" i="24"/>
  <c r="K60" i="24"/>
  <c r="C60" i="24"/>
  <c r="M60" i="24"/>
  <c r="E60" i="24"/>
  <c r="L60" i="24"/>
  <c r="D60" i="24"/>
  <c r="H60" i="24"/>
  <c r="I60" i="24"/>
  <c r="N60" i="24"/>
  <c r="F60" i="24"/>
  <c r="P58" i="24"/>
  <c r="O60" i="24"/>
  <c r="G60" i="24"/>
  <c r="Q44" i="25" l="1"/>
  <c r="P44" i="25"/>
  <c r="P60" i="24"/>
  <c r="Q58" i="24"/>
  <c r="Q60" i="24" s="1"/>
  <c r="P54" i="19" l="1"/>
  <c r="O54" i="19"/>
  <c r="N54" i="19"/>
  <c r="M54" i="19"/>
  <c r="L54" i="19"/>
  <c r="K54" i="19"/>
  <c r="J54" i="19"/>
  <c r="I54" i="19"/>
  <c r="H54" i="19"/>
  <c r="G54" i="19"/>
  <c r="F54" i="19"/>
  <c r="P43" i="19"/>
  <c r="O43" i="19"/>
  <c r="N43" i="19"/>
  <c r="M43" i="19"/>
  <c r="L43" i="19"/>
  <c r="K43" i="19"/>
  <c r="J43" i="19"/>
  <c r="I43" i="19"/>
  <c r="H43" i="19"/>
  <c r="G43" i="19"/>
  <c r="F43" i="19"/>
  <c r="Q42" i="19"/>
  <c r="Q41" i="19"/>
  <c r="Q40" i="19"/>
  <c r="Q39" i="19"/>
  <c r="Q38" i="19"/>
  <c r="Q37" i="19"/>
  <c r="Q36" i="19"/>
  <c r="Q35" i="19"/>
  <c r="Q34" i="19"/>
  <c r="Q33" i="19"/>
  <c r="Q32" i="19"/>
  <c r="Q31" i="19"/>
  <c r="Q30" i="19"/>
  <c r="Q29" i="19"/>
  <c r="Q28" i="19"/>
  <c r="Q27" i="19"/>
  <c r="Q26" i="19"/>
  <c r="Q25" i="19"/>
  <c r="Q24" i="19"/>
  <c r="Q23" i="19"/>
  <c r="Q22" i="19"/>
  <c r="Q21" i="19"/>
  <c r="Q20" i="19"/>
  <c r="Q19" i="19"/>
  <c r="Q18" i="19"/>
  <c r="Q17" i="19"/>
  <c r="Q16" i="19"/>
  <c r="Q15" i="19"/>
  <c r="Q14" i="19"/>
  <c r="Q13" i="19"/>
  <c r="Q12" i="19"/>
  <c r="Q11" i="19"/>
  <c r="D43" i="19"/>
  <c r="D52" i="19"/>
  <c r="E43" i="19"/>
  <c r="Q45" i="23"/>
  <c r="P44" i="23"/>
  <c r="O44" i="23"/>
  <c r="N44" i="23"/>
  <c r="M44" i="23"/>
  <c r="L44" i="23"/>
  <c r="K44" i="23"/>
  <c r="J44" i="23"/>
  <c r="I44" i="23"/>
  <c r="H44" i="23"/>
  <c r="G44" i="23"/>
  <c r="F44" i="23"/>
  <c r="E44" i="23"/>
  <c r="D44" i="23"/>
  <c r="C44" i="23"/>
  <c r="Q43" i="23"/>
  <c r="P42" i="23"/>
  <c r="O42" i="23"/>
  <c r="N42" i="23"/>
  <c r="M42" i="23"/>
  <c r="L42" i="23"/>
  <c r="K42" i="23"/>
  <c r="J42" i="23"/>
  <c r="I42" i="23"/>
  <c r="H42" i="23"/>
  <c r="G42" i="23"/>
  <c r="F42" i="23"/>
  <c r="E42" i="23"/>
  <c r="Q42" i="23" s="1"/>
  <c r="D42" i="23"/>
  <c r="C42" i="23"/>
  <c r="Q41" i="23"/>
  <c r="P40" i="23"/>
  <c r="P46" i="23" s="1"/>
  <c r="O40" i="23"/>
  <c r="O46" i="23" s="1"/>
  <c r="N40" i="23"/>
  <c r="N46" i="23" s="1"/>
  <c r="M40" i="23"/>
  <c r="M46" i="23" s="1"/>
  <c r="L40" i="23"/>
  <c r="L46" i="23" s="1"/>
  <c r="K40" i="23"/>
  <c r="K46" i="23" s="1"/>
  <c r="J40" i="23"/>
  <c r="J46" i="23" s="1"/>
  <c r="I40" i="23"/>
  <c r="I46" i="23" s="1"/>
  <c r="H40" i="23"/>
  <c r="H46" i="23" s="1"/>
  <c r="G40" i="23"/>
  <c r="G46" i="23" s="1"/>
  <c r="F40" i="23"/>
  <c r="F46" i="23" s="1"/>
  <c r="E40" i="23"/>
  <c r="D40" i="23"/>
  <c r="D46" i="23" s="1"/>
  <c r="C40" i="23"/>
  <c r="C46" i="23" s="1"/>
  <c r="P39" i="23"/>
  <c r="O39" i="23"/>
  <c r="N39" i="23"/>
  <c r="M39" i="23"/>
  <c r="L39" i="23"/>
  <c r="K39" i="23"/>
  <c r="J39" i="23"/>
  <c r="I39" i="23"/>
  <c r="Q36" i="23"/>
  <c r="Q35" i="23"/>
  <c r="Q33" i="23"/>
  <c r="P31" i="23"/>
  <c r="O31" i="23"/>
  <c r="N31" i="23"/>
  <c r="M31" i="23"/>
  <c r="L31" i="23"/>
  <c r="K31" i="23"/>
  <c r="J31" i="23"/>
  <c r="I31" i="23"/>
  <c r="H31" i="23"/>
  <c r="G31" i="23"/>
  <c r="F31" i="23"/>
  <c r="E31" i="23"/>
  <c r="Q31" i="23" s="1"/>
  <c r="D31" i="23"/>
  <c r="C31" i="23"/>
  <c r="Q30" i="23"/>
  <c r="Q29" i="23"/>
  <c r="Q28" i="23"/>
  <c r="Q27" i="23"/>
  <c r="P26" i="23"/>
  <c r="O26" i="23"/>
  <c r="N26" i="23"/>
  <c r="M26" i="23"/>
  <c r="L26" i="23"/>
  <c r="K26" i="23"/>
  <c r="J26" i="23"/>
  <c r="I26" i="23"/>
  <c r="H26" i="23"/>
  <c r="G26" i="23"/>
  <c r="F26" i="23"/>
  <c r="E26" i="23"/>
  <c r="Q26" i="23" s="1"/>
  <c r="D26" i="23"/>
  <c r="C26" i="23"/>
  <c r="Q25" i="23"/>
  <c r="Q24" i="23"/>
  <c r="Q23" i="23"/>
  <c r="P23" i="23"/>
  <c r="O23" i="23"/>
  <c r="N23" i="23"/>
  <c r="M23" i="23"/>
  <c r="L23" i="23"/>
  <c r="K23" i="23"/>
  <c r="J23" i="23"/>
  <c r="I23" i="23"/>
  <c r="H23" i="23"/>
  <c r="G23" i="23"/>
  <c r="F23" i="23"/>
  <c r="E23" i="23"/>
  <c r="D23" i="23"/>
  <c r="C23" i="23"/>
  <c r="Q22" i="23"/>
  <c r="Q21" i="23"/>
  <c r="P20" i="23"/>
  <c r="O20" i="23"/>
  <c r="N20" i="23"/>
  <c r="M20" i="23"/>
  <c r="L20" i="23"/>
  <c r="K20" i="23"/>
  <c r="J20" i="23"/>
  <c r="I20" i="23"/>
  <c r="H20" i="23"/>
  <c r="G20" i="23"/>
  <c r="F20" i="23"/>
  <c r="E20" i="23"/>
  <c r="D20" i="23"/>
  <c r="C20" i="23"/>
  <c r="Q19" i="23"/>
  <c r="Q18" i="23"/>
  <c r="P17" i="23"/>
  <c r="O17" i="23"/>
  <c r="N17" i="23"/>
  <c r="M17" i="23"/>
  <c r="L17" i="23"/>
  <c r="K17" i="23"/>
  <c r="J17" i="23"/>
  <c r="I17" i="23"/>
  <c r="H17" i="23"/>
  <c r="G17" i="23"/>
  <c r="F17" i="23"/>
  <c r="E17" i="23"/>
  <c r="D17" i="23"/>
  <c r="C17" i="23"/>
  <c r="Q16" i="23"/>
  <c r="Q15" i="23"/>
  <c r="Q13" i="23"/>
  <c r="Q12" i="23"/>
  <c r="Q11" i="23"/>
  <c r="P10" i="23"/>
  <c r="O10" i="23"/>
  <c r="O37" i="23" s="1"/>
  <c r="N10" i="23"/>
  <c r="N37" i="23" s="1"/>
  <c r="M10" i="23"/>
  <c r="M37" i="23" s="1"/>
  <c r="M48" i="23" s="1"/>
  <c r="L10" i="23"/>
  <c r="L37" i="23" s="1"/>
  <c r="K10" i="23"/>
  <c r="J10" i="23"/>
  <c r="I10" i="23"/>
  <c r="H10" i="23"/>
  <c r="G10" i="23"/>
  <c r="G37" i="23" s="1"/>
  <c r="F10" i="23"/>
  <c r="F37" i="23" s="1"/>
  <c r="E10" i="23"/>
  <c r="E37" i="23" s="1"/>
  <c r="D10" i="23"/>
  <c r="D37" i="23" s="1"/>
  <c r="C10" i="23"/>
  <c r="D54" i="19" l="1"/>
  <c r="C37" i="23"/>
  <c r="Q17" i="23"/>
  <c r="I37" i="23"/>
  <c r="I48" i="23" s="1"/>
  <c r="J37" i="23"/>
  <c r="K37" i="23"/>
  <c r="P37" i="23"/>
  <c r="P48" i="23" s="1"/>
  <c r="Q20" i="23"/>
  <c r="E46" i="23"/>
  <c r="E48" i="23" s="1"/>
  <c r="Q40" i="23"/>
  <c r="Q44" i="23"/>
  <c r="Q46" i="23"/>
  <c r="D48" i="23"/>
  <c r="F48" i="23"/>
  <c r="N48" i="23"/>
  <c r="K48" i="23"/>
  <c r="O48" i="23"/>
  <c r="L48" i="23"/>
  <c r="J48" i="23"/>
  <c r="C48" i="23"/>
  <c r="G48" i="23"/>
  <c r="H37" i="23"/>
  <c r="H48" i="23" s="1"/>
  <c r="Q10" i="23"/>
  <c r="Q37" i="23" s="1"/>
  <c r="Q48" i="23" s="1"/>
  <c r="C10" i="19" l="1"/>
  <c r="F46" i="19"/>
  <c r="F48" i="19"/>
  <c r="F50" i="19"/>
  <c r="C34" i="19" l="1"/>
  <c r="C20" i="19"/>
  <c r="P42" i="21" l="1"/>
  <c r="O42" i="21"/>
  <c r="N42" i="21"/>
  <c r="M42" i="21"/>
  <c r="L42" i="21"/>
  <c r="K42" i="21"/>
  <c r="J42" i="21"/>
  <c r="I42" i="21"/>
  <c r="H42" i="21"/>
  <c r="G42" i="21"/>
  <c r="F42" i="21"/>
  <c r="E42" i="21"/>
  <c r="D42" i="21"/>
  <c r="C42" i="21"/>
  <c r="Q41" i="21"/>
  <c r="Q40" i="21"/>
  <c r="Q39" i="21"/>
  <c r="Q38" i="21"/>
  <c r="Q37" i="21"/>
  <c r="Q36" i="21"/>
  <c r="Q35" i="21"/>
  <c r="Q34" i="21"/>
  <c r="Q33" i="21"/>
  <c r="P32" i="21"/>
  <c r="O32" i="21"/>
  <c r="N32" i="21"/>
  <c r="M32" i="21"/>
  <c r="L32" i="21"/>
  <c r="K32" i="21"/>
  <c r="J32" i="21"/>
  <c r="I32" i="21"/>
  <c r="P29" i="21"/>
  <c r="P44" i="21" s="1"/>
  <c r="O29" i="21"/>
  <c r="O44" i="21" s="1"/>
  <c r="N29" i="21"/>
  <c r="M29" i="21"/>
  <c r="L29" i="21"/>
  <c r="K29" i="21"/>
  <c r="J29" i="21"/>
  <c r="I29" i="21"/>
  <c r="H29" i="21"/>
  <c r="H44" i="21" s="1"/>
  <c r="G29" i="21"/>
  <c r="F29" i="21"/>
  <c r="F44" i="21" s="1"/>
  <c r="E29" i="21"/>
  <c r="E44" i="21" s="1"/>
  <c r="D29" i="21"/>
  <c r="C29" i="21"/>
  <c r="Q28" i="21"/>
  <c r="Q27" i="21"/>
  <c r="Q26" i="21"/>
  <c r="Q25" i="21"/>
  <c r="Q24" i="21"/>
  <c r="Q23" i="21"/>
  <c r="Q22" i="21"/>
  <c r="Q21" i="21"/>
  <c r="Q20" i="21"/>
  <c r="Q19" i="21"/>
  <c r="Q18" i="21"/>
  <c r="Q17" i="21"/>
  <c r="Q16" i="21"/>
  <c r="Q15" i="21"/>
  <c r="Q14" i="21"/>
  <c r="Q13" i="21"/>
  <c r="Q12" i="21"/>
  <c r="Q11" i="21"/>
  <c r="Q10" i="21"/>
  <c r="N44" i="21" l="1"/>
  <c r="M44" i="21"/>
  <c r="L44" i="21"/>
  <c r="K44" i="21"/>
  <c r="J44" i="21"/>
  <c r="I44" i="21"/>
  <c r="Q42" i="21"/>
  <c r="G44" i="21"/>
  <c r="D44" i="21"/>
  <c r="C44" i="21"/>
  <c r="Q44" i="21"/>
  <c r="Q29" i="21"/>
  <c r="C24" i="19" l="1"/>
  <c r="C50" i="19"/>
  <c r="C48" i="19"/>
  <c r="C46" i="19"/>
  <c r="G50" i="19"/>
  <c r="H50" i="19"/>
  <c r="I50" i="19"/>
  <c r="J50" i="19"/>
  <c r="K50" i="19"/>
  <c r="L50" i="19"/>
  <c r="M50" i="19"/>
  <c r="N50" i="19"/>
  <c r="O50" i="19"/>
  <c r="P50" i="19"/>
  <c r="G48" i="19"/>
  <c r="H48" i="19"/>
  <c r="I48" i="19"/>
  <c r="J48" i="19"/>
  <c r="K48" i="19"/>
  <c r="L48" i="19"/>
  <c r="M48" i="19"/>
  <c r="N48" i="19"/>
  <c r="O48" i="19"/>
  <c r="P48" i="19"/>
  <c r="G46" i="19"/>
  <c r="H46" i="19"/>
  <c r="I46" i="19"/>
  <c r="J46" i="19"/>
  <c r="K46" i="19"/>
  <c r="L46" i="19"/>
  <c r="M46" i="19"/>
  <c r="N46" i="19"/>
  <c r="O46" i="19"/>
  <c r="P46" i="19"/>
  <c r="E50" i="19"/>
  <c r="E48" i="19"/>
  <c r="E46" i="19"/>
  <c r="C29" i="19"/>
  <c r="C17" i="19"/>
  <c r="Q44" i="20"/>
  <c r="P43" i="20"/>
  <c r="O43" i="20"/>
  <c r="N43" i="20"/>
  <c r="M43" i="20"/>
  <c r="L43" i="20"/>
  <c r="K43" i="20"/>
  <c r="J43" i="20"/>
  <c r="I43" i="20"/>
  <c r="H43" i="20"/>
  <c r="G43" i="20"/>
  <c r="F43" i="20"/>
  <c r="E43" i="20"/>
  <c r="C43" i="20"/>
  <c r="Q42" i="20"/>
  <c r="P41" i="20"/>
  <c r="O41" i="20"/>
  <c r="N41" i="20"/>
  <c r="M41" i="20"/>
  <c r="L41" i="20"/>
  <c r="K41" i="20"/>
  <c r="J41" i="20"/>
  <c r="I41" i="20"/>
  <c r="H41" i="20"/>
  <c r="G41" i="20"/>
  <c r="F41" i="20"/>
  <c r="E41" i="20"/>
  <c r="Q41" i="20" s="1"/>
  <c r="C41" i="20"/>
  <c r="Q40" i="20"/>
  <c r="Q39" i="20"/>
  <c r="P39" i="20"/>
  <c r="P45" i="20" s="1"/>
  <c r="O39" i="20"/>
  <c r="O45" i="20" s="1"/>
  <c r="N39" i="20"/>
  <c r="N45" i="20" s="1"/>
  <c r="M39" i="20"/>
  <c r="M45" i="20" s="1"/>
  <c r="L39" i="20"/>
  <c r="L45" i="20" s="1"/>
  <c r="K39" i="20"/>
  <c r="K45" i="20" s="1"/>
  <c r="J39" i="20"/>
  <c r="J45" i="20" s="1"/>
  <c r="I39" i="20"/>
  <c r="I45" i="20" s="1"/>
  <c r="H39" i="20"/>
  <c r="H45" i="20" s="1"/>
  <c r="G39" i="20"/>
  <c r="G45" i="20" s="1"/>
  <c r="F39" i="20"/>
  <c r="F45" i="20" s="1"/>
  <c r="E39" i="20"/>
  <c r="E45" i="20" s="1"/>
  <c r="C39" i="20"/>
  <c r="C45" i="20" s="1"/>
  <c r="P38" i="20"/>
  <c r="O38" i="20"/>
  <c r="N38" i="20"/>
  <c r="M38" i="20"/>
  <c r="L38" i="20"/>
  <c r="K38" i="20"/>
  <c r="J38" i="20"/>
  <c r="I38" i="20"/>
  <c r="Q31" i="20"/>
  <c r="Q30" i="20"/>
  <c r="Q29" i="20"/>
  <c r="Q28" i="20"/>
  <c r="Q27" i="20"/>
  <c r="P26" i="20"/>
  <c r="O26" i="20"/>
  <c r="N26" i="20"/>
  <c r="M26" i="20"/>
  <c r="L26" i="20"/>
  <c r="K26" i="20"/>
  <c r="J26" i="20"/>
  <c r="I26" i="20"/>
  <c r="H26" i="20"/>
  <c r="G26" i="20"/>
  <c r="F26" i="20"/>
  <c r="E26" i="20"/>
  <c r="Q26" i="20" s="1"/>
  <c r="C26" i="20"/>
  <c r="Q25" i="20"/>
  <c r="P22" i="20"/>
  <c r="O22" i="20"/>
  <c r="N22" i="20"/>
  <c r="M22" i="20"/>
  <c r="L22" i="20"/>
  <c r="K22" i="20"/>
  <c r="J22" i="20"/>
  <c r="I22" i="20"/>
  <c r="H22" i="20"/>
  <c r="G22" i="20"/>
  <c r="F22" i="20"/>
  <c r="E22" i="20"/>
  <c r="Q21" i="20"/>
  <c r="Q20" i="20"/>
  <c r="P19" i="20"/>
  <c r="O19" i="20"/>
  <c r="N19" i="20"/>
  <c r="M19" i="20"/>
  <c r="L19" i="20"/>
  <c r="K19" i="20"/>
  <c r="J19" i="20"/>
  <c r="I19" i="20"/>
  <c r="H19" i="20"/>
  <c r="G19" i="20"/>
  <c r="F19" i="20"/>
  <c r="E19" i="20"/>
  <c r="Q19" i="20" s="1"/>
  <c r="Q18" i="20"/>
  <c r="Q17" i="20"/>
  <c r="P16" i="20"/>
  <c r="O16" i="20"/>
  <c r="N16" i="20"/>
  <c r="M16" i="20"/>
  <c r="L16" i="20"/>
  <c r="K16" i="20"/>
  <c r="J16" i="20"/>
  <c r="I16" i="20"/>
  <c r="H16" i="20"/>
  <c r="G16" i="20"/>
  <c r="F16" i="20"/>
  <c r="E16" i="20"/>
  <c r="Q16" i="20" s="1"/>
  <c r="Q15" i="20"/>
  <c r="Q14" i="20"/>
  <c r="Q13" i="20"/>
  <c r="Q12" i="20"/>
  <c r="Q11" i="20"/>
  <c r="P10" i="20"/>
  <c r="P36" i="20" s="1"/>
  <c r="O10" i="20"/>
  <c r="O36" i="20" s="1"/>
  <c r="O47" i="20" s="1"/>
  <c r="N10" i="20"/>
  <c r="N36" i="20" s="1"/>
  <c r="N47" i="20" s="1"/>
  <c r="M10" i="20"/>
  <c r="L10" i="20"/>
  <c r="L36" i="20" s="1"/>
  <c r="K10" i="20"/>
  <c r="K36" i="20" s="1"/>
  <c r="J10" i="20"/>
  <c r="I10" i="20"/>
  <c r="I36" i="20" s="1"/>
  <c r="I47" i="20" s="1"/>
  <c r="H10" i="20"/>
  <c r="H36" i="20" s="1"/>
  <c r="G10" i="20"/>
  <c r="F10" i="20"/>
  <c r="F36" i="20" s="1"/>
  <c r="F47" i="20" s="1"/>
  <c r="E10" i="20"/>
  <c r="C10" i="20"/>
  <c r="C36" i="20" s="1"/>
  <c r="C47" i="20" s="1"/>
  <c r="C43" i="19" l="1"/>
  <c r="Q10" i="20"/>
  <c r="J36" i="20"/>
  <c r="J47" i="20" s="1"/>
  <c r="M36" i="20"/>
  <c r="M47" i="20" s="1"/>
  <c r="Q22" i="20"/>
  <c r="Q43" i="20"/>
  <c r="E52" i="19"/>
  <c r="H47" i="20"/>
  <c r="Q45" i="20"/>
  <c r="P47" i="20"/>
  <c r="K47" i="20"/>
  <c r="L47" i="20"/>
  <c r="E36" i="20"/>
  <c r="E47" i="20" s="1"/>
  <c r="G36" i="20"/>
  <c r="G47" i="20" s="1"/>
  <c r="Q36" i="20" l="1"/>
  <c r="Q47" i="20" s="1"/>
  <c r="Q47" i="19"/>
  <c r="Q48" i="19"/>
  <c r="Q49" i="19"/>
  <c r="Q50" i="19"/>
  <c r="Q51" i="19"/>
  <c r="Q46" i="19"/>
  <c r="Q10" i="19"/>
  <c r="P52" i="19"/>
  <c r="L52" i="19"/>
  <c r="H52" i="19"/>
  <c r="C52" i="19"/>
  <c r="O52" i="19"/>
  <c r="N52" i="19"/>
  <c r="M52" i="19"/>
  <c r="K52" i="19"/>
  <c r="J52" i="19"/>
  <c r="I52" i="19"/>
  <c r="G52" i="19"/>
  <c r="F52" i="19"/>
  <c r="P45" i="19"/>
  <c r="O45" i="19"/>
  <c r="N45" i="19"/>
  <c r="M45" i="19"/>
  <c r="L45" i="19"/>
  <c r="K45" i="19"/>
  <c r="J45" i="19"/>
  <c r="I45" i="19"/>
  <c r="C54" i="19" l="1"/>
  <c r="Q52" i="19"/>
  <c r="E54" i="19"/>
  <c r="D47" i="18" l="1"/>
  <c r="C47" i="18"/>
  <c r="Q46" i="18"/>
  <c r="P45" i="18"/>
  <c r="O45" i="18"/>
  <c r="N45" i="18"/>
  <c r="M45" i="18"/>
  <c r="L45" i="18"/>
  <c r="K45" i="18"/>
  <c r="J45" i="18"/>
  <c r="I45" i="18"/>
  <c r="H45" i="18"/>
  <c r="G45" i="18"/>
  <c r="F45" i="18"/>
  <c r="E45" i="18"/>
  <c r="Q44" i="18"/>
  <c r="P43" i="18"/>
  <c r="O43" i="18"/>
  <c r="N43" i="18"/>
  <c r="M43" i="18"/>
  <c r="L43" i="18"/>
  <c r="K43" i="18"/>
  <c r="J43" i="18"/>
  <c r="I43" i="18"/>
  <c r="H43" i="18"/>
  <c r="G43" i="18"/>
  <c r="F43" i="18"/>
  <c r="E43" i="18"/>
  <c r="Q43" i="18" s="1"/>
  <c r="Q42" i="18"/>
  <c r="Q41" i="18"/>
  <c r="P40" i="18"/>
  <c r="O40" i="18"/>
  <c r="O47" i="18" s="1"/>
  <c r="N40" i="18"/>
  <c r="M40" i="18"/>
  <c r="L40" i="18"/>
  <c r="K40" i="18"/>
  <c r="K47" i="18" s="1"/>
  <c r="J40" i="18"/>
  <c r="I40" i="18"/>
  <c r="H40" i="18"/>
  <c r="G40" i="18"/>
  <c r="G47" i="18" s="1"/>
  <c r="F40" i="18"/>
  <c r="E40" i="18"/>
  <c r="P39" i="18"/>
  <c r="O39" i="18"/>
  <c r="N39" i="18"/>
  <c r="M39" i="18"/>
  <c r="L39" i="18"/>
  <c r="K39" i="18"/>
  <c r="J39" i="18"/>
  <c r="I39" i="18"/>
  <c r="P37" i="18"/>
  <c r="O37" i="18"/>
  <c r="O49" i="18" s="1"/>
  <c r="N37" i="18"/>
  <c r="M37" i="18"/>
  <c r="L37" i="18"/>
  <c r="K37" i="18"/>
  <c r="K49" i="18" s="1"/>
  <c r="J37" i="18"/>
  <c r="I37" i="18"/>
  <c r="H37" i="18"/>
  <c r="G37" i="18"/>
  <c r="G49" i="18" s="1"/>
  <c r="F37" i="18"/>
  <c r="E37" i="18"/>
  <c r="D37" i="18"/>
  <c r="D49" i="18" s="1"/>
  <c r="C37" i="18"/>
  <c r="C49" i="18" s="1"/>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L49" i="18" l="1"/>
  <c r="P49" i="18"/>
  <c r="H47" i="18"/>
  <c r="H49" i="18" s="1"/>
  <c r="L47" i="18"/>
  <c r="P47" i="18"/>
  <c r="E47" i="18"/>
  <c r="Q47" i="18" s="1"/>
  <c r="I47" i="18"/>
  <c r="M47" i="18"/>
  <c r="Q40" i="18"/>
  <c r="F47" i="18"/>
  <c r="F49" i="18" s="1"/>
  <c r="J47" i="18"/>
  <c r="J49" i="18" s="1"/>
  <c r="N47" i="18"/>
  <c r="N49" i="18" s="1"/>
  <c r="E49" i="18"/>
  <c r="I49" i="18"/>
  <c r="M49" i="18"/>
  <c r="Q45" i="18"/>
  <c r="Q37" i="18"/>
  <c r="Q49" i="18" l="1"/>
  <c r="Q44" i="13" l="1"/>
  <c r="Q26" i="12"/>
  <c r="Q27" i="12"/>
  <c r="Q16" i="12"/>
  <c r="AF14" i="4"/>
  <c r="AG14" i="4"/>
  <c r="AH14" i="4"/>
  <c r="AI14" i="4"/>
  <c r="AJ14" i="4"/>
  <c r="AK14" i="4"/>
  <c r="AL14" i="4"/>
  <c r="AM14" i="4"/>
  <c r="AN14" i="4"/>
  <c r="AO14" i="4"/>
  <c r="AP14" i="4"/>
  <c r="AE14" i="4"/>
  <c r="AE41" i="4"/>
  <c r="AO41" i="4"/>
  <c r="AP41" i="4"/>
  <c r="AO42" i="4"/>
  <c r="AP42" i="4"/>
  <c r="AF41" i="4"/>
  <c r="AG41" i="4"/>
  <c r="AH41" i="4"/>
  <c r="AI41" i="4"/>
  <c r="AJ41" i="4"/>
  <c r="AK41" i="4"/>
  <c r="AL41" i="4"/>
  <c r="AM41" i="4"/>
  <c r="AN41" i="4"/>
  <c r="AF42" i="4"/>
  <c r="AG42" i="4"/>
  <c r="AH42" i="4"/>
  <c r="AI42" i="4"/>
  <c r="AJ42" i="4"/>
  <c r="AK42" i="4"/>
  <c r="AL42" i="4"/>
  <c r="AM42" i="4"/>
  <c r="AN42" i="4"/>
  <c r="AE42" i="4"/>
  <c r="Q41" i="4"/>
  <c r="AQ41" i="4" s="1"/>
  <c r="Q42" i="4"/>
  <c r="AQ42" i="4" s="1"/>
  <c r="O47" i="16"/>
  <c r="I47" i="16"/>
  <c r="G47" i="16"/>
  <c r="C47" i="16"/>
  <c r="Q46" i="16"/>
  <c r="Q45" i="16"/>
  <c r="P44" i="16"/>
  <c r="O44" i="16"/>
  <c r="N44" i="16"/>
  <c r="M44" i="16"/>
  <c r="L44" i="16"/>
  <c r="K44" i="16"/>
  <c r="J44" i="16"/>
  <c r="I44" i="16"/>
  <c r="H44" i="16"/>
  <c r="G44" i="16"/>
  <c r="F44" i="16"/>
  <c r="E44" i="16"/>
  <c r="Q44" i="16" s="1"/>
  <c r="D44" i="16"/>
  <c r="Q43" i="16"/>
  <c r="Q42" i="16"/>
  <c r="P41" i="16"/>
  <c r="O41" i="16"/>
  <c r="N41" i="16"/>
  <c r="M41" i="16"/>
  <c r="L41" i="16"/>
  <c r="K41" i="16"/>
  <c r="J41" i="16"/>
  <c r="I41" i="16"/>
  <c r="H41" i="16"/>
  <c r="G41" i="16"/>
  <c r="F41" i="16"/>
  <c r="E41" i="16"/>
  <c r="Q41" i="16" s="1"/>
  <c r="D41" i="16"/>
  <c r="Q40" i="16"/>
  <c r="Q39" i="16"/>
  <c r="P38" i="16"/>
  <c r="P47" i="16" s="1"/>
  <c r="O38" i="16"/>
  <c r="N38" i="16"/>
  <c r="N47" i="16" s="1"/>
  <c r="M38" i="16"/>
  <c r="M47" i="16" s="1"/>
  <c r="L38" i="16"/>
  <c r="L47" i="16" s="1"/>
  <c r="K38" i="16"/>
  <c r="K47" i="16" s="1"/>
  <c r="J38" i="16"/>
  <c r="J47" i="16" s="1"/>
  <c r="I38" i="16"/>
  <c r="H38" i="16"/>
  <c r="H47" i="16" s="1"/>
  <c r="G38" i="16"/>
  <c r="F38" i="16"/>
  <c r="F47" i="16" s="1"/>
  <c r="E38" i="16"/>
  <c r="Q38" i="16" s="1"/>
  <c r="D38" i="16"/>
  <c r="D47" i="16" s="1"/>
  <c r="P37" i="16"/>
  <c r="O37" i="16"/>
  <c r="N37" i="16"/>
  <c r="M37" i="16"/>
  <c r="L37" i="16"/>
  <c r="K37" i="16"/>
  <c r="J37" i="16"/>
  <c r="I37" i="16"/>
  <c r="C35" i="16"/>
  <c r="Q34" i="16"/>
  <c r="P33" i="16"/>
  <c r="O33" i="16"/>
  <c r="N33" i="16"/>
  <c r="M33" i="16"/>
  <c r="L33" i="16"/>
  <c r="K33" i="16"/>
  <c r="J33" i="16"/>
  <c r="I33" i="16"/>
  <c r="H33" i="16"/>
  <c r="Q33" i="16" s="1"/>
  <c r="G33" i="16"/>
  <c r="F33" i="16"/>
  <c r="E33" i="16"/>
  <c r="D33" i="16"/>
  <c r="Q32" i="16"/>
  <c r="Q31" i="16"/>
  <c r="Q30" i="16"/>
  <c r="Q29" i="16"/>
  <c r="Q28" i="16"/>
  <c r="P27" i="16"/>
  <c r="O27" i="16"/>
  <c r="N27" i="16"/>
  <c r="M27" i="16"/>
  <c r="L27" i="16"/>
  <c r="K27" i="16"/>
  <c r="J27" i="16"/>
  <c r="I27" i="16"/>
  <c r="H27" i="16"/>
  <c r="G27" i="16"/>
  <c r="F27" i="16"/>
  <c r="E27" i="16"/>
  <c r="Q27" i="16" s="1"/>
  <c r="D27" i="16"/>
  <c r="Q26" i="16"/>
  <c r="Q25" i="16"/>
  <c r="P24" i="16"/>
  <c r="O24" i="16"/>
  <c r="N24" i="16"/>
  <c r="M24" i="16"/>
  <c r="L24" i="16"/>
  <c r="K24" i="16"/>
  <c r="J24" i="16"/>
  <c r="I24" i="16"/>
  <c r="H24" i="16"/>
  <c r="G24" i="16"/>
  <c r="F24" i="16"/>
  <c r="E24" i="16"/>
  <c r="Q24" i="16" s="1"/>
  <c r="D24" i="16"/>
  <c r="Q23" i="16"/>
  <c r="Q22" i="16"/>
  <c r="P21" i="16"/>
  <c r="O21" i="16"/>
  <c r="N21" i="16"/>
  <c r="M21" i="16"/>
  <c r="L21" i="16"/>
  <c r="K21" i="16"/>
  <c r="J21" i="16"/>
  <c r="I21" i="16"/>
  <c r="H21" i="16"/>
  <c r="G21" i="16"/>
  <c r="F21" i="16"/>
  <c r="E21" i="16"/>
  <c r="Q21" i="16" s="1"/>
  <c r="D21" i="16"/>
  <c r="Q20" i="16"/>
  <c r="Q19" i="16"/>
  <c r="P18" i="16"/>
  <c r="O18" i="16"/>
  <c r="N18" i="16"/>
  <c r="M18" i="16"/>
  <c r="L18" i="16"/>
  <c r="K18" i="16"/>
  <c r="J18" i="16"/>
  <c r="I18" i="16"/>
  <c r="H18" i="16"/>
  <c r="G18" i="16"/>
  <c r="F18" i="16"/>
  <c r="E18" i="16"/>
  <c r="Q18" i="16" s="1"/>
  <c r="D18" i="16"/>
  <c r="Q17" i="16"/>
  <c r="Q16" i="16"/>
  <c r="Q15" i="16"/>
  <c r="Q14" i="16"/>
  <c r="Q13" i="16"/>
  <c r="Q12" i="16"/>
  <c r="Q11" i="16"/>
  <c r="P10" i="16"/>
  <c r="P35" i="16" s="1"/>
  <c r="P49" i="16" s="1"/>
  <c r="O10" i="16"/>
  <c r="O35" i="16" s="1"/>
  <c r="O49" i="16" s="1"/>
  <c r="N10" i="16"/>
  <c r="N35" i="16" s="1"/>
  <c r="M10" i="16"/>
  <c r="M35" i="16" s="1"/>
  <c r="M49" i="16" s="1"/>
  <c r="L10" i="16"/>
  <c r="L35" i="16" s="1"/>
  <c r="L49" i="16" s="1"/>
  <c r="K10" i="16"/>
  <c r="K35" i="16" s="1"/>
  <c r="K49" i="16" s="1"/>
  <c r="J10" i="16"/>
  <c r="J35" i="16" s="1"/>
  <c r="J49" i="16" s="1"/>
  <c r="I10" i="16"/>
  <c r="I35" i="16" s="1"/>
  <c r="I49" i="16" s="1"/>
  <c r="H10" i="16"/>
  <c r="Q10" i="16" s="1"/>
  <c r="Q35" i="16" s="1"/>
  <c r="G10" i="16"/>
  <c r="G35" i="16" s="1"/>
  <c r="G49" i="16" s="1"/>
  <c r="F10" i="16"/>
  <c r="F35" i="16" s="1"/>
  <c r="E10" i="16"/>
  <c r="E35" i="16" s="1"/>
  <c r="D10" i="16"/>
  <c r="D35" i="16" s="1"/>
  <c r="D49" i="16" s="1"/>
  <c r="C49" i="16" l="1"/>
  <c r="E49" i="16"/>
  <c r="F49" i="16"/>
  <c r="N49" i="16"/>
  <c r="H35" i="16"/>
  <c r="H49" i="16" s="1"/>
  <c r="E47" i="16"/>
  <c r="Q47" i="16" s="1"/>
  <c r="Q49" i="16" s="1"/>
  <c r="Q10" i="13" l="1"/>
  <c r="R35" i="4" l="1"/>
  <c r="S35" i="4"/>
  <c r="T35" i="4"/>
  <c r="U35" i="4"/>
  <c r="V35" i="4"/>
  <c r="W35" i="4"/>
  <c r="X35" i="4"/>
  <c r="Y35" i="4"/>
  <c r="Z35" i="4"/>
  <c r="AA35" i="4"/>
  <c r="AB35" i="4"/>
  <c r="AC35" i="4"/>
  <c r="P35" i="4"/>
  <c r="AD11" i="4"/>
  <c r="AD12" i="4"/>
  <c r="AD13" i="4"/>
  <c r="AD14" i="4"/>
  <c r="AD15" i="4"/>
  <c r="AD16" i="4"/>
  <c r="AD17" i="4"/>
  <c r="AD18" i="4"/>
  <c r="AD19" i="4"/>
  <c r="AD20" i="4"/>
  <c r="AD21" i="4"/>
  <c r="AD22" i="4"/>
  <c r="AD23" i="4"/>
  <c r="AD24" i="4"/>
  <c r="AD25" i="4"/>
  <c r="AD26" i="4"/>
  <c r="AD27" i="4"/>
  <c r="AD28" i="4"/>
  <c r="AQ28" i="4" s="1"/>
  <c r="AD29" i="4"/>
  <c r="AD30" i="4"/>
  <c r="AD31" i="4"/>
  <c r="AD32" i="4"/>
  <c r="AD33" i="4"/>
  <c r="AD34" i="4"/>
  <c r="AQ21" i="4"/>
  <c r="AF20" i="4"/>
  <c r="AG20" i="4"/>
  <c r="AH20" i="4"/>
  <c r="AI20" i="4"/>
  <c r="AJ20" i="4"/>
  <c r="AK20" i="4"/>
  <c r="AL20" i="4"/>
  <c r="AM20" i="4"/>
  <c r="AN20" i="4"/>
  <c r="AO20" i="4"/>
  <c r="AP20" i="4"/>
  <c r="AF21" i="4"/>
  <c r="AG21" i="4"/>
  <c r="AH21" i="4"/>
  <c r="AI21" i="4"/>
  <c r="AJ21" i="4"/>
  <c r="AK21" i="4"/>
  <c r="AL21" i="4"/>
  <c r="AM21" i="4"/>
  <c r="AN21" i="4"/>
  <c r="AO21" i="4"/>
  <c r="AP21" i="4"/>
  <c r="AF22" i="4"/>
  <c r="AG22" i="4"/>
  <c r="AH22" i="4"/>
  <c r="AI22" i="4"/>
  <c r="AJ22" i="4"/>
  <c r="AK22" i="4"/>
  <c r="AL22" i="4"/>
  <c r="AM22" i="4"/>
  <c r="AN22" i="4"/>
  <c r="AO22" i="4"/>
  <c r="AP22" i="4"/>
  <c r="AF23" i="4"/>
  <c r="AG23" i="4"/>
  <c r="AH23" i="4"/>
  <c r="AI23" i="4"/>
  <c r="AJ23" i="4"/>
  <c r="AK23" i="4"/>
  <c r="AL23" i="4"/>
  <c r="AM23" i="4"/>
  <c r="AN23" i="4"/>
  <c r="AO23" i="4"/>
  <c r="AP23" i="4"/>
  <c r="AF24" i="4"/>
  <c r="AG24" i="4"/>
  <c r="AH24" i="4"/>
  <c r="AI24" i="4"/>
  <c r="AJ24" i="4"/>
  <c r="AK24" i="4"/>
  <c r="AL24" i="4"/>
  <c r="AM24" i="4"/>
  <c r="AN24" i="4"/>
  <c r="AO24" i="4"/>
  <c r="AP24" i="4"/>
  <c r="AF25" i="4"/>
  <c r="AG25" i="4"/>
  <c r="AH25" i="4"/>
  <c r="AI25" i="4"/>
  <c r="AJ25" i="4"/>
  <c r="AK25" i="4"/>
  <c r="AL25" i="4"/>
  <c r="AM25" i="4"/>
  <c r="AN25" i="4"/>
  <c r="AO25" i="4"/>
  <c r="AP25" i="4"/>
  <c r="AF26" i="4"/>
  <c r="AG26" i="4"/>
  <c r="AH26" i="4"/>
  <c r="AI26" i="4"/>
  <c r="AJ26" i="4"/>
  <c r="AK26" i="4"/>
  <c r="AL26" i="4"/>
  <c r="AM26" i="4"/>
  <c r="AN26" i="4"/>
  <c r="AO26" i="4"/>
  <c r="AP26" i="4"/>
  <c r="AF27" i="4"/>
  <c r="AG27" i="4"/>
  <c r="AH27" i="4"/>
  <c r="AI27" i="4"/>
  <c r="AJ27" i="4"/>
  <c r="AK27" i="4"/>
  <c r="AL27" i="4"/>
  <c r="AM27" i="4"/>
  <c r="AN27" i="4"/>
  <c r="AO27" i="4"/>
  <c r="AP27" i="4"/>
  <c r="AF28" i="4"/>
  <c r="AG28" i="4"/>
  <c r="AH28" i="4"/>
  <c r="AI28" i="4"/>
  <c r="AJ28" i="4"/>
  <c r="AK28" i="4"/>
  <c r="AL28" i="4"/>
  <c r="AM28" i="4"/>
  <c r="AN28" i="4"/>
  <c r="AO28" i="4"/>
  <c r="AP28" i="4"/>
  <c r="AF29" i="4"/>
  <c r="AG29" i="4"/>
  <c r="AH29" i="4"/>
  <c r="AI29" i="4"/>
  <c r="AJ29" i="4"/>
  <c r="AK29" i="4"/>
  <c r="AL29" i="4"/>
  <c r="AM29" i="4"/>
  <c r="AN29" i="4"/>
  <c r="AO29" i="4"/>
  <c r="AP29" i="4"/>
  <c r="AF30" i="4"/>
  <c r="AG30" i="4"/>
  <c r="AH30" i="4"/>
  <c r="AI30" i="4"/>
  <c r="AJ30" i="4"/>
  <c r="AK30" i="4"/>
  <c r="AL30" i="4"/>
  <c r="AM30" i="4"/>
  <c r="AN30" i="4"/>
  <c r="AO30" i="4"/>
  <c r="AP30" i="4"/>
  <c r="AF31" i="4"/>
  <c r="AG31" i="4"/>
  <c r="AH31" i="4"/>
  <c r="AI31" i="4"/>
  <c r="AJ31" i="4"/>
  <c r="AK31" i="4"/>
  <c r="AL31" i="4"/>
  <c r="AM31" i="4"/>
  <c r="AN31" i="4"/>
  <c r="AO31" i="4"/>
  <c r="AP31" i="4"/>
  <c r="AF32" i="4"/>
  <c r="AG32" i="4"/>
  <c r="AH32" i="4"/>
  <c r="AI32" i="4"/>
  <c r="AJ32" i="4"/>
  <c r="AK32" i="4"/>
  <c r="AL32" i="4"/>
  <c r="AM32" i="4"/>
  <c r="AN32" i="4"/>
  <c r="AO32" i="4"/>
  <c r="AP32" i="4"/>
  <c r="AF33" i="4"/>
  <c r="AG33" i="4"/>
  <c r="AH33" i="4"/>
  <c r="AI33" i="4"/>
  <c r="AJ33" i="4"/>
  <c r="AK33" i="4"/>
  <c r="AL33" i="4"/>
  <c r="AM33" i="4"/>
  <c r="AN33" i="4"/>
  <c r="AO33" i="4"/>
  <c r="AP33" i="4"/>
  <c r="AF34" i="4"/>
  <c r="AG34" i="4"/>
  <c r="AH34" i="4"/>
  <c r="AI34" i="4"/>
  <c r="AJ34" i="4"/>
  <c r="AK34" i="4"/>
  <c r="AL34" i="4"/>
  <c r="AM34" i="4"/>
  <c r="AN34" i="4"/>
  <c r="AO34" i="4"/>
  <c r="AP34" i="4"/>
  <c r="AE21" i="4"/>
  <c r="AE22" i="4"/>
  <c r="AE23" i="4"/>
  <c r="AE24" i="4"/>
  <c r="AE25" i="4"/>
  <c r="AE26" i="4"/>
  <c r="AE27" i="4"/>
  <c r="AE28" i="4"/>
  <c r="AE29" i="4"/>
  <c r="AE30" i="4"/>
  <c r="AE31" i="4"/>
  <c r="AE32" i="4"/>
  <c r="AE33" i="4"/>
  <c r="AE34" i="4"/>
  <c r="R47" i="4"/>
  <c r="S47" i="4"/>
  <c r="T47" i="4"/>
  <c r="U47" i="4"/>
  <c r="V47" i="4"/>
  <c r="W47" i="4"/>
  <c r="X47" i="4"/>
  <c r="Y47" i="4"/>
  <c r="Z47" i="4"/>
  <c r="AA47" i="4"/>
  <c r="AB47" i="4"/>
  <c r="AC47" i="4"/>
  <c r="AD47" i="4"/>
  <c r="AD10" i="4"/>
  <c r="Q39" i="4"/>
  <c r="Q40" i="4"/>
  <c r="Q43" i="4"/>
  <c r="Q44" i="4"/>
  <c r="Q45" i="4"/>
  <c r="Q46" i="4"/>
  <c r="E35" i="4"/>
  <c r="Q11" i="4"/>
  <c r="Q12" i="4"/>
  <c r="Q13" i="4"/>
  <c r="Q14" i="4"/>
  <c r="AQ14" i="4" s="1"/>
  <c r="Q15" i="4"/>
  <c r="Q16" i="4"/>
  <c r="Q17" i="4"/>
  <c r="Q18" i="4"/>
  <c r="Q19" i="4"/>
  <c r="Q20" i="4"/>
  <c r="Q21" i="4"/>
  <c r="Q22" i="4"/>
  <c r="Q23" i="4"/>
  <c r="Q24" i="4"/>
  <c r="AQ24" i="4" s="1"/>
  <c r="Q25" i="4"/>
  <c r="Q26" i="4"/>
  <c r="Q27" i="4"/>
  <c r="Q28" i="4"/>
  <c r="Q29" i="4"/>
  <c r="Q30" i="4"/>
  <c r="AQ30" i="4" s="1"/>
  <c r="Q31" i="4"/>
  <c r="Q32" i="4"/>
  <c r="AQ32" i="4" s="1"/>
  <c r="Q33" i="4"/>
  <c r="AQ33" i="4" s="1"/>
  <c r="Q34" i="4"/>
  <c r="Q10" i="4"/>
  <c r="D47" i="4"/>
  <c r="E47" i="4"/>
  <c r="F47" i="4"/>
  <c r="G47" i="4"/>
  <c r="H47" i="4"/>
  <c r="I47" i="4"/>
  <c r="J47" i="4"/>
  <c r="K47" i="4"/>
  <c r="L47" i="4"/>
  <c r="M47" i="4"/>
  <c r="N47" i="4"/>
  <c r="O47" i="4"/>
  <c r="P47" i="4"/>
  <c r="C47" i="4"/>
  <c r="D35" i="4"/>
  <c r="F35" i="4"/>
  <c r="G35" i="4"/>
  <c r="H35" i="4"/>
  <c r="I35" i="4"/>
  <c r="J35" i="4"/>
  <c r="K35" i="4"/>
  <c r="L35" i="4"/>
  <c r="M35" i="4"/>
  <c r="N35" i="4"/>
  <c r="O35" i="4"/>
  <c r="C35" i="4"/>
  <c r="P26" i="10"/>
  <c r="D47" i="13"/>
  <c r="C47" i="13"/>
  <c r="Q46" i="13"/>
  <c r="Q45" i="13"/>
  <c r="Q43" i="13"/>
  <c r="Q41" i="13"/>
  <c r="Q40" i="13"/>
  <c r="Q38" i="13"/>
  <c r="Q37" i="13"/>
  <c r="N47" i="13"/>
  <c r="M47" i="13"/>
  <c r="J47" i="13"/>
  <c r="I47" i="13"/>
  <c r="F47" i="13"/>
  <c r="E47" i="13"/>
  <c r="P35" i="13"/>
  <c r="O35" i="13"/>
  <c r="N35" i="13"/>
  <c r="M35" i="13"/>
  <c r="L35" i="13"/>
  <c r="K35" i="13"/>
  <c r="J35" i="13"/>
  <c r="I35" i="13"/>
  <c r="D32" i="13"/>
  <c r="C32" i="13"/>
  <c r="Q31" i="13"/>
  <c r="Q30" i="13"/>
  <c r="Q29" i="13"/>
  <c r="Q28" i="13"/>
  <c r="Q27" i="13"/>
  <c r="Q26" i="13"/>
  <c r="Q24" i="13"/>
  <c r="Q23" i="13"/>
  <c r="Q22" i="13"/>
  <c r="Q21" i="13"/>
  <c r="Q20" i="13"/>
  <c r="Q18" i="13"/>
  <c r="Q17" i="13"/>
  <c r="Q15" i="13"/>
  <c r="Q14" i="13"/>
  <c r="Q13" i="13"/>
  <c r="Q12" i="13"/>
  <c r="Q11" i="13"/>
  <c r="M32" i="13"/>
  <c r="I32" i="13"/>
  <c r="E32" i="13"/>
  <c r="Q39" i="12"/>
  <c r="Q40" i="12"/>
  <c r="Q41" i="12"/>
  <c r="Q42" i="12"/>
  <c r="Q43" i="12"/>
  <c r="Q44" i="12"/>
  <c r="Q45" i="12"/>
  <c r="Q46" i="12"/>
  <c r="Q47" i="12"/>
  <c r="Q32" i="12"/>
  <c r="Q33" i="12"/>
  <c r="P34" i="12"/>
  <c r="Q38" i="12"/>
  <c r="D48" i="12"/>
  <c r="E48" i="12"/>
  <c r="F48" i="12"/>
  <c r="G48" i="12"/>
  <c r="H48" i="12"/>
  <c r="I48" i="12"/>
  <c r="J48" i="12"/>
  <c r="K48" i="12"/>
  <c r="L48" i="12"/>
  <c r="M48" i="12"/>
  <c r="N48" i="12"/>
  <c r="N50" i="12" s="1"/>
  <c r="O48" i="12"/>
  <c r="P48" i="12"/>
  <c r="D34" i="12"/>
  <c r="E34" i="12"/>
  <c r="F34" i="12"/>
  <c r="G34" i="12"/>
  <c r="H34" i="12"/>
  <c r="I34" i="12"/>
  <c r="J34" i="12"/>
  <c r="K34" i="12"/>
  <c r="L34" i="12"/>
  <c r="M34" i="12"/>
  <c r="N34" i="12"/>
  <c r="O34" i="12"/>
  <c r="C34" i="12"/>
  <c r="C48" i="12"/>
  <c r="P37" i="12"/>
  <c r="O37" i="12"/>
  <c r="N37" i="12"/>
  <c r="M37" i="12"/>
  <c r="L37" i="12"/>
  <c r="K37" i="12"/>
  <c r="J37" i="12"/>
  <c r="I37" i="12"/>
  <c r="Q31" i="12"/>
  <c r="Q30" i="12"/>
  <c r="Q29" i="12"/>
  <c r="Q28" i="12"/>
  <c r="Q25" i="12"/>
  <c r="Q24" i="12"/>
  <c r="Q23" i="12"/>
  <c r="Q22" i="12"/>
  <c r="Q21" i="12"/>
  <c r="Q19" i="12"/>
  <c r="Q18" i="12"/>
  <c r="Q17" i="12"/>
  <c r="Q15" i="12"/>
  <c r="Q14" i="12"/>
  <c r="Q13" i="12"/>
  <c r="Q12" i="12"/>
  <c r="Q11" i="12"/>
  <c r="Q10" i="12"/>
  <c r="Q11" i="9"/>
  <c r="Q12" i="9"/>
  <c r="Q13" i="9"/>
  <c r="Q14" i="9"/>
  <c r="Q15" i="9"/>
  <c r="Q16" i="9"/>
  <c r="Q17" i="9"/>
  <c r="Q18" i="9"/>
  <c r="Q19" i="9"/>
  <c r="Q20" i="9"/>
  <c r="Q21" i="9"/>
  <c r="Q22" i="9"/>
  <c r="Q23" i="9"/>
  <c r="Q24" i="9"/>
  <c r="Q25" i="9"/>
  <c r="Q26" i="9"/>
  <c r="Q27" i="9"/>
  <c r="Q28" i="9"/>
  <c r="Q33" i="9"/>
  <c r="Q34" i="9"/>
  <c r="Q35" i="9"/>
  <c r="Q36" i="9"/>
  <c r="Q37" i="9"/>
  <c r="Q38" i="9"/>
  <c r="Q39" i="9"/>
  <c r="Q40" i="9"/>
  <c r="Q10" i="9"/>
  <c r="Q31" i="10"/>
  <c r="Q32" i="10"/>
  <c r="Q33" i="10"/>
  <c r="Q34" i="10"/>
  <c r="Q35" i="10"/>
  <c r="Q36" i="10"/>
  <c r="Q37" i="10"/>
  <c r="Q30" i="10"/>
  <c r="Q11" i="10"/>
  <c r="Q12" i="10"/>
  <c r="Q13" i="10"/>
  <c r="Q14" i="10"/>
  <c r="Q15" i="10"/>
  <c r="Q16" i="10"/>
  <c r="Q17" i="10"/>
  <c r="Q18" i="10"/>
  <c r="Q19" i="10"/>
  <c r="Q20" i="10"/>
  <c r="Q21" i="10"/>
  <c r="Q22" i="10"/>
  <c r="Q23" i="10"/>
  <c r="Q24" i="10"/>
  <c r="Q25" i="10"/>
  <c r="Q10" i="10"/>
  <c r="D26" i="10"/>
  <c r="E26" i="10"/>
  <c r="F26" i="10"/>
  <c r="G26" i="10"/>
  <c r="H26" i="10"/>
  <c r="I26" i="10"/>
  <c r="J26" i="10"/>
  <c r="K26" i="10"/>
  <c r="L26" i="10"/>
  <c r="M26" i="10"/>
  <c r="N26" i="10"/>
  <c r="O26" i="10"/>
  <c r="C26" i="10"/>
  <c r="D38" i="10"/>
  <c r="E38" i="10"/>
  <c r="F38" i="10"/>
  <c r="G38" i="10"/>
  <c r="H38" i="10"/>
  <c r="I38" i="10"/>
  <c r="J38" i="10"/>
  <c r="K38" i="10"/>
  <c r="L38" i="10"/>
  <c r="M38" i="10"/>
  <c r="N38" i="10"/>
  <c r="O38" i="10"/>
  <c r="P38" i="10"/>
  <c r="C38" i="10"/>
  <c r="P29" i="10"/>
  <c r="O29" i="10"/>
  <c r="N29" i="10"/>
  <c r="M29" i="10"/>
  <c r="L29" i="10"/>
  <c r="K29" i="10"/>
  <c r="J29" i="10"/>
  <c r="I29" i="10"/>
  <c r="D29" i="9"/>
  <c r="E29" i="9"/>
  <c r="F29" i="9"/>
  <c r="G29" i="9"/>
  <c r="H29" i="9"/>
  <c r="I29" i="9"/>
  <c r="J29" i="9"/>
  <c r="K29" i="9"/>
  <c r="L29" i="9"/>
  <c r="M29" i="9"/>
  <c r="N29" i="9"/>
  <c r="O29" i="9"/>
  <c r="P29" i="9"/>
  <c r="C29" i="9"/>
  <c r="D41" i="9"/>
  <c r="E41" i="9"/>
  <c r="F41" i="9"/>
  <c r="G41" i="9"/>
  <c r="H41" i="9"/>
  <c r="I41" i="9"/>
  <c r="J41" i="9"/>
  <c r="K41" i="9"/>
  <c r="L41" i="9"/>
  <c r="M41" i="9"/>
  <c r="N41" i="9"/>
  <c r="O41" i="9"/>
  <c r="P41" i="9"/>
  <c r="C41" i="9"/>
  <c r="P32" i="9"/>
  <c r="O32" i="9"/>
  <c r="N32" i="9"/>
  <c r="M32" i="9"/>
  <c r="L32" i="9"/>
  <c r="K32" i="9"/>
  <c r="J32" i="9"/>
  <c r="I32" i="9"/>
  <c r="C40" i="10" l="1"/>
  <c r="Q26" i="10"/>
  <c r="D40" i="10"/>
  <c r="J50" i="12"/>
  <c r="I49" i="13"/>
  <c r="C49" i="13"/>
  <c r="Q35" i="4"/>
  <c r="C50" i="12"/>
  <c r="D50" i="12"/>
  <c r="P50" i="12"/>
  <c r="AQ29" i="4"/>
  <c r="M49" i="13"/>
  <c r="F50" i="12"/>
  <c r="AQ10" i="4"/>
  <c r="AQ31" i="4"/>
  <c r="AQ27" i="4"/>
  <c r="AQ23" i="4"/>
  <c r="AQ34" i="4"/>
  <c r="AQ26" i="4"/>
  <c r="AQ22" i="4"/>
  <c r="AQ25" i="4"/>
  <c r="AD35" i="4"/>
  <c r="Q47" i="4"/>
  <c r="J49" i="4"/>
  <c r="F49" i="4"/>
  <c r="C49" i="4"/>
  <c r="H49" i="4"/>
  <c r="P49" i="4"/>
  <c r="L49" i="4"/>
  <c r="D49" i="4"/>
  <c r="O49" i="4"/>
  <c r="K49" i="4"/>
  <c r="G49" i="4"/>
  <c r="E49" i="4"/>
  <c r="N49" i="4"/>
  <c r="M49" i="4"/>
  <c r="I49" i="4"/>
  <c r="Q41" i="9"/>
  <c r="Q29" i="9"/>
  <c r="Q38" i="10"/>
  <c r="L50" i="12"/>
  <c r="H50" i="12"/>
  <c r="Q48" i="12"/>
  <c r="Q34" i="12"/>
  <c r="D49" i="13"/>
  <c r="Q16" i="13"/>
  <c r="F32" i="13"/>
  <c r="J32" i="13"/>
  <c r="J49" i="13" s="1"/>
  <c r="N32" i="13"/>
  <c r="N49" i="13" s="1"/>
  <c r="G47" i="13"/>
  <c r="K47" i="13"/>
  <c r="O47" i="13"/>
  <c r="Q39" i="13"/>
  <c r="H47" i="13"/>
  <c r="L47" i="13"/>
  <c r="P47" i="13"/>
  <c r="H32" i="13"/>
  <c r="L32" i="13"/>
  <c r="P32" i="13"/>
  <c r="G32" i="13"/>
  <c r="K32" i="13"/>
  <c r="O32" i="13"/>
  <c r="Q19" i="13"/>
  <c r="Q42" i="13"/>
  <c r="E49" i="13"/>
  <c r="Q36" i="13"/>
  <c r="G50" i="12"/>
  <c r="K50" i="12"/>
  <c r="O50" i="12"/>
  <c r="I50" i="12"/>
  <c r="M50" i="12"/>
  <c r="E50" i="12"/>
  <c r="Q20" i="12"/>
  <c r="L40" i="10"/>
  <c r="N40" i="10"/>
  <c r="M40" i="10"/>
  <c r="F40" i="10"/>
  <c r="H40" i="10"/>
  <c r="P40" i="10"/>
  <c r="C43" i="9"/>
  <c r="I43" i="9"/>
  <c r="M43" i="9"/>
  <c r="Q50" i="12" l="1"/>
  <c r="Q47" i="13"/>
  <c r="L49" i="13"/>
  <c r="F49" i="13"/>
  <c r="Q32" i="13"/>
  <c r="Q49" i="4"/>
  <c r="P49" i="13"/>
  <c r="H49" i="13"/>
  <c r="K49" i="13"/>
  <c r="G49" i="13"/>
  <c r="O49" i="13"/>
  <c r="I40" i="10"/>
  <c r="J40" i="10"/>
  <c r="E40" i="10"/>
  <c r="G40" i="10"/>
  <c r="O40" i="10"/>
  <c r="K40" i="10"/>
  <c r="J43" i="9"/>
  <c r="N43" i="9"/>
  <c r="O43" i="9"/>
  <c r="F43" i="9"/>
  <c r="D43" i="9"/>
  <c r="H43" i="9"/>
  <c r="K43" i="9"/>
  <c r="P43" i="9"/>
  <c r="G43" i="9"/>
  <c r="L43" i="9"/>
  <c r="E43" i="9"/>
  <c r="Q49" i="13" l="1"/>
  <c r="Q40" i="10"/>
  <c r="Q43" i="9"/>
  <c r="AE10" i="4" l="1"/>
  <c r="AF10" i="4"/>
  <c r="AG10" i="4"/>
  <c r="AH10" i="4"/>
  <c r="AI10" i="4"/>
  <c r="AJ10" i="4"/>
  <c r="AK10" i="4"/>
  <c r="AL10" i="4"/>
  <c r="AM10" i="4"/>
  <c r="AN10" i="4"/>
  <c r="AO10" i="4"/>
  <c r="AP10" i="4"/>
  <c r="AE11" i="4"/>
  <c r="AF11" i="4"/>
  <c r="AG11" i="4"/>
  <c r="AH11" i="4"/>
  <c r="AI11" i="4"/>
  <c r="AJ11" i="4"/>
  <c r="AK11" i="4"/>
  <c r="AL11" i="4"/>
  <c r="AM11" i="4"/>
  <c r="AN11" i="4"/>
  <c r="AO11" i="4"/>
  <c r="AP11" i="4"/>
  <c r="AQ11" i="4"/>
  <c r="AE12" i="4"/>
  <c r="AF12" i="4"/>
  <c r="AG12" i="4"/>
  <c r="AH12" i="4"/>
  <c r="AI12" i="4"/>
  <c r="AJ12" i="4"/>
  <c r="AK12" i="4"/>
  <c r="AL12" i="4"/>
  <c r="AM12" i="4"/>
  <c r="AN12" i="4"/>
  <c r="AO12" i="4"/>
  <c r="AP12" i="4"/>
  <c r="AQ12" i="4"/>
  <c r="AE13" i="4"/>
  <c r="AF13" i="4"/>
  <c r="AG13" i="4"/>
  <c r="AH13" i="4"/>
  <c r="AI13" i="4"/>
  <c r="AJ13" i="4"/>
  <c r="AK13" i="4"/>
  <c r="AL13" i="4"/>
  <c r="AM13" i="4"/>
  <c r="AN13" i="4"/>
  <c r="AO13" i="4"/>
  <c r="AP13" i="4"/>
  <c r="AQ13" i="4"/>
  <c r="AE15" i="4"/>
  <c r="AF15" i="4"/>
  <c r="AG15" i="4"/>
  <c r="AH15" i="4"/>
  <c r="AI15" i="4"/>
  <c r="AI35" i="4" s="1"/>
  <c r="AJ15" i="4"/>
  <c r="AK15" i="4"/>
  <c r="AL15" i="4"/>
  <c r="AM15" i="4"/>
  <c r="AN15" i="4"/>
  <c r="AO15" i="4"/>
  <c r="AP15" i="4"/>
  <c r="AQ15" i="4"/>
  <c r="AQ35" i="4" s="1"/>
  <c r="AE16" i="4"/>
  <c r="AF16" i="4"/>
  <c r="AG16" i="4"/>
  <c r="AH16" i="4"/>
  <c r="AI16" i="4"/>
  <c r="AJ16" i="4"/>
  <c r="AK16" i="4"/>
  <c r="AL16" i="4"/>
  <c r="AM16" i="4"/>
  <c r="AN16" i="4"/>
  <c r="AO16" i="4"/>
  <c r="AP16" i="4"/>
  <c r="AQ16" i="4"/>
  <c r="AE18" i="4"/>
  <c r="AF18" i="4"/>
  <c r="AG18" i="4"/>
  <c r="AH18" i="4"/>
  <c r="AI18" i="4"/>
  <c r="AJ18" i="4"/>
  <c r="AK18" i="4"/>
  <c r="AL18" i="4"/>
  <c r="AM18" i="4"/>
  <c r="AN18" i="4"/>
  <c r="AO18" i="4"/>
  <c r="AP18" i="4"/>
  <c r="AQ18" i="4"/>
  <c r="AE19" i="4"/>
  <c r="AF19" i="4"/>
  <c r="AG19" i="4"/>
  <c r="AH19" i="4"/>
  <c r="AI19" i="4"/>
  <c r="AJ19" i="4"/>
  <c r="AK19" i="4"/>
  <c r="AL19" i="4"/>
  <c r="AM19" i="4"/>
  <c r="AN19" i="4"/>
  <c r="AO19" i="4"/>
  <c r="AP19" i="4"/>
  <c r="AQ19" i="4"/>
  <c r="AE20" i="4"/>
  <c r="AQ20" i="4"/>
  <c r="R49" i="4"/>
  <c r="S49" i="4"/>
  <c r="T49" i="4"/>
  <c r="W49" i="4"/>
  <c r="X49" i="4"/>
  <c r="Y49" i="4"/>
  <c r="Z49" i="4"/>
  <c r="AA49" i="4"/>
  <c r="AB49" i="4"/>
  <c r="AC49" i="4"/>
  <c r="AD49" i="4"/>
  <c r="AE39" i="4"/>
  <c r="AF39" i="4"/>
  <c r="AG39" i="4"/>
  <c r="AH39" i="4"/>
  <c r="AI39" i="4"/>
  <c r="AJ39" i="4"/>
  <c r="AK39" i="4"/>
  <c r="AL39" i="4"/>
  <c r="AM39" i="4"/>
  <c r="AN39" i="4"/>
  <c r="AO39" i="4"/>
  <c r="AP39" i="4"/>
  <c r="AQ39" i="4"/>
  <c r="AE40" i="4"/>
  <c r="AF40" i="4"/>
  <c r="AG40" i="4"/>
  <c r="AH40" i="4"/>
  <c r="AI40" i="4"/>
  <c r="AJ40" i="4"/>
  <c r="AK40" i="4"/>
  <c r="AL40" i="4"/>
  <c r="AM40" i="4"/>
  <c r="AN40" i="4"/>
  <c r="AO40" i="4"/>
  <c r="AP40" i="4"/>
  <c r="AQ40" i="4"/>
  <c r="AE43" i="4"/>
  <c r="AF43" i="4"/>
  <c r="AG43" i="4"/>
  <c r="AH43" i="4"/>
  <c r="AI43" i="4"/>
  <c r="AJ43" i="4"/>
  <c r="AK43" i="4"/>
  <c r="AL43" i="4"/>
  <c r="AM43" i="4"/>
  <c r="AN43" i="4"/>
  <c r="AO43" i="4"/>
  <c r="AP43" i="4"/>
  <c r="AQ43" i="4"/>
  <c r="AE44" i="4"/>
  <c r="AF44" i="4"/>
  <c r="AG44" i="4"/>
  <c r="AH44" i="4"/>
  <c r="AI44" i="4"/>
  <c r="AJ44" i="4"/>
  <c r="AK44" i="4"/>
  <c r="AL44" i="4"/>
  <c r="AM44" i="4"/>
  <c r="AN44" i="4"/>
  <c r="AO44" i="4"/>
  <c r="AP44" i="4"/>
  <c r="AQ44" i="4"/>
  <c r="AE45" i="4"/>
  <c r="AF45" i="4"/>
  <c r="AG45" i="4"/>
  <c r="AH45" i="4"/>
  <c r="AI45" i="4"/>
  <c r="AJ45" i="4"/>
  <c r="AK45" i="4"/>
  <c r="AL45" i="4"/>
  <c r="AM45" i="4"/>
  <c r="AN45" i="4"/>
  <c r="AO45" i="4"/>
  <c r="AP45" i="4"/>
  <c r="AQ45" i="4"/>
  <c r="AE46" i="4"/>
  <c r="AF46" i="4"/>
  <c r="AG46" i="4"/>
  <c r="AH46" i="4"/>
  <c r="AI46" i="4"/>
  <c r="AJ46" i="4"/>
  <c r="AK46" i="4"/>
  <c r="AL46" i="4"/>
  <c r="AM46" i="4"/>
  <c r="AN46" i="4"/>
  <c r="AO46" i="4"/>
  <c r="AP46" i="4"/>
  <c r="AQ46" i="4"/>
  <c r="U49" i="4"/>
  <c r="V49" i="4"/>
  <c r="AF35" i="4" l="1"/>
  <c r="AM35" i="4"/>
  <c r="AE35" i="4"/>
  <c r="AE49" i="4" s="1"/>
  <c r="AL47" i="4"/>
  <c r="AO47" i="4"/>
  <c r="AG47" i="4"/>
  <c r="AL35" i="4"/>
  <c r="AL49" i="4" s="1"/>
  <c r="AN47" i="4"/>
  <c r="AJ47" i="4"/>
  <c r="AF47" i="4"/>
  <c r="AF49" i="4" s="1"/>
  <c r="AP47" i="4"/>
  <c r="AH47" i="4"/>
  <c r="AK47" i="4"/>
  <c r="AP35" i="4"/>
  <c r="AP49" i="4" s="1"/>
  <c r="AQ47" i="4"/>
  <c r="AM47" i="4"/>
  <c r="AI47" i="4"/>
  <c r="AI49" i="4" s="1"/>
  <c r="AE47" i="4"/>
  <c r="AH35" i="4"/>
  <c r="AO35" i="4"/>
  <c r="AK35" i="4"/>
  <c r="AK49" i="4" s="1"/>
  <c r="AG35" i="4"/>
  <c r="AG49" i="4" s="1"/>
  <c r="AN35" i="4"/>
  <c r="AJ35" i="4"/>
  <c r="AO49" i="4" l="1"/>
  <c r="AN49" i="4"/>
  <c r="AM49" i="4"/>
  <c r="AJ49" i="4"/>
  <c r="AH49" i="4"/>
  <c r="AQ49" i="4"/>
  <c r="Q43" i="19"/>
  <c r="Q54" i="19" l="1"/>
</calcChain>
</file>

<file path=xl/sharedStrings.xml><?xml version="1.0" encoding="utf-8"?>
<sst xmlns="http://schemas.openxmlformats.org/spreadsheetml/2006/main" count="958" uniqueCount="139">
  <si>
    <t>MINISTERIO DE HACIENDA</t>
  </si>
  <si>
    <t>DIRECCIÓN GENERAL DE PRESUPUESTO</t>
  </si>
  <si>
    <t>EJECUCIÓN PRESUPUESTARIA DE ORGANISMOS AUTÓNOMOS Y DESCENTRALIZADOS NO FINANCIEROS</t>
  </si>
  <si>
    <t xml:space="preserve">CLASIFICACIÓN POR FUENTE DE FINANCIAMIENTO Y ORGANISMO FINANCIADOR  </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</si>
  <si>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</si>
  <si>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</si>
  <si>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</si>
  <si>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</si>
  <si>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</si>
  <si>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</si>
  <si>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</si>
  <si>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</si>
  <si>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</si>
  <si>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</si>
  <si>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</si>
  <si>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</si>
  <si>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</si>
  <si>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</si>
  <si>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</si>
  <si>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</si>
  <si>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</si>
  <si>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</si>
  <si>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</si>
  <si>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</si>
  <si>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</si>
  <si>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</si>
  <si>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104 - RECURSOS DE LAS APROPIACIONES DEL 5%  SR. PRESIDENTE</t>
  </si>
  <si>
    <t>20 - FONDOS CON DESTINO ESPECÍFICO</t>
  </si>
  <si>
    <t>30 - FONDOS PROPIOS</t>
  </si>
  <si>
    <t>40 - TRANSFERENCIAS</t>
  </si>
  <si>
    <t>103 - TRANSFERENCIAS DE OTRAS INSTITUCIONES DEL SECTOR PUBLICO</t>
  </si>
  <si>
    <t>60 - CREDITO EXTERNO</t>
  </si>
  <si>
    <t>301 - BANCO MUNDIAL (BM)</t>
  </si>
  <si>
    <t>401 - BANCO DE DESARROLLO ECONOMICO Y SOCIAL DE BRASIL (BNDES)</t>
  </si>
  <si>
    <t>418 - FORTIS BANK DE BELGICA</t>
  </si>
  <si>
    <t>419 - DEUSTCH BANK</t>
  </si>
  <si>
    <t>627 - BNP PARIBAS</t>
  </si>
  <si>
    <t>70 - DONACION EXTERNA</t>
  </si>
  <si>
    <t>343 - UNION EUROPEA</t>
  </si>
  <si>
    <t>TOTAL GASTOS</t>
  </si>
  <si>
    <t>APLICACIONES FINANCIERAS</t>
  </si>
  <si>
    <t>PRESUPUESTO APROBADO</t>
  </si>
  <si>
    <t>PRESUPUESTO REFORMULADO</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</si>
  <si>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</si>
  <si>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</si>
  <si>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</si>
  <si>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</si>
  <si>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</si>
  <si>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101 - CONTRAPARTIDA</t>
  </si>
  <si>
    <t>121 - SALDOS DISPONIBLES DE PERIODOS ANTERIORES</t>
  </si>
  <si>
    <t>622 - VENEZUELA</t>
  </si>
  <si>
    <t>300 - BANCO INTERAMERICANO DE DESARROLLO (BID)</t>
  </si>
  <si>
    <t>Fuente: Sistema de Información de la Gestión Financiera
Fecha de Imputación: 31 de Diciembre del 2015</t>
  </si>
  <si>
    <t>ENERO-DICIEMBRE 2016</t>
  </si>
  <si>
    <t>122 - SALDOS DISPONIBLES DE PERIODOS ANTERIORES DEL FONDO DE NECESIDADES PUBLICAS (5%)</t>
  </si>
  <si>
    <t>112 - RECAUDACIONES DIRECTAS DE LAS INSTITUCIONES</t>
  </si>
  <si>
    <t>354 - BANCO INTERNACIONAL DE RECONSTRUCCIÓN Y FOMENTO (BIRF)</t>
  </si>
  <si>
    <t>203 - AGENCIA DE COOPERACIÓN INTERNACIONAL DEL JAPÓN (JICA)</t>
  </si>
  <si>
    <t>206 - AGENCIA ESPAÑOLA DE COOPERACIÓN INTERNACIONAL Y DESARROLLO (AECID)</t>
  </si>
  <si>
    <t xml:space="preserve">Transferencias Corrientes incluyen las prestaciones de la seguridad social (sistema propio de la empresa).
</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</si>
  <si>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</si>
  <si>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</si>
  <si>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</si>
  <si>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</si>
  <si>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</si>
  <si>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</si>
  <si>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50 - CRÉDITO INTERNO</t>
  </si>
  <si>
    <t>001 - BANCO DE RESERVAS DE LA REPÚBLICA DOMINICANA (BANRESERVAS)</t>
  </si>
  <si>
    <t>004 - EMISION DE BONOS</t>
  </si>
  <si>
    <t>212 - AGENCIA FRANCESA PARA EL DESARROLLO</t>
  </si>
  <si>
    <t>599 - OTROS BANCOS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</si>
  <si>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</si>
  <si>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</si>
  <si>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</si>
  <si>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</si>
  <si>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</si>
  <si>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350 - BANCO CENTROAMERICANO DE INTEGRACION ECONOMICA (BCIE)</t>
  </si>
  <si>
    <t>355 - CENTRO DE ESTUDIOS Y SOLIDARIDAD CON AMÉRICA LATINA  CESAL</t>
  </si>
  <si>
    <t>616 - REPÚBLICA DE CHINA (TAiWAN)</t>
  </si>
  <si>
    <t>426 - BONOS GLOBALES EXTERNOS</t>
  </si>
  <si>
    <t>Fecha de Registro: 7 de febrero del 2019.</t>
  </si>
  <si>
    <t>ENERO-DICIEMBRE 2019</t>
  </si>
  <si>
    <t>399 - OTROS ORGANISMOS MULTILATERALES</t>
  </si>
  <si>
    <t>629 - EMIRATOS ÁRABES UNIDOS</t>
  </si>
  <si>
    <t>90 - FONDOS DE TERCEROS</t>
  </si>
  <si>
    <t>Fecha de Registro: 10 de febrero del 2020.</t>
  </si>
  <si>
    <t>ENERO-DICIEMBRE 2020</t>
  </si>
  <si>
    <t>PRESUPUESTO INICIAL*</t>
  </si>
  <si>
    <t>PRESUPUESTO VIGENTE**</t>
  </si>
  <si>
    <t>110 - APOYO PRESUESTARIO RECURSOS EXTERNOS (PETROCARIBE)</t>
  </si>
  <si>
    <t>124 - DEVOLUCIÓN FONDO CONTINGENCIA PARA SEGURIDAD SOCIAL</t>
  </si>
  <si>
    <t>311 - FONDO MONETARIO INTERNACIONAL (FMI)</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</si>
  <si>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</si>
  <si>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</si>
  <si>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</si>
  <si>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</si>
  <si>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</si>
  <si>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</si>
  <si>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</si>
  <si>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</si>
  <si>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397 - SALDOS DE RECURSOS EXTERNOS DISPONIBLES DE PERIODOS ANTERIORES</t>
  </si>
  <si>
    <t>214 - INSTITUTO DE CRÉDITO OFICIAL (ICO)</t>
  </si>
  <si>
    <t>348 - FONDO MUNDIAL DE LUCHA CONTRA EL SIDA, TUBERCULOSIS Y LA MALARIA</t>
  </si>
  <si>
    <t>617 - REPÚBLICA DE COREA</t>
  </si>
  <si>
    <t>Notas:</t>
  </si>
  <si>
    <t>Fecha de registro: 08 de febrero del 2022</t>
  </si>
  <si>
    <t>Diciembre 2022*</t>
  </si>
  <si>
    <t>Presupuesto Vigente</t>
  </si>
  <si>
    <t>Ley No. 345-21</t>
  </si>
  <si>
    <t>125 - RECURSOS PARA ATENDER CALAMIDADES Y EMERGENCIAS POR FENOMENOS NATURALES</t>
  </si>
  <si>
    <t>109 - APOYO PRESUPUESTARIO CREDITO INTERNO (EMISION DE BONOS)</t>
  </si>
  <si>
    <t>299 - OTROS ORGANISMOS BILATERALES</t>
  </si>
  <si>
    <t>Fecha de registro: 20 de febrero del 2023.</t>
  </si>
  <si>
    <t>Diciembre 2023*</t>
  </si>
  <si>
    <t>Ley No. 366-22</t>
  </si>
  <si>
    <t>105 - RECURSOS DE LAS APROPIACIONES DEL 1%  SR. PRESIDENTE</t>
  </si>
  <si>
    <t>126 - SALDOS DE RECURSOS PARA EMERGENCIAS Y CALAMIDADES DISPONIBLES DE AÑOS ANTERIORES</t>
  </si>
  <si>
    <t>006 - SALDOS DISPONIBLES DE AÑOS ANTERIORES POR CREDITO INTERNOS PARA EMERGENCIAS Y CALAMIDADES</t>
  </si>
  <si>
    <t>608 - FRANCIA</t>
  </si>
  <si>
    <t>Fecha de registro: 06/02/2024.</t>
  </si>
  <si>
    <t>Diciembre 2024</t>
  </si>
  <si>
    <t>PRESUPUESTO</t>
  </si>
  <si>
    <t>Ley No. 80-23</t>
  </si>
  <si>
    <t>VIGENTE</t>
  </si>
  <si>
    <t>128 - RECURSOS PERCIBIDOS POR OPERACIONES DEL AÑO ANTERIOR</t>
  </si>
  <si>
    <t>358 - BLUE NATURE ALLIANCE</t>
  </si>
  <si>
    <t>630 - ARABIA SAUDITA</t>
  </si>
  <si>
    <t>Fecha de registro: 07/02/2024.</t>
  </si>
  <si>
    <t>Diciembre 2025</t>
  </si>
  <si>
    <t>Ley No. 80-24</t>
  </si>
  <si>
    <t>120 - TRANSFERENCIAS DE INSTITUCIONES DEL SECTOR PRIVADO</t>
  </si>
  <si>
    <t>702 - UNIVERSIDAD DE LAS INDIAS OCCIDENTALES</t>
  </si>
  <si>
    <t>704 - GLOBAL SUPPORT AND DEVELOPMENT (GSD)</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</si>
  <si>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</si>
  <si>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</si>
  <si>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Nm. 99-25</t>
  </si>
  <si>
    <t>*Cifras Preliminares</t>
  </si>
  <si>
    <t>Fecha de registro: 15/05/2026.</t>
  </si>
  <si>
    <t>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</si>
</sst>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_(#,##0.0,,_);_(* \(#,##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0"/>
      <name val="Calibri"/>
      <family val="2"/>
    </font>
    <font>
      <sz val="11"/>
      <name val="Calibri"/>
      <family val="2"/>
      <scheme val="minor"/>
    </font>
    <font>
      <sz val="8"/>
      <name val="Calibri"/>
      <family val="2"/>
      <scheme val="minor"/>
    </font>
    <font>
      <b/>
      <sz val="11"/>
      <name val="Calibri"/>
      <family val="2"/>
      <scheme val="minor"/>
    </font>
    <font>
      <b/>
      <sz val="9"/>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
      <patternFill patternType="solid">
        <fgColor rgb="FF44546A"/>
        <bgColor theme="4" tint="0.79998168889431442"/>
      </patternFill>
    </fill>
  </fills>
  <borders count="15">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195">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43" fontId="0" fillId="2" borderId="0" xfId="1" applyFont="1" applyFill="1"/>
    <xf numFmtId="43" fontId="0" fillId="0" borderId="0" xfId="1" applyFont="1"/>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0" fontId="7" fillId="6" borderId="2" xfId="0" applyFont="1" applyFill="1" applyBorder="1" applyAlignment="1">
      <alignment horizontal="center" vertical="center" wrapText="1" readingOrder="1"/>
    </xf>
    <xf numFmtId="43" fontId="2" fillId="5" borderId="3" xfId="1" applyFont="1" applyFill="1" applyBorder="1" applyAlignment="1">
      <alignment horizontal="center" vertical="center"/>
    </xf>
    <xf numFmtId="43" fontId="0" fillId="0" borderId="4" xfId="0" applyNumberFormat="1" applyBorder="1"/>
    <xf numFmtId="43" fontId="0" fillId="0" borderId="0" xfId="1" applyFont="1" applyBorder="1"/>
    <xf numFmtId="43"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164"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168" fontId="2" fillId="8" borderId="5" xfId="5" applyNumberFormat="1" applyFont="1" applyFill="1" applyBorder="1" applyAlignment="1">
      <alignment horizontal="center" vertical="center"/>
    </xf>
    <xf numFmtId="168" fontId="2" fillId="9" borderId="5" xfId="0" applyNumberFormat="1" applyFont="1" applyFill="1" applyBorder="1" applyAlignment="1">
      <alignment horizontal="center" vertical="center"/>
    </xf>
    <xf numFmtId="166" fontId="2" fillId="7" borderId="2" xfId="4" applyNumberFormat="1" applyFont="1" applyFill="1" applyBorder="1" applyAlignment="1">
      <alignment horizontal="right" vertical="center" wrapText="1"/>
    </xf>
    <xf numFmtId="168" fontId="0" fillId="0" borderId="0" xfId="0" applyNumberFormat="1"/>
    <xf numFmtId="166" fontId="0" fillId="0" borderId="0" xfId="4" applyNumberFormat="1" applyFont="1" applyBorder="1" applyAlignment="1">
      <alignment horizontal="right"/>
    </xf>
    <xf numFmtId="166" fontId="0" fillId="0" borderId="0" xfId="0" applyNumberFormat="1"/>
    <xf numFmtId="166" fontId="3" fillId="0" borderId="0" xfId="4" applyNumberFormat="1" applyFont="1" applyBorder="1" applyAlignment="1">
      <alignment horizontal="right"/>
    </xf>
    <xf numFmtId="0" fontId="2" fillId="8" borderId="5" xfId="0" applyFont="1" applyFill="1" applyBorder="1" applyAlignment="1">
      <alignment horizontal="center" vertical="center"/>
    </xf>
    <xf numFmtId="168" fontId="2" fillId="8" borderId="5" xfId="6"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8" fontId="2" fillId="9" borderId="5" xfId="5" applyNumberFormat="1" applyFont="1" applyFill="1" applyBorder="1" applyAlignment="1">
      <alignment horizontal="center" vertical="center"/>
    </xf>
    <xf numFmtId="166" fontId="0" fillId="0" borderId="0" xfId="4" applyNumberFormat="1" applyFont="1"/>
    <xf numFmtId="165" fontId="0" fillId="0" borderId="0" xfId="0" applyNumberFormat="1"/>
    <xf numFmtId="166" fontId="0" fillId="2" borderId="0" xfId="4" applyNumberFormat="1" applyFont="1" applyFill="1"/>
    <xf numFmtId="165" fontId="0" fillId="0" borderId="0" xfId="4" applyNumberFormat="1" applyFont="1" applyBorder="1" applyAlignment="1">
      <alignment horizontal="right"/>
    </xf>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5" xfId="0" applyFont="1" applyFill="1" applyBorder="1" applyAlignment="1">
      <alignment horizontal="center" vertical="center"/>
    </xf>
    <xf numFmtId="168" fontId="2" fillId="9" borderId="5" xfId="6" applyNumberFormat="1" applyFont="1" applyFill="1" applyBorder="1" applyAlignment="1">
      <alignment horizontal="center" vertical="center"/>
    </xf>
    <xf numFmtId="167" fontId="2" fillId="5" borderId="5"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0" fontId="2" fillId="2" borderId="0" xfId="0" applyFont="1" applyFill="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8" fillId="0" borderId="7" xfId="0" applyFont="1" applyBorder="1" applyAlignment="1">
      <alignment vertical="top"/>
    </xf>
    <xf numFmtId="0" fontId="8" fillId="2" borderId="7" xfId="0" applyFont="1" applyFill="1" applyBorder="1" applyAlignment="1">
      <alignment vertical="top"/>
    </xf>
    <xf numFmtId="0" fontId="8" fillId="0" borderId="0" xfId="0" applyFont="1" applyAlignment="1">
      <alignment vertical="top" wrapText="1"/>
    </xf>
    <xf numFmtId="165" fontId="3" fillId="2" borderId="0" xfId="1" applyNumberFormat="1" applyFont="1" applyFill="1"/>
    <xf numFmtId="165" fontId="3" fillId="2" borderId="0" xfId="0" applyNumberFormat="1" applyFont="1" applyFill="1"/>
    <xf numFmtId="164" fontId="3" fillId="2" borderId="0" xfId="0" applyNumberFormat="1" applyFont="1" applyFill="1"/>
    <xf numFmtId="0" fontId="3" fillId="0" borderId="0" xfId="0" applyFont="1"/>
    <xf numFmtId="165" fontId="3" fillId="0" borderId="0" xfId="0" applyNumberFormat="1" applyFont="1" applyAlignment="1">
      <alignment horizontal="left"/>
    </xf>
    <xf numFmtId="43" fontId="3" fillId="0" borderId="0" xfId="0" applyNumberFormat="1" applyFont="1"/>
    <xf numFmtId="166" fontId="3" fillId="0" borderId="0" xfId="0" applyNumberFormat="1" applyFont="1"/>
    <xf numFmtId="0" fontId="3" fillId="0" borderId="0" xfId="0" applyFont="1" applyAlignment="1">
      <alignmen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vertical="top" wrapText="1"/>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applyAlignment="1">
      <alignment horizontal="right"/>
    </xf>
    <xf numFmtId="169" fontId="2" fillId="7" borderId="2" xfId="1" applyNumberFormat="1" applyFont="1" applyFill="1" applyBorder="1" applyAlignment="1">
      <alignment horizontal="right" vertical="center" wrapText="1"/>
    </xf>
    <xf numFmtId="165" fontId="1" fillId="2" borderId="0" xfId="1" applyNumberFormat="1" applyFont="1" applyFill="1"/>
    <xf numFmtId="168" fontId="2" fillId="4" borderId="5" xfId="5" applyNumberFormat="1" applyFont="1" applyFill="1" applyBorder="1" applyAlignment="1">
      <alignment horizontal="center" vertical="center"/>
    </xf>
    <xf numFmtId="168" fontId="0" fillId="0" borderId="0" xfId="5" applyNumberFormat="1" applyFont="1" applyBorder="1" applyAlignment="1">
      <alignment horizontal="center" vertical="center"/>
    </xf>
    <xf numFmtId="168" fontId="0" fillId="0" borderId="0" xfId="5" applyNumberFormat="1" applyFont="1" applyAlignment="1">
      <alignment horizontal="center" vertical="center"/>
    </xf>
    <xf numFmtId="0" fontId="3" fillId="0" borderId="8" xfId="0" applyFont="1" applyBorder="1" applyAlignment="1">
      <alignment horizontal="left" vertical="center"/>
    </xf>
    <xf numFmtId="169" fontId="3" fillId="0" borderId="8" xfId="5" applyNumberFormat="1" applyFont="1" applyBorder="1" applyAlignment="1">
      <alignment horizontal="right" vertical="center"/>
    </xf>
    <xf numFmtId="0" fontId="3" fillId="2" borderId="8" xfId="0" applyFont="1" applyFill="1" applyBorder="1" applyAlignment="1">
      <alignment horizontal="left" vertical="center"/>
    </xf>
    <xf numFmtId="169" fontId="3" fillId="2" borderId="8" xfId="5" applyNumberFormat="1" applyFont="1" applyFill="1" applyBorder="1" applyAlignment="1">
      <alignment horizontal="right" vertical="center"/>
    </xf>
    <xf numFmtId="169" fontId="2" fillId="4" borderId="5" xfId="5" applyNumberFormat="1" applyFont="1" applyFill="1" applyBorder="1" applyAlignment="1">
      <alignment horizontal="right" vertical="center"/>
    </xf>
    <xf numFmtId="170" fontId="2" fillId="7" borderId="2" xfId="1" applyNumberFormat="1" applyFont="1" applyFill="1" applyBorder="1" applyAlignment="1">
      <alignment horizontal="center" vertical="center" wrapText="1"/>
    </xf>
    <xf numFmtId="170" fontId="0" fillId="2" borderId="0" xfId="1" applyNumberFormat="1" applyFont="1" applyFill="1" applyBorder="1" applyAlignment="1">
      <alignment horizontal="center"/>
    </xf>
    <xf numFmtId="169" fontId="1" fillId="0" borderId="0" xfId="0" applyNumberFormat="1" applyFont="1" applyAlignment="1">
      <alignment horizontal="right"/>
    </xf>
    <xf numFmtId="169" fontId="0" fillId="0" borderId="0" xfId="0" applyNumberFormat="1" applyAlignment="1">
      <alignment horizontal="right"/>
    </xf>
    <xf numFmtId="169" fontId="2" fillId="5" borderId="1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167" fontId="2" fillId="5" borderId="2" xfId="4" applyFont="1" applyFill="1" applyBorder="1" applyAlignment="1">
      <alignment horizontal="center" vertical="center"/>
    </xf>
    <xf numFmtId="171" fontId="2" fillId="10" borderId="1" xfId="5" applyNumberFormat="1" applyFont="1" applyFill="1" applyBorder="1" applyAlignment="1">
      <alignment vertical="center" wrapText="1"/>
    </xf>
    <xf numFmtId="171" fontId="2" fillId="10" borderId="6" xfId="5" applyNumberFormat="1" applyFont="1" applyFill="1" applyBorder="1" applyAlignment="1">
      <alignment horizontal="center" vertical="center" wrapText="1"/>
    </xf>
    <xf numFmtId="37" fontId="0" fillId="2" borderId="0" xfId="0" applyNumberFormat="1" applyFill="1"/>
    <xf numFmtId="169" fontId="2" fillId="4" borderId="5" xfId="5" applyNumberFormat="1" applyFont="1" applyFill="1" applyBorder="1" applyAlignment="1">
      <alignment horizontal="center" vertical="center"/>
    </xf>
    <xf numFmtId="169" fontId="0" fillId="0" borderId="0" xfId="5" applyNumberFormat="1" applyFont="1" applyBorder="1" applyAlignment="1">
      <alignment horizontal="center" vertical="center"/>
    </xf>
    <xf numFmtId="169" fontId="0" fillId="0" borderId="0" xfId="5" applyNumberFormat="1" applyFont="1" applyAlignment="1">
      <alignment horizontal="center" vertical="center"/>
    </xf>
    <xf numFmtId="171" fontId="2" fillId="10" borderId="13" xfId="5" applyNumberFormat="1" applyFont="1" applyFill="1" applyBorder="1" applyAlignment="1">
      <alignment horizontal="center" vertical="center" wrapText="1"/>
    </xf>
    <xf numFmtId="172" fontId="3" fillId="2" borderId="8" xfId="5" applyNumberFormat="1" applyFont="1" applyFill="1" applyBorder="1" applyAlignment="1">
      <alignment horizontal="right" vertical="center"/>
    </xf>
    <xf numFmtId="172" fontId="0" fillId="0" borderId="0" xfId="0" applyNumberFormat="1" applyAlignment="1">
      <alignment horizontal="right"/>
    </xf>
    <xf numFmtId="172" fontId="3" fillId="0" borderId="8" xfId="5" applyNumberFormat="1" applyFont="1" applyBorder="1" applyAlignment="1">
      <alignment horizontal="right" vertical="center"/>
    </xf>
    <xf numFmtId="172" fontId="0" fillId="0" borderId="0" xfId="0" applyNumberFormat="1"/>
    <xf numFmtId="172" fontId="2" fillId="4" borderId="5" xfId="5" applyNumberFormat="1" applyFont="1" applyFill="1" applyBorder="1" applyAlignment="1">
      <alignment horizontal="center" vertical="center"/>
    </xf>
    <xf numFmtId="172" fontId="0" fillId="0" borderId="0" xfId="5" applyNumberFormat="1" applyFont="1" applyAlignment="1">
      <alignment horizontal="center" vertical="center"/>
    </xf>
    <xf numFmtId="4" fontId="8" fillId="0" borderId="0" xfId="0" applyNumberFormat="1" applyFont="1" applyAlignment="1">
      <alignment horizontal="left" vertical="center"/>
    </xf>
    <xf numFmtId="4" fontId="0" fillId="2" borderId="0" xfId="0" applyNumberFormat="1" applyFill="1"/>
    <xf numFmtId="165" fontId="0" fillId="2" borderId="0" xfId="1" applyNumberFormat="1" applyFont="1" applyFill="1" applyBorder="1"/>
    <xf numFmtId="169" fontId="3" fillId="0" borderId="8" xfId="5" applyNumberFormat="1" applyFont="1" applyFill="1" applyBorder="1" applyAlignment="1">
      <alignment horizontal="right" vertical="center"/>
    </xf>
    <xf numFmtId="173" fontId="0" fillId="0" borderId="0" xfId="0" applyNumberFormat="1" applyAlignment="1">
      <alignment horizontal="right"/>
    </xf>
    <xf numFmtId="169" fontId="2" fillId="4" borderId="10" xfId="5" applyNumberFormat="1" applyFont="1" applyFill="1" applyBorder="1" applyAlignment="1">
      <alignment horizontal="center" vertical="center"/>
    </xf>
    <xf numFmtId="172" fontId="3" fillId="0" borderId="0" xfId="1" applyNumberFormat="1" applyFont="1" applyBorder="1"/>
    <xf numFmtId="172" fontId="3" fillId="2" borderId="0" xfId="1" applyNumberFormat="1" applyFont="1" applyFill="1" applyBorder="1"/>
    <xf numFmtId="172" fontId="3" fillId="2" borderId="0" xfId="1" applyNumberFormat="1" applyFont="1" applyFill="1" applyBorder="1" applyAlignment="1">
      <alignment horizontal="right"/>
    </xf>
    <xf numFmtId="172" fontId="0" fillId="0" borderId="0" xfId="1" applyNumberFormat="1" applyFont="1" applyBorder="1" applyAlignment="1">
      <alignment horizontal="right"/>
    </xf>
    <xf numFmtId="172" fontId="3"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0" applyNumberFormat="1" applyFont="1" applyAlignment="1">
      <alignment horizontal="right"/>
    </xf>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172" fontId="3" fillId="0" borderId="0" xfId="4" applyNumberFormat="1" applyFont="1" applyBorder="1" applyAlignment="1">
      <alignment horizontal="right"/>
    </xf>
    <xf numFmtId="172" fontId="3" fillId="0" borderId="0" xfId="0" applyNumberFormat="1" applyFont="1"/>
    <xf numFmtId="172" fontId="3" fillId="0" borderId="0" xfId="4" applyNumberFormat="1" applyFont="1"/>
    <xf numFmtId="172" fontId="0" fillId="0" borderId="0" xfId="4" applyNumberFormat="1" applyFont="1" applyBorder="1" applyAlignment="1">
      <alignment horizontal="right"/>
    </xf>
    <xf numFmtId="172" fontId="0" fillId="0" borderId="0" xfId="4" applyNumberFormat="1" applyFont="1"/>
    <xf numFmtId="172" fontId="3" fillId="2" borderId="0" xfId="4" applyNumberFormat="1" applyFont="1" applyFill="1"/>
    <xf numFmtId="172" fontId="0" fillId="2" borderId="0" xfId="4" applyNumberFormat="1" applyFont="1" applyFill="1"/>
    <xf numFmtId="172" fontId="7" fillId="6" borderId="6"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2" fillId="9" borderId="5" xfId="5" applyNumberFormat="1" applyFont="1" applyFill="1" applyBorder="1" applyAlignment="1">
      <alignment horizontal="center" vertical="center"/>
    </xf>
    <xf numFmtId="172" fontId="2" fillId="8" borderId="5" xfId="5" applyNumberFormat="1" applyFont="1" applyFill="1" applyBorder="1" applyAlignment="1">
      <alignment horizontal="center" vertical="center"/>
    </xf>
    <xf numFmtId="172" fontId="7" fillId="6" borderId="2" xfId="4" applyNumberFormat="1" applyFont="1" applyFill="1" applyBorder="1" applyAlignment="1">
      <alignment horizontal="right" vertical="center" wrapText="1"/>
    </xf>
    <xf numFmtId="172" fontId="2" fillId="9" borderId="5" xfId="0" applyNumberFormat="1" applyFont="1" applyFill="1" applyBorder="1" applyAlignment="1">
      <alignment horizontal="center" vertical="center"/>
    </xf>
    <xf numFmtId="169" fontId="3" fillId="0" borderId="0" xfId="5" applyNumberFormat="1" applyFont="1" applyFill="1" applyBorder="1" applyAlignment="1">
      <alignment horizontal="right" vertical="center"/>
    </xf>
    <xf numFmtId="169" fontId="1" fillId="0" borderId="0" xfId="5" applyNumberFormat="1" applyFont="1" applyFill="1" applyBorder="1" applyAlignment="1">
      <alignment horizontal="right" vertical="center"/>
    </xf>
    <xf numFmtId="169" fontId="3" fillId="0" borderId="0" xfId="5" applyNumberFormat="1" applyFont="1" applyBorder="1" applyAlignment="1">
      <alignment horizontal="right" vertical="center"/>
    </xf>
    <xf numFmtId="171" fontId="2" fillId="10" borderId="1" xfId="5" applyNumberFormat="1" applyFont="1" applyFill="1" applyBorder="1" applyAlignment="1">
      <alignment horizontal="center" vertical="center" wrapText="1"/>
    </xf>
    <xf numFmtId="0" fontId="8" fillId="0" borderId="0" xfId="7" applyFont="1" applyAlignment="1">
      <alignment vertical="top" wrapText="1"/>
    </xf>
    <xf numFmtId="0" fontId="15" fillId="0" borderId="0" xfId="7" applyFont="1" applyAlignment="1">
      <alignment vertical="top" wrapText="1"/>
    </xf>
    <xf numFmtId="169" fontId="3" fillId="2" borderId="0" xfId="5" applyNumberFormat="1" applyFont="1" applyFill="1" applyBorder="1" applyAlignment="1">
      <alignment horizontal="right" vertical="center"/>
    </xf>
    <xf numFmtId="0" fontId="2" fillId="3" borderId="2" xfId="0" applyFont="1" applyFill="1" applyBorder="1" applyAlignment="1">
      <alignment horizontal="left" vertical="center"/>
    </xf>
    <xf numFmtId="43"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13"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167" fontId="2" fillId="5" borderId="2" xfId="4" applyFont="1" applyFill="1" applyBorder="1" applyAlignment="1">
      <alignment horizontal="center" vertical="center"/>
    </xf>
    <xf numFmtId="43" fontId="2" fillId="5" borderId="5" xfId="1" applyFont="1" applyFill="1" applyBorder="1" applyAlignment="1">
      <alignment horizontal="center" vertical="center"/>
    </xf>
    <xf numFmtId="43" fontId="2" fillId="5" borderId="11" xfId="1" applyFont="1" applyFill="1" applyBorder="1" applyAlignment="1">
      <alignment horizontal="center" vertical="center"/>
    </xf>
    <xf numFmtId="43" fontId="2" fillId="5" borderId="12" xfId="1" applyFont="1" applyFill="1" applyBorder="1" applyAlignment="1">
      <alignment horizontal="center" vertical="center"/>
    </xf>
    <xf numFmtId="171" fontId="2" fillId="10" borderId="1" xfId="5" applyNumberFormat="1" applyFont="1" applyFill="1" applyBorder="1" applyAlignment="1">
      <alignment horizontal="center" vertical="center" wrapText="1"/>
    </xf>
    <xf numFmtId="171" fontId="2" fillId="10" borderId="14" xfId="5" applyNumberFormat="1" applyFont="1" applyFill="1" applyBorder="1" applyAlignment="1">
      <alignment horizontal="center" vertical="center" wrapText="1"/>
    </xf>
  </cellXfs>
  <cellStyles count="8">
    <cellStyle name="Comma"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7C4AB586-B750-450D-872A-52DEB55282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EE0190D-797A-44B5-96B2-02B149FAEADB}"/>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6F1D5FDE-7E99-453D-8179-DE4CA88BE1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16</xdr:col>
      <xdr:colOff>6456</xdr:colOff>
      <xdr:row>4</xdr:row>
      <xdr:rowOff>194535</xdr:rowOff>
    </xdr:to>
    <xdr:pic>
      <xdr:nvPicPr>
        <xdr:cNvPr id="4" name="Imagen 3">
          <a:extLst>
            <a:ext uri="{FF2B5EF4-FFF2-40B4-BE49-F238E27FC236}">
              <a16:creationId xmlns:a16="http://schemas.microsoft.com/office/drawing/2014/main" id="{253AFD12-CD24-4C0E-857A-75345DE0F5D8}"/>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22886194" y="221364"/>
          <a:ext cx="1761437" cy="9923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43DCCA9C-8DE7-4821-8395-130C09A68D4A}"/>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1733550</xdr:colOff>
      <xdr:row>4</xdr:row>
      <xdr:rowOff>110542</xdr:rowOff>
    </xdr:to>
    <xdr:pic>
      <xdr:nvPicPr>
        <xdr:cNvPr id="3" name="Imagen 2">
          <a:extLst>
            <a:ext uri="{FF2B5EF4-FFF2-40B4-BE49-F238E27FC236}">
              <a16:creationId xmlns:a16="http://schemas.microsoft.com/office/drawing/2014/main" id="{C910BA28-A02A-4FD3-803D-B9C3E665E237}"/>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617484</xdr:colOff>
      <xdr:row>4</xdr:row>
      <xdr:rowOff>198345</xdr:rowOff>
    </xdr:to>
    <xdr:pic>
      <xdr:nvPicPr>
        <xdr:cNvPr id="4" name="Imagen 3">
          <a:extLst>
            <a:ext uri="{FF2B5EF4-FFF2-40B4-BE49-F238E27FC236}">
              <a16:creationId xmlns:a16="http://schemas.microsoft.com/office/drawing/2014/main" id="{FAC15010-2BB4-4E1E-8D4A-4A70B8E7B7B7}"/>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6523494" y="221364"/>
          <a:ext cx="1749871" cy="9923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F958EF3-9341-472A-A34B-F3A2817FF4B4}"/>
            </a:ext>
          </a:extLst>
        </xdr:cNvPr>
        <xdr:cNvPicPr/>
      </xdr:nvPicPr>
      <xdr:blipFill>
        <a:blip xmlns:r="http://schemas.openxmlformats.org/officeDocument/2006/relationships" r:embed="rId1" cstate="print"/>
        <a:stretch>
          <a:fillRect/>
        </a:stretch>
      </xdr:blipFill>
      <xdr:spPr>
        <a:xfrm>
          <a:off x="0" y="0"/>
          <a:ext cx="279400" cy="180340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D6DF928F-A446-4063-981C-B07D66A9C7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83BCECD4-1F77-490E-B88D-E945245C0672}"/>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0675144" y="221364"/>
          <a:ext cx="1766947" cy="101112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7006F4A-1972-4520-97A8-BED876E723CF}"/>
            </a:ext>
          </a:extLst>
        </xdr:cNvPr>
        <xdr:cNvPicPr/>
      </xdr:nvPicPr>
      <xdr:blipFill>
        <a:blip xmlns:r="http://schemas.openxmlformats.org/officeDocument/2006/relationships" r:embed="rId1" cstate="print"/>
        <a:stretch>
          <a:fillRect/>
        </a:stretch>
      </xdr:blipFill>
      <xdr:spPr>
        <a:xfrm>
          <a:off x="0" y="0"/>
          <a:ext cx="279400" cy="2241550"/>
        </a:xfrm>
        <a:prstGeom prst="rect">
          <a:avLst/>
        </a:prstGeom>
      </xdr:spPr>
    </xdr:pic>
    <xdr:clientData/>
  </xdr:twoCellAnchor>
  <xdr:oneCellAnchor>
    <xdr:from>
      <xdr:col>0</xdr:col>
      <xdr:colOff>391614</xdr:colOff>
      <xdr:row>1</xdr:row>
      <xdr:rowOff>177164</xdr:rowOff>
    </xdr:from>
    <xdr:ext cx="1927729" cy="1061085"/>
    <xdr:pic>
      <xdr:nvPicPr>
        <xdr:cNvPr id="3" name="Imagen 2">
          <a:extLst>
            <a:ext uri="{FF2B5EF4-FFF2-40B4-BE49-F238E27FC236}">
              <a16:creationId xmlns:a16="http://schemas.microsoft.com/office/drawing/2014/main" id="{2A6E400C-9793-4AB7-B4D3-0AFEAECD381F}"/>
            </a:ext>
            <a:ext uri="{147F2762-F138-4A5C-976F-8EAC2B608ADB}">
              <a16:predDERef xmlns:a16="http://schemas.microsoft.com/office/drawing/2014/main" pred="{07006F4A-1972-4520-97A8-BED876E723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1614" y="367664"/>
          <a:ext cx="1927729" cy="1061085"/>
        </a:xfrm>
        <a:prstGeom prst="rect">
          <a:avLst/>
        </a:prstGeom>
      </xdr:spPr>
    </xdr:pic>
    <xdr:clientData/>
  </xdr:oneCellAnchor>
  <xdr:oneCellAnchor>
    <xdr:from>
      <xdr:col>14</xdr:col>
      <xdr:colOff>7144</xdr:colOff>
      <xdr:row>1</xdr:row>
      <xdr:rowOff>30864</xdr:rowOff>
    </xdr:from>
    <xdr:ext cx="1766947" cy="1011124"/>
    <xdr:pic>
      <xdr:nvPicPr>
        <xdr:cNvPr id="4" name="Imagen 3">
          <a:extLst>
            <a:ext uri="{FF2B5EF4-FFF2-40B4-BE49-F238E27FC236}">
              <a16:creationId xmlns:a16="http://schemas.microsoft.com/office/drawing/2014/main" id="{5D3B125C-F12C-4AD2-9FFE-2413E8FD5602}"/>
            </a:ext>
            <a:ext uri="{147F2762-F138-4A5C-976F-8EAC2B608ADB}">
              <a16:predDERef xmlns:a16="http://schemas.microsoft.com/office/drawing/2014/main" pred="{2A6E400C-9793-4AB7-B4D3-0AFEAECD381F}"/>
            </a:ext>
          </a:extLst>
        </xdr:cNvPr>
        <xdr:cNvPicPr>
          <a:picLocks noChangeAspect="1"/>
        </xdr:cNvPicPr>
      </xdr:nvPicPr>
      <xdr:blipFill>
        <a:blip xmlns:r="http://schemas.openxmlformats.org/officeDocument/2006/relationships" r:embed="rId3"/>
        <a:stretch>
          <a:fillRect/>
        </a:stretch>
      </xdr:blipFill>
      <xdr:spPr>
        <a:xfrm>
          <a:off x="23067169" y="221364"/>
          <a:ext cx="1766947" cy="1011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64199BFA-1D85-44B9-9687-D753072BD1E4}"/>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6798DC79-718F-458B-93D3-2E5B0ABF6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955B8406-6185-4B53-B004-E03DD26459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60508"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7003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142875</xdr:rowOff>
    </xdr:to>
    <xdr:pic>
      <xdr:nvPicPr>
        <xdr:cNvPr id="2" name="Picture 5">
          <a:extLst>
            <a:ext uri="{FF2B5EF4-FFF2-40B4-BE49-F238E27FC236}">
              <a16:creationId xmlns:a16="http://schemas.microsoft.com/office/drawing/2014/main" id="{4385824E-735D-3B4F-B02B-1ACE088A3D01}"/>
            </a:ext>
          </a:extLst>
        </xdr:cNvPr>
        <xdr:cNvPicPr/>
      </xdr:nvPicPr>
      <xdr:blipFill>
        <a:blip xmlns:r="http://schemas.openxmlformats.org/officeDocument/2006/relationships" r:embed="rId1" cstate="print"/>
        <a:stretch>
          <a:fillRect/>
        </a:stretch>
      </xdr:blipFill>
      <xdr:spPr>
        <a:xfrm>
          <a:off x="0" y="0"/>
          <a:ext cx="304800" cy="1539875"/>
        </a:xfrm>
        <a:prstGeom prst="rect">
          <a:avLst/>
        </a:prstGeom>
      </xdr:spPr>
    </xdr:pic>
    <xdr:clientData/>
  </xdr:twoCellAnchor>
  <xdr:twoCellAnchor editAs="oneCell">
    <xdr:from>
      <xdr:col>0</xdr:col>
      <xdr:colOff>302559</xdr:colOff>
      <xdr:row>0</xdr:row>
      <xdr:rowOff>123266</xdr:rowOff>
    </xdr:from>
    <xdr:to>
      <xdr:col>1</xdr:col>
      <xdr:colOff>2002690</xdr:colOff>
      <xdr:row>4</xdr:row>
      <xdr:rowOff>135778</xdr:rowOff>
    </xdr:to>
    <xdr:pic>
      <xdr:nvPicPr>
        <xdr:cNvPr id="3" name="Imagen 4">
          <a:extLst>
            <a:ext uri="{FF2B5EF4-FFF2-40B4-BE49-F238E27FC236}">
              <a16:creationId xmlns:a16="http://schemas.microsoft.com/office/drawing/2014/main" id="{374646D9-17BD-614F-B706-5910C430A931}"/>
            </a:ext>
          </a:extLst>
        </xdr:cNvPr>
        <xdr:cNvPicPr>
          <a:picLocks noChangeAspect="1"/>
        </xdr:cNvPicPr>
      </xdr:nvPicPr>
      <xdr:blipFill>
        <a:blip xmlns:r="http://schemas.openxmlformats.org/officeDocument/2006/relationships" r:embed="rId2"/>
        <a:stretch>
          <a:fillRect/>
        </a:stretch>
      </xdr:blipFill>
      <xdr:spPr>
        <a:xfrm>
          <a:off x="302559" y="123266"/>
          <a:ext cx="2178921" cy="1024702"/>
        </a:xfrm>
        <a:prstGeom prst="rect">
          <a:avLst/>
        </a:prstGeom>
      </xdr:spPr>
    </xdr:pic>
    <xdr:clientData/>
  </xdr:twoCellAnchor>
  <xdr:twoCellAnchor editAs="oneCell">
    <xdr:from>
      <xdr:col>14</xdr:col>
      <xdr:colOff>1012220</xdr:colOff>
      <xdr:row>0</xdr:row>
      <xdr:rowOff>52295</xdr:rowOff>
    </xdr:from>
    <xdr:to>
      <xdr:col>17</xdr:col>
      <xdr:colOff>97115</xdr:colOff>
      <xdr:row>4</xdr:row>
      <xdr:rowOff>94989</xdr:rowOff>
    </xdr:to>
    <xdr:pic>
      <xdr:nvPicPr>
        <xdr:cNvPr id="4" name="Imagen 3">
          <a:extLst>
            <a:ext uri="{FF2B5EF4-FFF2-40B4-BE49-F238E27FC236}">
              <a16:creationId xmlns:a16="http://schemas.microsoft.com/office/drawing/2014/main" id="{68F80442-CD79-2843-B6DC-DA515C2083CA}"/>
            </a:ext>
          </a:extLst>
        </xdr:cNvPr>
        <xdr:cNvPicPr>
          <a:picLocks noChangeAspect="1"/>
        </xdr:cNvPicPr>
      </xdr:nvPicPr>
      <xdr:blipFill>
        <a:blip xmlns:r="http://schemas.openxmlformats.org/officeDocument/2006/relationships" r:embed="rId3"/>
        <a:stretch>
          <a:fillRect/>
        </a:stretch>
      </xdr:blipFill>
      <xdr:spPr>
        <a:xfrm>
          <a:off x="20189220" y="52295"/>
          <a:ext cx="2233860" cy="1072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09F3A791-09E2-4273-A27A-9B522D77EEB5}"/>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4109</xdr:colOff>
      <xdr:row>0</xdr:row>
      <xdr:rowOff>66675</xdr:rowOff>
    </xdr:from>
    <xdr:to>
      <xdr:col>1</xdr:col>
      <xdr:colOff>1905000</xdr:colOff>
      <xdr:row>4</xdr:row>
      <xdr:rowOff>19050</xdr:rowOff>
    </xdr:to>
    <xdr:pic>
      <xdr:nvPicPr>
        <xdr:cNvPr id="3" name="Imagen 2">
          <a:extLst>
            <a:ext uri="{FF2B5EF4-FFF2-40B4-BE49-F238E27FC236}">
              <a16:creationId xmlns:a16="http://schemas.microsoft.com/office/drawing/2014/main" id="{CE9D518B-3986-4E62-8E93-95CDB4944492}"/>
            </a:ext>
          </a:extLst>
        </xdr:cNvPr>
        <xdr:cNvPicPr>
          <a:picLocks noChangeAspect="1"/>
        </xdr:cNvPicPr>
      </xdr:nvPicPr>
      <xdr:blipFill>
        <a:blip xmlns:r="http://schemas.openxmlformats.org/officeDocument/2006/relationships" r:embed="rId2"/>
        <a:stretch>
          <a:fillRect/>
        </a:stretch>
      </xdr:blipFill>
      <xdr:spPr>
        <a:xfrm>
          <a:off x="527984" y="66675"/>
          <a:ext cx="1900891" cy="971550"/>
        </a:xfrm>
        <a:prstGeom prst="rect">
          <a:avLst/>
        </a:prstGeom>
      </xdr:spPr>
    </xdr:pic>
    <xdr:clientData/>
  </xdr:twoCellAnchor>
  <xdr:twoCellAnchor editAs="oneCell">
    <xdr:from>
      <xdr:col>9</xdr:col>
      <xdr:colOff>920146</xdr:colOff>
      <xdr:row>0</xdr:row>
      <xdr:rowOff>61820</xdr:rowOff>
    </xdr:from>
    <xdr:to>
      <xdr:col>11</xdr:col>
      <xdr:colOff>787400</xdr:colOff>
      <xdr:row>4</xdr:row>
      <xdr:rowOff>31181</xdr:rowOff>
    </xdr:to>
    <xdr:pic>
      <xdr:nvPicPr>
        <xdr:cNvPr id="4" name="Imagen 3">
          <a:extLst>
            <a:ext uri="{FF2B5EF4-FFF2-40B4-BE49-F238E27FC236}">
              <a16:creationId xmlns:a16="http://schemas.microsoft.com/office/drawing/2014/main" id="{5096F532-AC16-4C31-B327-2F5B358F012C}"/>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4417071" y="61820"/>
          <a:ext cx="1753204" cy="9885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279400</xdr:colOff>
      <xdr:row>9</xdr:row>
      <xdr:rowOff>88900</xdr:rowOff>
    </xdr:to>
    <xdr:pic>
      <xdr:nvPicPr>
        <xdr:cNvPr id="2" name="Picture 5">
          <a:extLst>
            <a:ext uri="{FF2B5EF4-FFF2-40B4-BE49-F238E27FC236}">
              <a16:creationId xmlns:a16="http://schemas.microsoft.com/office/drawing/2014/main" id="{11AFD038-9FF6-446F-B102-93D1BDA1D976}"/>
            </a:ext>
          </a:extLst>
        </xdr:cNvPr>
        <xdr:cNvPicPr/>
      </xdr:nvPicPr>
      <xdr:blipFill>
        <a:blip xmlns:r="http://schemas.openxmlformats.org/officeDocument/2006/relationships" r:embed="rId1" cstate="print"/>
        <a:stretch>
          <a:fillRect/>
        </a:stretch>
      </xdr:blipFill>
      <xdr:spPr>
        <a:xfrm>
          <a:off x="0" y="0"/>
          <a:ext cx="279400" cy="2146300"/>
        </a:xfrm>
        <a:prstGeom prst="rect">
          <a:avLst/>
        </a:prstGeom>
      </xdr:spPr>
    </xdr:pic>
    <xdr:clientData/>
  </xdr:twoCellAnchor>
  <xdr:twoCellAnchor editAs="oneCell">
    <xdr:from>
      <xdr:col>1</xdr:col>
      <xdr:colOff>68580</xdr:colOff>
      <xdr:row>1</xdr:row>
      <xdr:rowOff>81915</xdr:rowOff>
    </xdr:from>
    <xdr:to>
      <xdr:col>1</xdr:col>
      <xdr:colOff>1718310</xdr:colOff>
      <xdr:row>4</xdr:row>
      <xdr:rowOff>110542</xdr:rowOff>
    </xdr:to>
    <xdr:pic>
      <xdr:nvPicPr>
        <xdr:cNvPr id="3" name="Imagen 2">
          <a:extLst>
            <a:ext uri="{FF2B5EF4-FFF2-40B4-BE49-F238E27FC236}">
              <a16:creationId xmlns:a16="http://schemas.microsoft.com/office/drawing/2014/main" id="{122C4901-1B52-4DD5-A5A3-C814C1C1727E}"/>
            </a:ext>
          </a:extLst>
        </xdr:cNvPr>
        <xdr:cNvPicPr>
          <a:picLocks noChangeAspect="1"/>
        </xdr:cNvPicPr>
      </xdr:nvPicPr>
      <xdr:blipFill>
        <a:blip xmlns:r="http://schemas.openxmlformats.org/officeDocument/2006/relationships" r:embed="rId2"/>
        <a:stretch>
          <a:fillRect/>
        </a:stretch>
      </xdr:blipFill>
      <xdr:spPr>
        <a:xfrm>
          <a:off x="592455" y="272415"/>
          <a:ext cx="1649730" cy="857302"/>
        </a:xfrm>
        <a:prstGeom prst="rect">
          <a:avLst/>
        </a:prstGeom>
      </xdr:spPr>
    </xdr:pic>
    <xdr:clientData/>
  </xdr:twoCellAnchor>
  <xdr:twoCellAnchor editAs="oneCell">
    <xdr:from>
      <xdr:col>14</xdr:col>
      <xdr:colOff>7144</xdr:colOff>
      <xdr:row>1</xdr:row>
      <xdr:rowOff>30864</xdr:rowOff>
    </xdr:from>
    <xdr:to>
      <xdr:col>15</xdr:col>
      <xdr:colOff>842615</xdr:colOff>
      <xdr:row>4</xdr:row>
      <xdr:rowOff>194535</xdr:rowOff>
    </xdr:to>
    <xdr:pic>
      <xdr:nvPicPr>
        <xdr:cNvPr id="4" name="Imagen 3">
          <a:extLst>
            <a:ext uri="{FF2B5EF4-FFF2-40B4-BE49-F238E27FC236}">
              <a16:creationId xmlns:a16="http://schemas.microsoft.com/office/drawing/2014/main" id="{5993BD4A-B1BC-4C90-9524-BEBD03E0247D}"/>
            </a:ext>
            <a:ext uri="{147F2762-F138-4A5C-976F-8EAC2B608ADB}">
              <a16:predDERef xmlns:a16="http://schemas.microsoft.com/office/drawing/2014/main" pred="{A0316ADB-8A9D-40C6-86A3-E8754E6D4DB9}"/>
            </a:ext>
          </a:extLst>
        </xdr:cNvPr>
        <xdr:cNvPicPr>
          <a:picLocks noChangeAspect="1"/>
        </xdr:cNvPicPr>
      </xdr:nvPicPr>
      <xdr:blipFill>
        <a:blip xmlns:r="http://schemas.openxmlformats.org/officeDocument/2006/relationships" r:embed="rId3"/>
        <a:stretch>
          <a:fillRect/>
        </a:stretch>
      </xdr:blipFill>
      <xdr:spPr>
        <a:xfrm>
          <a:off x="18838069" y="221364"/>
          <a:ext cx="1749871" cy="9923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55"/>
  <sheetViews>
    <sheetView showGridLines="0" zoomScale="85" zoomScaleNormal="85" workbookViewId="0">
      <selection activeCell="I21" sqref="I21"/>
    </sheetView>
  </sheetViews>
  <sheetFormatPr defaultColWidth="11.42578125" defaultRowHeight="15" x14ac:dyDescent="0.25"/>
  <cols>
    <col min="1" max="1" width="11.42578125" customWidth="1"/>
    <col min="2" max="2" width="63.42578125" customWidth="1"/>
    <col min="3" max="3" width="18.7109375" customWidth="1"/>
    <col min="4" max="4" width="19.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28515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4</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18516553206</v>
      </c>
      <c r="D10" s="140">
        <v>18963413284</v>
      </c>
      <c r="E10" s="141">
        <v>153322068.22</v>
      </c>
      <c r="F10" s="141">
        <v>414263375.79999995</v>
      </c>
      <c r="G10" s="141">
        <v>451829737.28000015</v>
      </c>
      <c r="H10" s="141">
        <v>409899966.12</v>
      </c>
      <c r="I10" s="141">
        <v>504238824.51000005</v>
      </c>
      <c r="J10" s="141">
        <v>482820026.25</v>
      </c>
      <c r="K10" s="141">
        <v>445333768.60999995</v>
      </c>
      <c r="L10" s="141">
        <v>496487960.36999995</v>
      </c>
      <c r="M10" s="141">
        <v>547292574.21000004</v>
      </c>
      <c r="N10" s="141">
        <v>577556527.95000005</v>
      </c>
      <c r="O10" s="141">
        <v>711420207.77999997</v>
      </c>
      <c r="P10" s="141">
        <v>1104261823.3900001</v>
      </c>
      <c r="Q10" s="142">
        <f>SUM(E10:P10)</f>
        <v>6298726860.4900007</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18224514409</v>
      </c>
      <c r="D11" s="129">
        <v>18961958665</v>
      </c>
      <c r="E11" s="143">
        <v>153322068.22</v>
      </c>
      <c r="F11" s="143">
        <v>414263375.79999995</v>
      </c>
      <c r="G11" s="143">
        <v>451829737.28000015</v>
      </c>
      <c r="H11" s="143">
        <v>409899966.12</v>
      </c>
      <c r="I11" s="143">
        <v>504238824.51000005</v>
      </c>
      <c r="J11" s="143">
        <v>482820026.25</v>
      </c>
      <c r="K11" s="143">
        <v>445333768.60999995</v>
      </c>
      <c r="L11" s="143">
        <v>496487960.36999995</v>
      </c>
      <c r="M11" s="143">
        <v>547292574.21000004</v>
      </c>
      <c r="N11" s="143">
        <v>577556527.95000005</v>
      </c>
      <c r="O11" s="143">
        <v>711420207.77999997</v>
      </c>
      <c r="P11" s="143">
        <v>1104261823.3900001</v>
      </c>
      <c r="Q11" s="143">
        <f t="shared" ref="Q11:Q41" si="0">SUM(E11:P11)</f>
        <v>6298726860.4900007</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25</v>
      </c>
      <c r="C12" s="129">
        <v>292038797</v>
      </c>
      <c r="D12" s="129">
        <v>1454619</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1">
        <v>0</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8" t="s">
        <v>27</v>
      </c>
      <c r="C14" s="140">
        <v>296973362</v>
      </c>
      <c r="D14" s="140">
        <v>296973362</v>
      </c>
      <c r="E14" s="40">
        <v>0</v>
      </c>
      <c r="F14" s="140">
        <v>16668441.679999998</v>
      </c>
      <c r="G14" s="140">
        <v>20949041.490000002</v>
      </c>
      <c r="H14" s="140">
        <v>12912333.360000001</v>
      </c>
      <c r="I14" s="140">
        <v>42820795.530000001</v>
      </c>
      <c r="J14" s="140">
        <v>18124524.780000001</v>
      </c>
      <c r="K14" s="140">
        <v>22738733.109999996</v>
      </c>
      <c r="L14" s="140">
        <v>20690555.739999998</v>
      </c>
      <c r="M14" s="140">
        <v>19298410.780000001</v>
      </c>
      <c r="N14" s="140">
        <v>17820691.050000001</v>
      </c>
      <c r="O14" s="140">
        <v>26964894.609999999</v>
      </c>
      <c r="P14" s="140">
        <v>58846795.49000001</v>
      </c>
      <c r="Q14" s="144">
        <f t="shared" si="0"/>
        <v>277835217.62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24</v>
      </c>
      <c r="C15" s="129">
        <v>296973362</v>
      </c>
      <c r="D15" s="129">
        <v>296973362</v>
      </c>
      <c r="E15" s="12">
        <v>0</v>
      </c>
      <c r="F15" s="143">
        <v>16668441.679999998</v>
      </c>
      <c r="G15" s="143">
        <v>20949041.490000002</v>
      </c>
      <c r="H15" s="143">
        <v>12912333.360000001</v>
      </c>
      <c r="I15" s="143">
        <v>42820795.530000001</v>
      </c>
      <c r="J15" s="143">
        <v>18124524.780000001</v>
      </c>
      <c r="K15" s="143">
        <v>22738733.109999996</v>
      </c>
      <c r="L15" s="143">
        <v>20690555.739999998</v>
      </c>
      <c r="M15" s="143">
        <v>19298410.780000001</v>
      </c>
      <c r="N15" s="143">
        <v>17820691.050000001</v>
      </c>
      <c r="O15" s="143">
        <v>26964894.609999999</v>
      </c>
      <c r="P15" s="143">
        <v>58846795.49000001</v>
      </c>
      <c r="Q15" s="143">
        <f t="shared" si="0"/>
        <v>277835217.62</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28</v>
      </c>
      <c r="C16" s="144">
        <v>9572129533</v>
      </c>
      <c r="D16" s="144">
        <v>9575983765.0100002</v>
      </c>
      <c r="E16" s="144">
        <v>7867590.4800000004</v>
      </c>
      <c r="F16" s="144">
        <v>702029.19</v>
      </c>
      <c r="G16" s="144">
        <v>15577918.129999999</v>
      </c>
      <c r="H16" s="144">
        <v>62298006.659999996</v>
      </c>
      <c r="I16" s="144">
        <v>98220951.199999988</v>
      </c>
      <c r="J16" s="144">
        <v>841086332.00999999</v>
      </c>
      <c r="K16" s="144">
        <v>237463812.83000004</v>
      </c>
      <c r="L16" s="144">
        <v>252923847.40000001</v>
      </c>
      <c r="M16" s="144">
        <v>383029418.69</v>
      </c>
      <c r="N16" s="144">
        <v>295533736.75000006</v>
      </c>
      <c r="O16" s="144">
        <v>341111373.73999995</v>
      </c>
      <c r="P16" s="144">
        <v>990052649.06000006</v>
      </c>
      <c r="Q16" s="144">
        <f t="shared" si="0"/>
        <v>3525867666.1399999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46">
        <v>91952</v>
      </c>
      <c r="D17" s="11">
        <v>0</v>
      </c>
      <c r="E17" s="46">
        <v>0</v>
      </c>
      <c r="F17" s="46">
        <v>0</v>
      </c>
      <c r="G17" s="46">
        <v>0</v>
      </c>
      <c r="H17" s="46">
        <v>0</v>
      </c>
      <c r="I17" s="46">
        <v>0</v>
      </c>
      <c r="J17" s="46">
        <v>0</v>
      </c>
      <c r="K17" s="46">
        <v>0</v>
      </c>
      <c r="L17" s="46">
        <v>0</v>
      </c>
      <c r="M17" s="46">
        <v>0</v>
      </c>
      <c r="N17" s="46">
        <v>0</v>
      </c>
      <c r="O17" s="46">
        <v>0</v>
      </c>
      <c r="P17" s="46">
        <v>0</v>
      </c>
      <c r="Q17" s="46">
        <f t="shared" si="0"/>
        <v>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9572037581</v>
      </c>
      <c r="D18" s="129">
        <v>9575983765.0100002</v>
      </c>
      <c r="E18" s="143">
        <v>7867590.4800000004</v>
      </c>
      <c r="F18" s="143">
        <v>702029.19</v>
      </c>
      <c r="G18" s="143">
        <v>15577918.129999999</v>
      </c>
      <c r="H18" s="143">
        <v>62298006.659999996</v>
      </c>
      <c r="I18" s="143">
        <v>98220951.199999988</v>
      </c>
      <c r="J18" s="143">
        <v>841086332.00999999</v>
      </c>
      <c r="K18" s="143">
        <v>237463812.83000004</v>
      </c>
      <c r="L18" s="143">
        <v>252923847.40000001</v>
      </c>
      <c r="M18" s="143">
        <v>383029418.69</v>
      </c>
      <c r="N18" s="143">
        <v>295533736.75000006</v>
      </c>
      <c r="O18" s="143">
        <v>341111373.73999995</v>
      </c>
      <c r="P18" s="143">
        <v>990052649.06000006</v>
      </c>
      <c r="Q18" s="143">
        <f t="shared" si="0"/>
        <v>3525867666.1399999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29</v>
      </c>
      <c r="C19" s="144">
        <v>770812570</v>
      </c>
      <c r="D19" s="144">
        <v>770812570</v>
      </c>
      <c r="E19" s="13">
        <v>0</v>
      </c>
      <c r="F19" s="13">
        <v>0</v>
      </c>
      <c r="G19" s="13">
        <v>0</v>
      </c>
      <c r="H19" s="13">
        <v>0</v>
      </c>
      <c r="I19" s="13">
        <v>0</v>
      </c>
      <c r="J19" s="13">
        <v>0</v>
      </c>
      <c r="K19" s="13">
        <v>0</v>
      </c>
      <c r="L19" s="13">
        <v>0</v>
      </c>
      <c r="M19" s="13">
        <v>0</v>
      </c>
      <c r="N19" s="13">
        <v>0</v>
      </c>
      <c r="O19" s="13">
        <v>0</v>
      </c>
      <c r="P19" s="13">
        <v>0</v>
      </c>
      <c r="Q19" s="13">
        <f t="shared" si="0"/>
        <v>0</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30</v>
      </c>
      <c r="C20" s="129">
        <v>770812570</v>
      </c>
      <c r="D20" s="129">
        <v>770812570</v>
      </c>
      <c r="E20" s="12">
        <v>0</v>
      </c>
      <c r="F20" s="12">
        <v>0</v>
      </c>
      <c r="G20" s="12">
        <v>0</v>
      </c>
      <c r="H20" s="12">
        <v>0</v>
      </c>
      <c r="I20" s="12">
        <v>0</v>
      </c>
      <c r="J20" s="12">
        <v>0</v>
      </c>
      <c r="K20" s="12">
        <v>0</v>
      </c>
      <c r="L20" s="12">
        <v>0</v>
      </c>
      <c r="M20" s="12">
        <v>0</v>
      </c>
      <c r="N20" s="12">
        <v>0</v>
      </c>
      <c r="O20" s="12">
        <v>0</v>
      </c>
      <c r="P20" s="12">
        <v>0</v>
      </c>
      <c r="Q20" s="12">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8" t="s">
        <v>31</v>
      </c>
      <c r="C21" s="146">
        <v>2671262422</v>
      </c>
      <c r="D21" s="146">
        <v>2671262422</v>
      </c>
      <c r="E21" s="13">
        <v>0</v>
      </c>
      <c r="F21" s="13">
        <v>0</v>
      </c>
      <c r="G21" s="13">
        <v>0</v>
      </c>
      <c r="H21" s="13">
        <v>0</v>
      </c>
      <c r="I21" s="13">
        <v>0</v>
      </c>
      <c r="J21" s="13">
        <v>0</v>
      </c>
      <c r="K21" s="13">
        <v>0</v>
      </c>
      <c r="L21" s="13">
        <v>0</v>
      </c>
      <c r="M21" s="13">
        <v>0</v>
      </c>
      <c r="N21" s="13">
        <v>0</v>
      </c>
      <c r="O21" s="13">
        <v>0</v>
      </c>
      <c r="P21" s="13">
        <v>0</v>
      </c>
      <c r="Q21" s="13">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32</v>
      </c>
      <c r="C22" s="129">
        <v>1227829331</v>
      </c>
      <c r="D22" s="129">
        <v>1227829331</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33</v>
      </c>
      <c r="C23" s="129">
        <v>732001728</v>
      </c>
      <c r="D23" s="129">
        <v>1297529278</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34</v>
      </c>
      <c r="C24" s="129">
        <v>282763775</v>
      </c>
      <c r="D24" s="11">
        <v>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35</v>
      </c>
      <c r="C25" s="129">
        <v>145903813</v>
      </c>
      <c r="D25" s="129">
        <v>145903813</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36</v>
      </c>
      <c r="C26" s="129">
        <v>282763775</v>
      </c>
      <c r="D26" s="11">
        <v>0</v>
      </c>
      <c r="E26" s="12">
        <v>0</v>
      </c>
      <c r="F26" s="12">
        <v>0</v>
      </c>
      <c r="G26" s="12">
        <v>0</v>
      </c>
      <c r="H26" s="12">
        <v>0</v>
      </c>
      <c r="I26" s="12">
        <v>0</v>
      </c>
      <c r="J26" s="12">
        <v>0</v>
      </c>
      <c r="K26" s="12">
        <v>0</v>
      </c>
      <c r="L26" s="12">
        <v>0</v>
      </c>
      <c r="M26" s="12">
        <v>0</v>
      </c>
      <c r="N26" s="12">
        <v>0</v>
      </c>
      <c r="O26" s="12">
        <v>0</v>
      </c>
      <c r="P26" s="12">
        <v>0</v>
      </c>
      <c r="Q26" s="12">
        <f t="shared" si="0"/>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8" t="s">
        <v>37</v>
      </c>
      <c r="C27" s="144">
        <v>80015868</v>
      </c>
      <c r="D27" s="144">
        <v>40945868</v>
      </c>
      <c r="E27" s="13">
        <v>0</v>
      </c>
      <c r="F27" s="13">
        <v>0</v>
      </c>
      <c r="G27" s="13">
        <v>0</v>
      </c>
      <c r="H27" s="13">
        <v>0</v>
      </c>
      <c r="I27" s="13">
        <v>0</v>
      </c>
      <c r="J27" s="13">
        <v>0</v>
      </c>
      <c r="K27" s="13">
        <v>0</v>
      </c>
      <c r="L27" s="13">
        <v>0</v>
      </c>
      <c r="M27" s="13">
        <v>0</v>
      </c>
      <c r="N27" s="13">
        <v>0</v>
      </c>
      <c r="O27" s="13">
        <v>0</v>
      </c>
      <c r="P27" s="13">
        <v>0</v>
      </c>
      <c r="Q27" s="13">
        <f t="shared" si="0"/>
        <v>0</v>
      </c>
      <c r="R27" s="41"/>
      <c r="S27" s="41"/>
      <c r="T27" s="41"/>
      <c r="U27" s="41"/>
      <c r="V27" s="41"/>
      <c r="W27" s="41"/>
      <c r="X27" s="41"/>
      <c r="Y27" s="41"/>
      <c r="Z27" s="41"/>
      <c r="AA27" s="41"/>
      <c r="AB27" s="41"/>
      <c r="AC27" s="44"/>
      <c r="AD27" s="44"/>
      <c r="AE27" s="44"/>
      <c r="AF27" s="44"/>
      <c r="AG27" s="44"/>
      <c r="AH27" s="44"/>
      <c r="AI27" s="44"/>
      <c r="AJ27" s="44"/>
      <c r="AK27" s="44"/>
      <c r="AL27" s="44"/>
      <c r="AM27" s="44"/>
      <c r="AN27" s="44"/>
      <c r="AO27" s="44"/>
      <c r="AP27" s="44"/>
      <c r="AQ27" s="44"/>
    </row>
    <row r="28" spans="2:43" x14ac:dyDescent="0.25">
      <c r="B28" s="10" t="s">
        <v>38</v>
      </c>
      <c r="C28" s="129">
        <v>80015868</v>
      </c>
      <c r="D28" s="129">
        <v>40945868</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C10+C14+C16+C19+C21+C27</f>
        <v>31907746961</v>
      </c>
      <c r="D29" s="147">
        <f t="shared" ref="D29:P29" si="1">D10+D14+D16+D19+D21+D27</f>
        <v>32319391271.010002</v>
      </c>
      <c r="E29" s="148">
        <f t="shared" si="1"/>
        <v>161189658.69999999</v>
      </c>
      <c r="F29" s="148">
        <f t="shared" si="1"/>
        <v>431633846.66999996</v>
      </c>
      <c r="G29" s="148">
        <f t="shared" si="1"/>
        <v>488356696.90000015</v>
      </c>
      <c r="H29" s="148">
        <f t="shared" si="1"/>
        <v>485110306.13999999</v>
      </c>
      <c r="I29" s="148">
        <f t="shared" si="1"/>
        <v>645280571.24000001</v>
      </c>
      <c r="J29" s="148">
        <f t="shared" si="1"/>
        <v>1342030883.04</v>
      </c>
      <c r="K29" s="148">
        <f t="shared" si="1"/>
        <v>705536314.54999995</v>
      </c>
      <c r="L29" s="148">
        <f t="shared" si="1"/>
        <v>770102363.50999999</v>
      </c>
      <c r="M29" s="148">
        <f t="shared" si="1"/>
        <v>949620403.68000007</v>
      </c>
      <c r="N29" s="148">
        <f t="shared" si="1"/>
        <v>890910955.75</v>
      </c>
      <c r="O29" s="148">
        <f t="shared" si="1"/>
        <v>1079496476.1299999</v>
      </c>
      <c r="P29" s="148">
        <f t="shared" si="1"/>
        <v>2153161267.9400001</v>
      </c>
      <c r="Q29" s="148">
        <f t="shared" si="0"/>
        <v>10102429744.25</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75685323</v>
      </c>
      <c r="D33" s="144">
        <v>100685323</v>
      </c>
      <c r="E33" s="20">
        <v>0</v>
      </c>
      <c r="F33" s="20">
        <v>0</v>
      </c>
      <c r="G33" s="20">
        <v>0</v>
      </c>
      <c r="H33" s="20">
        <v>0</v>
      </c>
      <c r="I33" s="20">
        <v>0</v>
      </c>
      <c r="J33" s="20">
        <v>0</v>
      </c>
      <c r="K33" s="20">
        <v>0</v>
      </c>
      <c r="L33" s="20">
        <v>0</v>
      </c>
      <c r="M33" s="20">
        <v>0</v>
      </c>
      <c r="N33" s="20">
        <v>0</v>
      </c>
      <c r="O33" s="20">
        <v>0</v>
      </c>
      <c r="P33" s="144">
        <v>25000000</v>
      </c>
      <c r="Q33" s="144">
        <f t="shared" si="0"/>
        <v>25000000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75685323</v>
      </c>
      <c r="D34" s="129">
        <v>100685323</v>
      </c>
      <c r="E34" s="22">
        <v>0</v>
      </c>
      <c r="F34" s="22">
        <v>0</v>
      </c>
      <c r="G34" s="22">
        <v>0</v>
      </c>
      <c r="H34" s="22">
        <v>0</v>
      </c>
      <c r="I34" s="22">
        <v>0</v>
      </c>
      <c r="J34" s="22">
        <v>0</v>
      </c>
      <c r="K34" s="22">
        <v>0</v>
      </c>
      <c r="L34" s="22">
        <v>0</v>
      </c>
      <c r="M34" s="22">
        <v>0</v>
      </c>
      <c r="N34" s="22">
        <v>0</v>
      </c>
      <c r="O34" s="22">
        <v>0</v>
      </c>
      <c r="P34" s="143">
        <v>25000000</v>
      </c>
      <c r="Q34" s="143">
        <f t="shared" si="0"/>
        <v>25000000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8" t="s">
        <v>27</v>
      </c>
      <c r="C35" s="146">
        <v>828308604</v>
      </c>
      <c r="D35" s="146">
        <v>828308604</v>
      </c>
      <c r="E35" s="20">
        <v>0</v>
      </c>
      <c r="F35" s="20">
        <v>0</v>
      </c>
      <c r="G35" s="20">
        <v>0</v>
      </c>
      <c r="H35" s="20">
        <v>0</v>
      </c>
      <c r="I35" s="20">
        <v>0</v>
      </c>
      <c r="J35" s="20">
        <v>0</v>
      </c>
      <c r="K35" s="20">
        <v>0</v>
      </c>
      <c r="L35" s="20">
        <v>0</v>
      </c>
      <c r="M35" s="20">
        <v>0</v>
      </c>
      <c r="N35" s="20">
        <v>0</v>
      </c>
      <c r="O35" s="20">
        <v>0</v>
      </c>
      <c r="P35" s="20">
        <v>0</v>
      </c>
      <c r="Q35" s="20">
        <f t="shared" si="0"/>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10" t="s">
        <v>24</v>
      </c>
      <c r="C36" s="129">
        <v>828308604</v>
      </c>
      <c r="D36" s="129">
        <v>828308604</v>
      </c>
      <c r="E36" s="22">
        <v>0</v>
      </c>
      <c r="F36" s="22">
        <v>0</v>
      </c>
      <c r="G36" s="22">
        <v>0</v>
      </c>
      <c r="H36" s="22">
        <v>0</v>
      </c>
      <c r="I36" s="22">
        <v>0</v>
      </c>
      <c r="J36" s="22">
        <v>0</v>
      </c>
      <c r="K36" s="22">
        <v>0</v>
      </c>
      <c r="L36" s="22">
        <v>0</v>
      </c>
      <c r="M36" s="22">
        <v>0</v>
      </c>
      <c r="N36" s="22">
        <v>0</v>
      </c>
      <c r="O36" s="22">
        <v>0</v>
      </c>
      <c r="P36" s="22">
        <v>0</v>
      </c>
      <c r="Q36" s="22">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8" t="s">
        <v>28</v>
      </c>
      <c r="C37" s="146">
        <v>217071373</v>
      </c>
      <c r="D37" s="146">
        <v>222165856</v>
      </c>
      <c r="E37" s="20">
        <v>0</v>
      </c>
      <c r="F37" s="20">
        <v>0</v>
      </c>
      <c r="G37" s="20">
        <v>0</v>
      </c>
      <c r="H37" s="20">
        <v>0</v>
      </c>
      <c r="I37" s="20">
        <v>0</v>
      </c>
      <c r="J37" s="144">
        <v>60000</v>
      </c>
      <c r="K37" s="20">
        <v>0</v>
      </c>
      <c r="L37" s="20">
        <v>0</v>
      </c>
      <c r="M37" s="20">
        <v>0</v>
      </c>
      <c r="N37" s="20">
        <v>0</v>
      </c>
      <c r="O37" s="20">
        <v>0</v>
      </c>
      <c r="P37" s="20">
        <v>0</v>
      </c>
      <c r="Q37" s="144">
        <f t="shared" si="0"/>
        <v>60000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10" t="s">
        <v>25</v>
      </c>
      <c r="C38" s="145">
        <v>217071373</v>
      </c>
      <c r="D38" s="145">
        <v>222165856</v>
      </c>
      <c r="E38" s="20">
        <v>0</v>
      </c>
      <c r="F38" s="20">
        <v>0</v>
      </c>
      <c r="G38" s="20">
        <v>0</v>
      </c>
      <c r="H38" s="20">
        <v>0</v>
      </c>
      <c r="I38" s="20">
        <v>0</v>
      </c>
      <c r="J38" s="145">
        <v>60000</v>
      </c>
      <c r="K38" s="20">
        <v>0</v>
      </c>
      <c r="L38" s="33">
        <v>0</v>
      </c>
      <c r="M38" s="33">
        <v>0</v>
      </c>
      <c r="N38" s="33">
        <v>0</v>
      </c>
      <c r="O38" s="33">
        <v>0</v>
      </c>
      <c r="P38" s="33">
        <v>0</v>
      </c>
      <c r="Q38" s="145">
        <f t="shared" si="0"/>
        <v>60000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8" t="s">
        <v>29</v>
      </c>
      <c r="C39" s="129">
        <v>28500000</v>
      </c>
      <c r="D39" s="129">
        <v>28500000</v>
      </c>
      <c r="E39" s="21">
        <v>0</v>
      </c>
      <c r="F39" s="21">
        <v>0</v>
      </c>
      <c r="G39" s="21">
        <v>0</v>
      </c>
      <c r="H39" s="21">
        <v>0</v>
      </c>
      <c r="I39" s="21">
        <v>0</v>
      </c>
      <c r="J39" s="21">
        <v>0</v>
      </c>
      <c r="K39" s="21">
        <v>0</v>
      </c>
      <c r="L39" s="21">
        <v>0</v>
      </c>
      <c r="M39" s="21">
        <v>0</v>
      </c>
      <c r="N39" s="21">
        <v>0</v>
      </c>
      <c r="O39" s="21">
        <v>0</v>
      </c>
      <c r="P39" s="21">
        <v>0</v>
      </c>
      <c r="Q39" s="21">
        <f t="shared" si="0"/>
        <v>0</v>
      </c>
      <c r="AE39" s="44"/>
      <c r="AF39" s="44"/>
      <c r="AG39" s="44"/>
      <c r="AH39" s="44"/>
      <c r="AI39" s="44"/>
      <c r="AJ39" s="44"/>
      <c r="AK39" s="44"/>
      <c r="AL39" s="44"/>
      <c r="AM39" s="44"/>
      <c r="AN39" s="44"/>
      <c r="AO39" s="44"/>
      <c r="AP39" s="44"/>
      <c r="AQ39" s="44"/>
    </row>
    <row r="40" spans="1:43" x14ac:dyDescent="0.25">
      <c r="B40" s="10" t="s">
        <v>30</v>
      </c>
      <c r="C40" s="129">
        <v>28500000</v>
      </c>
      <c r="D40" s="129">
        <v>28500000</v>
      </c>
      <c r="E40" s="21">
        <v>0</v>
      </c>
      <c r="F40" s="21">
        <v>0</v>
      </c>
      <c r="G40" s="21">
        <v>0</v>
      </c>
      <c r="H40" s="21">
        <v>0</v>
      </c>
      <c r="I40" s="21">
        <v>0</v>
      </c>
      <c r="J40" s="21">
        <v>0</v>
      </c>
      <c r="K40" s="21">
        <v>0</v>
      </c>
      <c r="L40" s="21">
        <v>0</v>
      </c>
      <c r="M40" s="21">
        <v>0</v>
      </c>
      <c r="N40" s="21">
        <v>0</v>
      </c>
      <c r="O40" s="21">
        <v>0</v>
      </c>
      <c r="P40" s="21">
        <v>0</v>
      </c>
      <c r="Q40" s="21">
        <f t="shared" si="0"/>
        <v>0</v>
      </c>
      <c r="R40" s="42"/>
      <c r="S40" s="42"/>
      <c r="T40" s="42"/>
      <c r="U40" s="42"/>
      <c r="V40" s="42"/>
      <c r="W40" s="42"/>
      <c r="X40" s="42"/>
      <c r="Y40" s="42"/>
      <c r="Z40" s="42"/>
      <c r="AA40" s="42"/>
      <c r="AB40" s="42"/>
      <c r="AC40" s="44"/>
      <c r="AD40" s="44"/>
      <c r="AE40" s="44"/>
      <c r="AF40" s="44"/>
      <c r="AG40" s="44"/>
      <c r="AH40" s="44"/>
      <c r="AI40" s="44"/>
      <c r="AJ40" s="44"/>
      <c r="AK40" s="44"/>
      <c r="AL40" s="44"/>
      <c r="AM40" s="44"/>
      <c r="AN40" s="44"/>
      <c r="AO40" s="44"/>
      <c r="AP40" s="44"/>
      <c r="AQ40" s="44"/>
    </row>
    <row r="41" spans="1:43" s="24" customFormat="1" x14ac:dyDescent="0.25">
      <c r="B41" s="16" t="s">
        <v>43</v>
      </c>
      <c r="C41" s="147">
        <f>C33+C35+C37+C39</f>
        <v>1149565300</v>
      </c>
      <c r="D41" s="147">
        <f t="shared" ref="D41:P41" si="3">D33+D35+D37+D39</f>
        <v>1179659783</v>
      </c>
      <c r="E41" s="23">
        <f t="shared" si="3"/>
        <v>0</v>
      </c>
      <c r="F41" s="23">
        <f t="shared" si="3"/>
        <v>0</v>
      </c>
      <c r="G41" s="23">
        <f t="shared" si="3"/>
        <v>0</v>
      </c>
      <c r="H41" s="23">
        <f t="shared" si="3"/>
        <v>0</v>
      </c>
      <c r="I41" s="23">
        <f t="shared" si="3"/>
        <v>0</v>
      </c>
      <c r="J41" s="148">
        <f t="shared" si="3"/>
        <v>60000</v>
      </c>
      <c r="K41" s="23">
        <f t="shared" si="3"/>
        <v>0</v>
      </c>
      <c r="L41" s="23">
        <f t="shared" si="3"/>
        <v>0</v>
      </c>
      <c r="M41" s="23">
        <f t="shared" si="3"/>
        <v>0</v>
      </c>
      <c r="N41" s="23">
        <f t="shared" si="3"/>
        <v>0</v>
      </c>
      <c r="O41" s="23">
        <f t="shared" si="3"/>
        <v>0</v>
      </c>
      <c r="P41" s="148">
        <f t="shared" si="3"/>
        <v>25000000</v>
      </c>
      <c r="Q41" s="148">
        <f t="shared" si="0"/>
        <v>25060000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x14ac:dyDescent="0.25">
      <c r="C42" s="21"/>
      <c r="D42" s="21"/>
      <c r="E42" s="22"/>
      <c r="F42" s="22"/>
      <c r="G42" s="22"/>
      <c r="H42" s="22"/>
      <c r="I42" s="22"/>
      <c r="J42" s="22"/>
      <c r="K42" s="22"/>
      <c r="L42" s="22"/>
      <c r="M42" s="22"/>
      <c r="N42" s="22"/>
      <c r="O42" s="22"/>
      <c r="P42" s="22"/>
      <c r="Q42" s="22"/>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s="25" customFormat="1" x14ac:dyDescent="0.25">
      <c r="B43" s="16" t="s">
        <v>44</v>
      </c>
      <c r="C43" s="147">
        <f t="shared" ref="C43:P43" si="4">C29+C41</f>
        <v>33057312261</v>
      </c>
      <c r="D43" s="147">
        <f t="shared" si="4"/>
        <v>33499051054.010002</v>
      </c>
      <c r="E43" s="148">
        <f t="shared" si="4"/>
        <v>161189658.69999999</v>
      </c>
      <c r="F43" s="148">
        <f t="shared" si="4"/>
        <v>431633846.66999996</v>
      </c>
      <c r="G43" s="148">
        <f t="shared" si="4"/>
        <v>488356696.90000015</v>
      </c>
      <c r="H43" s="148">
        <f t="shared" si="4"/>
        <v>485110306.13999999</v>
      </c>
      <c r="I43" s="148">
        <f t="shared" si="4"/>
        <v>645280571.24000001</v>
      </c>
      <c r="J43" s="148">
        <f t="shared" si="4"/>
        <v>1342090883.04</v>
      </c>
      <c r="K43" s="148">
        <f t="shared" si="4"/>
        <v>705536314.54999995</v>
      </c>
      <c r="L43" s="148">
        <f t="shared" si="4"/>
        <v>770102363.50999999</v>
      </c>
      <c r="M43" s="148">
        <f t="shared" si="4"/>
        <v>949620403.68000007</v>
      </c>
      <c r="N43" s="148">
        <f t="shared" si="4"/>
        <v>890910955.75</v>
      </c>
      <c r="O43" s="148">
        <f t="shared" si="4"/>
        <v>1079496476.1299999</v>
      </c>
      <c r="P43" s="148">
        <f t="shared" si="4"/>
        <v>2178161267.9400001</v>
      </c>
      <c r="Q43" s="148">
        <f>E43+F43+G43+H43+I43+J43+K43+L43+M43+O43+N43+P43</f>
        <v>10127489744.25</v>
      </c>
      <c r="R43" s="43"/>
      <c r="S43" s="43"/>
      <c r="T43" s="43"/>
      <c r="U43" s="41"/>
      <c r="V43" s="43"/>
      <c r="W43" s="43"/>
      <c r="X43" s="43"/>
      <c r="Y43" s="45"/>
      <c r="Z43" s="45"/>
      <c r="AA43" s="45"/>
      <c r="AB43" s="45"/>
      <c r="AC43" s="44"/>
      <c r="AD43" s="44"/>
      <c r="AE43" s="44"/>
      <c r="AF43" s="44"/>
      <c r="AG43" s="44"/>
      <c r="AH43" s="44"/>
      <c r="AI43" s="44"/>
      <c r="AJ43" s="44"/>
      <c r="AK43" s="44"/>
      <c r="AL43" s="44"/>
      <c r="AM43" s="44"/>
      <c r="AN43" s="44"/>
      <c r="AO43" s="44"/>
      <c r="AP43" s="44"/>
      <c r="AQ43" s="44"/>
    </row>
    <row r="44" spans="1:43" x14ac:dyDescent="0.25">
      <c r="B44" s="27" t="s">
        <v>45</v>
      </c>
      <c r="C44" s="27"/>
      <c r="D44" s="27"/>
      <c r="E44" s="28"/>
      <c r="F44" s="28"/>
      <c r="G44" s="28"/>
      <c r="H44" s="28"/>
      <c r="I44" s="28"/>
      <c r="J44" s="28"/>
      <c r="K44" s="28"/>
      <c r="L44" s="28"/>
      <c r="M44" s="28"/>
      <c r="N44" s="28"/>
      <c r="O44" s="28"/>
      <c r="P44" s="28"/>
      <c r="Q44" s="28"/>
    </row>
    <row r="45" spans="1:43" x14ac:dyDescent="0.25">
      <c r="B45" s="29" t="s">
        <v>46</v>
      </c>
      <c r="C45" s="29"/>
      <c r="D45" s="29"/>
      <c r="E45" s="28"/>
      <c r="F45" s="28"/>
      <c r="G45" s="28"/>
      <c r="H45" s="28"/>
      <c r="I45" s="28"/>
      <c r="J45" s="28"/>
      <c r="K45" s="28"/>
      <c r="L45" s="28"/>
      <c r="M45" s="28"/>
      <c r="N45" s="28"/>
      <c r="O45" s="28"/>
      <c r="P45" s="28"/>
      <c r="Q45" s="28"/>
    </row>
    <row r="46" spans="1:43" x14ac:dyDescent="0.25">
      <c r="B46" s="26"/>
      <c r="C46" s="26"/>
      <c r="D46" s="26"/>
      <c r="E46" s="26"/>
      <c r="F46" s="27"/>
      <c r="G46" s="27"/>
      <c r="H46" s="27"/>
      <c r="I46" s="27"/>
      <c r="J46" s="27"/>
      <c r="K46" s="27"/>
      <c r="L46" s="27"/>
      <c r="M46" s="27"/>
      <c r="N46" s="27"/>
      <c r="O46" s="27"/>
      <c r="P46" s="27"/>
      <c r="Q46" s="2"/>
    </row>
    <row r="47" spans="1:43" x14ac:dyDescent="0.25">
      <c r="B47" s="27"/>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4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770F-9969-4822-AB51-448D9484CC0C}">
  <dimension ref="A1:AQ59"/>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109.140625" customWidth="1"/>
    <col min="3" max="4" width="19.140625" customWidth="1"/>
    <col min="5" max="13" width="19" style="15" bestFit="1" customWidth="1"/>
    <col min="14" max="14" width="16.85546875" style="15" customWidth="1"/>
    <col min="15" max="15" width="13.7109375" style="15" customWidth="1"/>
    <col min="16" max="16" width="12.7109375" style="15" customWidth="1"/>
    <col min="17" max="17" width="18.7109375" style="15" bestFit="1"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113</v>
      </c>
      <c r="C7" s="5"/>
      <c r="D7" s="5"/>
      <c r="E7" s="6"/>
      <c r="F7" s="6"/>
      <c r="G7" s="6"/>
      <c r="H7" s="6"/>
      <c r="I7" s="6"/>
      <c r="J7" s="6"/>
      <c r="K7" s="6"/>
      <c r="L7" s="6"/>
      <c r="M7" s="6"/>
      <c r="N7" s="6"/>
      <c r="O7" s="6"/>
      <c r="P7" s="6"/>
      <c r="Q7" s="7" t="s">
        <v>5</v>
      </c>
    </row>
    <row r="8" spans="2:43" ht="20.25" customHeight="1" x14ac:dyDescent="0.25">
      <c r="B8" s="169" t="s">
        <v>6</v>
      </c>
      <c r="C8" s="121" t="s">
        <v>96</v>
      </c>
      <c r="D8" s="193" t="s">
        <v>107</v>
      </c>
      <c r="E8" s="170" t="s">
        <v>9</v>
      </c>
      <c r="F8" s="170"/>
      <c r="G8" s="170"/>
      <c r="H8" s="170"/>
      <c r="I8" s="170"/>
      <c r="J8" s="170"/>
      <c r="K8" s="170"/>
      <c r="L8" s="170"/>
      <c r="M8" s="170"/>
      <c r="N8" s="170"/>
      <c r="O8" s="170"/>
      <c r="P8" s="170"/>
      <c r="Q8" s="170"/>
    </row>
    <row r="9" spans="2:43" x14ac:dyDescent="0.25">
      <c r="B9" s="169"/>
      <c r="C9" s="122" t="s">
        <v>114</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SUM(C11:C15)</f>
        <v>118740887183</v>
      </c>
      <c r="D10" s="111">
        <f>SUM(D11:D16)</f>
        <v>140734029763.52002</v>
      </c>
      <c r="E10" s="111">
        <f t="shared" ref="E10:P10" si="0">SUM(E11:E16)</f>
        <v>6626787104.1400003</v>
      </c>
      <c r="F10" s="111">
        <f t="shared" si="0"/>
        <v>6878450583.54</v>
      </c>
      <c r="G10" s="111">
        <f t="shared" si="0"/>
        <v>8321361949.3899994</v>
      </c>
      <c r="H10" s="111">
        <f t="shared" si="0"/>
        <v>8065674632.6099987</v>
      </c>
      <c r="I10" s="111">
        <f t="shared" si="0"/>
        <v>8383216107.8099985</v>
      </c>
      <c r="J10" s="111">
        <f t="shared" si="0"/>
        <v>8531718194.5499992</v>
      </c>
      <c r="K10" s="111">
        <f t="shared" si="0"/>
        <v>8264928102.8400002</v>
      </c>
      <c r="L10" s="111">
        <f t="shared" si="0"/>
        <v>8080567665.079999</v>
      </c>
      <c r="M10" s="111">
        <f t="shared" si="0"/>
        <v>7937575993.4200001</v>
      </c>
      <c r="N10" s="111">
        <f t="shared" si="0"/>
        <v>9764038497.5200005</v>
      </c>
      <c r="O10" s="111">
        <f t="shared" si="0"/>
        <v>13310015381.610003</v>
      </c>
      <c r="P10" s="111">
        <f t="shared" si="0"/>
        <v>13560353615.75</v>
      </c>
      <c r="Q10" s="111">
        <f>SUM(E10:P10)</f>
        <v>107724687828.25999</v>
      </c>
      <c r="R10" s="3"/>
      <c r="S10" s="3"/>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118438589040</v>
      </c>
      <c r="D11" s="116">
        <v>130955941311.75</v>
      </c>
      <c r="E11" s="116">
        <v>6625276112.5600004</v>
      </c>
      <c r="F11" s="116">
        <v>6871181137.8000002</v>
      </c>
      <c r="G11" s="116">
        <v>7655408758.1999998</v>
      </c>
      <c r="H11" s="116">
        <v>7238223345.8099995</v>
      </c>
      <c r="I11" s="116">
        <v>7705568920.7599993</v>
      </c>
      <c r="J11" s="116">
        <v>7835909304.6299992</v>
      </c>
      <c r="K11" s="116">
        <v>7818047968.0100002</v>
      </c>
      <c r="L11" s="116">
        <v>7471650596.1099997</v>
      </c>
      <c r="M11" s="116">
        <v>7493163469.6700001</v>
      </c>
      <c r="N11" s="116">
        <v>9222900871.3199997</v>
      </c>
      <c r="O11" s="115">
        <v>12632565549.290001</v>
      </c>
      <c r="P11" s="115">
        <v>12204545471.4</v>
      </c>
      <c r="Q11" s="115">
        <f>SUM(E11:P11)</f>
        <v>100774441505.56</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302298143</v>
      </c>
      <c r="D12" s="116">
        <v>302298143</v>
      </c>
      <c r="E12" s="116">
        <v>1510991.58</v>
      </c>
      <c r="F12" s="116">
        <v>5214024.9800000004</v>
      </c>
      <c r="G12" s="116">
        <v>10559033.15</v>
      </c>
      <c r="H12" s="116">
        <v>1965225.78</v>
      </c>
      <c r="I12" s="116">
        <v>9491394.9800000004</v>
      </c>
      <c r="J12" s="116">
        <v>2332763.27</v>
      </c>
      <c r="K12" s="116">
        <v>57613133.780000001</v>
      </c>
      <c r="L12" s="116">
        <v>22823233.5</v>
      </c>
      <c r="M12" s="116">
        <v>42634201.25</v>
      </c>
      <c r="N12" s="116">
        <v>2014025.78</v>
      </c>
      <c r="O12" s="116">
        <v>2989909.95</v>
      </c>
      <c r="P12" s="116">
        <v>13182366.35</v>
      </c>
      <c r="Q12" s="116">
        <f t="shared" ref="Q12:Q36" si="1">SUM(E12:P12)</f>
        <v>172330304.34999999</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90554740.479999989</v>
      </c>
      <c r="E13" s="116">
        <v>0</v>
      </c>
      <c r="F13" s="116"/>
      <c r="G13" s="116"/>
      <c r="H13" s="116">
        <v>0</v>
      </c>
      <c r="I13" s="116">
        <v>0</v>
      </c>
      <c r="J13" s="116">
        <v>0</v>
      </c>
      <c r="K13" s="116">
        <v>0</v>
      </c>
      <c r="L13" s="116">
        <v>2331000</v>
      </c>
      <c r="M13" s="116">
        <v>3627090</v>
      </c>
      <c r="N13" s="116"/>
      <c r="O13" s="116"/>
      <c r="P13" s="116">
        <v>0</v>
      </c>
      <c r="Q13" s="116">
        <f t="shared" si="1"/>
        <v>5958090</v>
      </c>
      <c r="R13" s="14"/>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115</v>
      </c>
      <c r="C14" s="116">
        <v>0</v>
      </c>
      <c r="D14" s="116">
        <v>27000000</v>
      </c>
      <c r="E14" s="116"/>
      <c r="F14" s="116"/>
      <c r="G14" s="116"/>
      <c r="H14" s="116"/>
      <c r="I14" s="116"/>
      <c r="J14" s="116"/>
      <c r="K14" s="116">
        <v>0</v>
      </c>
      <c r="L14" s="116"/>
      <c r="M14" s="116"/>
      <c r="N14" s="116"/>
      <c r="O14" s="116"/>
      <c r="P14" s="116"/>
      <c r="Q14" s="116"/>
      <c r="R14" s="14"/>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6">
        <v>0</v>
      </c>
      <c r="D15" s="116">
        <v>8897571739.6499996</v>
      </c>
      <c r="E15" s="116">
        <v>0</v>
      </c>
      <c r="F15" s="116">
        <v>2055420.7600000002</v>
      </c>
      <c r="G15" s="116">
        <v>655394158.03999996</v>
      </c>
      <c r="H15" s="116">
        <v>825486061.01999998</v>
      </c>
      <c r="I15" s="116">
        <v>666390152.20000005</v>
      </c>
      <c r="J15" s="116">
        <v>691032960.31999993</v>
      </c>
      <c r="K15" s="116">
        <v>387910460.80000001</v>
      </c>
      <c r="L15" s="116">
        <v>582357902.51999998</v>
      </c>
      <c r="M15" s="116">
        <v>395340400.48000002</v>
      </c>
      <c r="N15" s="116">
        <v>538395790.35000002</v>
      </c>
      <c r="O15" s="116">
        <v>587290680.33000004</v>
      </c>
      <c r="P15" s="116">
        <v>1215875078.6999998</v>
      </c>
      <c r="Q15" s="116">
        <f t="shared" si="1"/>
        <v>6547529065.5200005</v>
      </c>
      <c r="R15" s="14"/>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116</v>
      </c>
      <c r="C16" s="116">
        <v>0</v>
      </c>
      <c r="D16" s="116">
        <v>460663828.63999999</v>
      </c>
      <c r="E16" s="116"/>
      <c r="F16" s="116"/>
      <c r="G16" s="116"/>
      <c r="H16" s="116">
        <v>0</v>
      </c>
      <c r="I16" s="116">
        <v>1765639.87</v>
      </c>
      <c r="J16" s="116">
        <v>2443166.33</v>
      </c>
      <c r="K16" s="116">
        <v>1356540.25</v>
      </c>
      <c r="L16" s="116">
        <v>1404932.95</v>
      </c>
      <c r="M16" s="116">
        <v>2810832.02</v>
      </c>
      <c r="N16" s="116">
        <v>727810.07000000007</v>
      </c>
      <c r="O16" s="116">
        <v>87169242.039999992</v>
      </c>
      <c r="P16" s="116">
        <v>126750699.3</v>
      </c>
      <c r="Q16" s="116">
        <f t="shared" si="1"/>
        <v>224428862.82999998</v>
      </c>
      <c r="R16" s="14"/>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P17" si="2">SUM(C18:C19)</f>
        <v>1423700121</v>
      </c>
      <c r="D17" s="137">
        <f t="shared" si="2"/>
        <v>2079014888.0599999</v>
      </c>
      <c r="E17" s="137">
        <f>SUM(E18:E19)</f>
        <v>24082580.900000002</v>
      </c>
      <c r="F17" s="137">
        <f t="shared" si="2"/>
        <v>20358147.34</v>
      </c>
      <c r="G17" s="137">
        <f t="shared" si="2"/>
        <v>21087934.440000001</v>
      </c>
      <c r="H17" s="137">
        <f t="shared" si="2"/>
        <v>23812531.939999998</v>
      </c>
      <c r="I17" s="137">
        <f t="shared" si="2"/>
        <v>26905104.77</v>
      </c>
      <c r="J17" s="137">
        <f t="shared" si="2"/>
        <v>63917887.650000006</v>
      </c>
      <c r="K17" s="137">
        <f t="shared" si="2"/>
        <v>66692538.32</v>
      </c>
      <c r="L17" s="137">
        <f t="shared" si="2"/>
        <v>42004258.49000001</v>
      </c>
      <c r="M17" s="137">
        <f t="shared" si="2"/>
        <v>53592849.07</v>
      </c>
      <c r="N17" s="137">
        <f t="shared" si="2"/>
        <v>420241026.09000003</v>
      </c>
      <c r="O17" s="137">
        <f t="shared" si="2"/>
        <v>84667815.730000004</v>
      </c>
      <c r="P17" s="137">
        <f t="shared" si="2"/>
        <v>177821281.67000002</v>
      </c>
      <c r="Q17" s="109">
        <f t="shared" si="1"/>
        <v>1025183956.4100001</v>
      </c>
      <c r="R17" s="3"/>
      <c r="S17" s="3"/>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1423700121</v>
      </c>
      <c r="D18" s="116">
        <v>1923700121</v>
      </c>
      <c r="E18" s="116">
        <v>24082580.900000002</v>
      </c>
      <c r="F18" s="116">
        <v>20358147.34</v>
      </c>
      <c r="G18" s="116">
        <v>21087934.440000001</v>
      </c>
      <c r="H18" s="116">
        <v>23812531.939999998</v>
      </c>
      <c r="I18" s="116">
        <v>26905104.77</v>
      </c>
      <c r="J18" s="116">
        <v>63917887.650000006</v>
      </c>
      <c r="K18" s="116">
        <v>62607127.630000003</v>
      </c>
      <c r="L18" s="116">
        <v>36845931.760000005</v>
      </c>
      <c r="M18" s="116">
        <v>48062212.390000001</v>
      </c>
      <c r="N18" s="116">
        <v>397427590.12</v>
      </c>
      <c r="O18" s="116">
        <v>79765770.439999998</v>
      </c>
      <c r="P18" s="116">
        <v>160666072.87</v>
      </c>
      <c r="Q18" s="116">
        <f t="shared" si="1"/>
        <v>965538892.25000012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155314767.06</v>
      </c>
      <c r="E19" s="116"/>
      <c r="F19" s="116"/>
      <c r="G19" s="116">
        <v>0</v>
      </c>
      <c r="H19" s="116">
        <v>0</v>
      </c>
      <c r="I19" s="116">
        <v>0</v>
      </c>
      <c r="J19" s="116">
        <v>0</v>
      </c>
      <c r="K19" s="116">
        <v>4085410.69</v>
      </c>
      <c r="L19" s="116">
        <v>5158326.7300000004</v>
      </c>
      <c r="M19" s="116">
        <v>5530636.6799999997</v>
      </c>
      <c r="N19" s="116">
        <v>22813435.969999999</v>
      </c>
      <c r="O19" s="116">
        <v>4902045.29</v>
      </c>
      <c r="P19" s="116">
        <v>17155208.800000001</v>
      </c>
      <c r="Q19" s="116">
        <f t="shared" si="1"/>
        <v>59645064.159999996</v>
      </c>
      <c r="R19" s="14"/>
      <c r="S19" s="14"/>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 t="shared" ref="C20:P20" si="3">SUM(C21:C22)</f>
        <v>37925825208</v>
      </c>
      <c r="D20" s="137">
        <f t="shared" si="3"/>
        <v>40517252845.989998</v>
      </c>
      <c r="E20" s="137">
        <f t="shared" si="3"/>
        <v>620520405.93000007</v>
      </c>
      <c r="F20" s="137">
        <f t="shared" si="3"/>
        <v>693641094.30000007</v>
      </c>
      <c r="G20" s="137">
        <f t="shared" si="3"/>
        <v>1095799376.1499999</v>
      </c>
      <c r="H20" s="137">
        <f t="shared" si="3"/>
        <v>1045837295.22</v>
      </c>
      <c r="I20" s="137">
        <f t="shared" si="3"/>
        <v>1385494367.5799999</v>
      </c>
      <c r="J20" s="137">
        <f t="shared" si="3"/>
        <v>1277158301.73</v>
      </c>
      <c r="K20" s="137">
        <f t="shared" si="3"/>
        <v>1077957767.5799999</v>
      </c>
      <c r="L20" s="137">
        <f t="shared" si="3"/>
        <v>1061712220.05</v>
      </c>
      <c r="M20" s="137">
        <f t="shared" si="3"/>
        <v>1517495122.9400001</v>
      </c>
      <c r="N20" s="137">
        <f t="shared" si="3"/>
        <v>1164992935.3500001</v>
      </c>
      <c r="O20" s="137">
        <f t="shared" si="3"/>
        <v>1040170912.9299999</v>
      </c>
      <c r="P20" s="137">
        <f t="shared" si="3"/>
        <v>2581058947.3400002</v>
      </c>
      <c r="Q20" s="109">
        <f t="shared" si="1"/>
        <v>14561838747.1</v>
      </c>
      <c r="R20" s="14"/>
      <c r="S20" s="3"/>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x14ac:dyDescent="0.25">
      <c r="B21" s="10" t="s">
        <v>25</v>
      </c>
      <c r="C21" s="116">
        <v>37925825208</v>
      </c>
      <c r="D21" s="116">
        <v>38211488947.259995</v>
      </c>
      <c r="E21" s="116">
        <v>620520405.93000007</v>
      </c>
      <c r="F21" s="116">
        <v>693377710.30000007</v>
      </c>
      <c r="G21" s="116">
        <v>1008127607.55</v>
      </c>
      <c r="H21" s="116">
        <v>1039449722</v>
      </c>
      <c r="I21" s="116">
        <v>1382273633.4499998</v>
      </c>
      <c r="J21" s="116">
        <v>1257605508.73</v>
      </c>
      <c r="K21" s="116">
        <v>1038824288.2</v>
      </c>
      <c r="L21" s="116">
        <v>1052674081.03</v>
      </c>
      <c r="M21" s="116">
        <v>1505233269.76</v>
      </c>
      <c r="N21" s="116">
        <v>1159215953.7</v>
      </c>
      <c r="O21" s="116">
        <v>989316592.25</v>
      </c>
      <c r="P21" s="116">
        <v>1830349264.3099999</v>
      </c>
      <c r="Q21" s="116">
        <f t="shared" si="1"/>
        <v>13576968037.209999</v>
      </c>
      <c r="U21" s="39"/>
      <c r="V2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49</v>
      </c>
      <c r="C22" s="116">
        <v>0</v>
      </c>
      <c r="D22" s="116">
        <v>2305763898.73</v>
      </c>
      <c r="E22" s="116">
        <v>0</v>
      </c>
      <c r="F22" s="116">
        <v>263384</v>
      </c>
      <c r="G22" s="116">
        <v>87671768.599999994</v>
      </c>
      <c r="H22" s="116">
        <v>6387573.2199999997</v>
      </c>
      <c r="I22" s="116">
        <v>3220734.13</v>
      </c>
      <c r="J22" s="116">
        <v>19552793</v>
      </c>
      <c r="K22" s="116">
        <v>39133479.379999995</v>
      </c>
      <c r="L22" s="116">
        <v>9038139.0199999996</v>
      </c>
      <c r="M22" s="116">
        <v>12261853.18</v>
      </c>
      <c r="N22" s="116">
        <v>5776981.6500000004</v>
      </c>
      <c r="O22" s="116">
        <v>50854320.68</v>
      </c>
      <c r="P22" s="116">
        <v>750709683.02999997</v>
      </c>
      <c r="Q22" s="116">
        <f t="shared" si="1"/>
        <v>984870709.88999999</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8" t="s">
        <v>66</v>
      </c>
      <c r="C23" s="137">
        <f>C24+C25</f>
        <v>0</v>
      </c>
      <c r="D23" s="137">
        <f>D24+D25</f>
        <v>3004988025.25</v>
      </c>
      <c r="E23" s="137">
        <f t="shared" ref="E23:Q23" si="4">E24+E25</f>
        <v>14287526.350000001</v>
      </c>
      <c r="F23" s="137">
        <f t="shared" si="4"/>
        <v>76543478.430000007</v>
      </c>
      <c r="G23" s="137">
        <f t="shared" si="4"/>
        <v>41083340.68</v>
      </c>
      <c r="H23" s="137">
        <f t="shared" si="4"/>
        <v>17463050.850000001</v>
      </c>
      <c r="I23" s="137">
        <f t="shared" si="4"/>
        <v>51604766.920000002</v>
      </c>
      <c r="J23" s="137">
        <f t="shared" si="4"/>
        <v>55668024.960000001</v>
      </c>
      <c r="K23" s="137">
        <f t="shared" si="4"/>
        <v>55224866.380000003</v>
      </c>
      <c r="L23" s="137">
        <f t="shared" si="4"/>
        <v>25480727.59</v>
      </c>
      <c r="M23" s="137">
        <f t="shared" si="4"/>
        <v>91287399</v>
      </c>
      <c r="N23" s="137">
        <f t="shared" si="4"/>
        <v>158640853.93000001</v>
      </c>
      <c r="O23" s="137">
        <f t="shared" si="4"/>
        <v>0</v>
      </c>
      <c r="P23" s="137">
        <f t="shared" si="4"/>
        <v>0</v>
      </c>
      <c r="Q23" s="137">
        <f t="shared" si="4"/>
        <v>587284035.09000003</v>
      </c>
      <c r="U23" s="39"/>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117</v>
      </c>
      <c r="C24" s="116">
        <v>0</v>
      </c>
      <c r="D24" s="116">
        <v>1147329553.25</v>
      </c>
      <c r="E24" s="116">
        <v>14287526.350000001</v>
      </c>
      <c r="F24" s="116">
        <v>76543478.430000007</v>
      </c>
      <c r="G24" s="116">
        <v>41083340.68</v>
      </c>
      <c r="H24" s="116">
        <v>17463050.850000001</v>
      </c>
      <c r="I24" s="116">
        <v>51604766.920000002</v>
      </c>
      <c r="J24" s="116">
        <v>55668024.960000001</v>
      </c>
      <c r="K24" s="116">
        <v>55224866.380000003</v>
      </c>
      <c r="L24" s="116">
        <v>25480727.59</v>
      </c>
      <c r="M24" s="116">
        <v>91287399</v>
      </c>
      <c r="N24" s="116">
        <v>33032776.82</v>
      </c>
      <c r="O24" s="116">
        <v>0</v>
      </c>
      <c r="P24" s="116">
        <v>0</v>
      </c>
      <c r="Q24" s="116">
        <f t="shared" si="1"/>
        <v>461675957.98000002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110</v>
      </c>
      <c r="C25" s="116">
        <v>0</v>
      </c>
      <c r="D25" s="116">
        <v>1857658472</v>
      </c>
      <c r="E25" s="116"/>
      <c r="F25" s="116"/>
      <c r="G25" s="116"/>
      <c r="H25" s="116"/>
      <c r="I25" s="116"/>
      <c r="J25" s="116"/>
      <c r="K25" s="116">
        <v>0</v>
      </c>
      <c r="L25" s="116">
        <v>0</v>
      </c>
      <c r="M25" s="116">
        <v>0</v>
      </c>
      <c r="N25" s="116">
        <v>125608077.11</v>
      </c>
      <c r="O25" s="116">
        <v>0</v>
      </c>
      <c r="P25" s="116">
        <v>0</v>
      </c>
      <c r="Q25" s="116">
        <f t="shared" si="1"/>
        <v>125608077.11</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37">
        <f t="shared" ref="C26:E26" si="5">C27+C28+C29+C30</f>
        <v>2004783153</v>
      </c>
      <c r="D26" s="137">
        <f t="shared" si="5"/>
        <v>2660807210.8499999</v>
      </c>
      <c r="E26" s="137">
        <f t="shared" si="5"/>
        <v>0</v>
      </c>
      <c r="F26" s="137">
        <f>F27+F28+F29+F30</f>
        <v>0</v>
      </c>
      <c r="G26" s="137">
        <f t="shared" ref="G26:P26" si="6">G27+G28+G29+G30</f>
        <v>7134043.29</v>
      </c>
      <c r="H26" s="137">
        <f t="shared" si="6"/>
        <v>5561106.459999999</v>
      </c>
      <c r="I26" s="137">
        <f t="shared" si="6"/>
        <v>11406119.390000001</v>
      </c>
      <c r="J26" s="137">
        <f t="shared" si="6"/>
        <v>11596759.939999999</v>
      </c>
      <c r="K26" s="137">
        <f t="shared" si="6"/>
        <v>353767.88</v>
      </c>
      <c r="L26" s="137">
        <f t="shared" si="6"/>
        <v>6276115.8700000001</v>
      </c>
      <c r="M26" s="137">
        <f t="shared" si="6"/>
        <v>117385412.24000001</v>
      </c>
      <c r="N26" s="137">
        <f t="shared" si="6"/>
        <v>616364.99</v>
      </c>
      <c r="O26" s="137">
        <f t="shared" si="6"/>
        <v>0</v>
      </c>
      <c r="P26" s="137">
        <f t="shared" si="6"/>
        <v>107766293.56</v>
      </c>
      <c r="Q26" s="109">
        <f t="shared" si="1"/>
        <v>268095983.62</v>
      </c>
      <c r="R26" s="3"/>
      <c r="S26" s="3"/>
      <c r="T26" s="3"/>
      <c r="U26" s="3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51</v>
      </c>
      <c r="C27" s="116">
        <v>1438904224</v>
      </c>
      <c r="D27" s="116">
        <v>988973235.70000005</v>
      </c>
      <c r="E27" s="116">
        <v>0</v>
      </c>
      <c r="F27" s="116"/>
      <c r="G27" s="116"/>
      <c r="H27" s="116">
        <v>0</v>
      </c>
      <c r="I27" s="116"/>
      <c r="J27" s="116"/>
      <c r="K27" s="116">
        <v>0</v>
      </c>
      <c r="L27" s="116">
        <v>0</v>
      </c>
      <c r="M27" s="116">
        <v>111861274.26000001</v>
      </c>
      <c r="N27" s="116">
        <v>0</v>
      </c>
      <c r="O27" s="116">
        <v>0</v>
      </c>
      <c r="P27" s="116">
        <v>107455330.69</v>
      </c>
      <c r="Q27" s="116">
        <f t="shared" si="1"/>
        <v>219316604.94999999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76</v>
      </c>
      <c r="C28" s="116">
        <v>24853929</v>
      </c>
      <c r="D28" s="116">
        <v>1141894477</v>
      </c>
      <c r="E28" s="116">
        <v>0</v>
      </c>
      <c r="F28" s="116"/>
      <c r="G28" s="116"/>
      <c r="H28" s="116"/>
      <c r="I28" s="116"/>
      <c r="J28" s="116"/>
      <c r="K28" s="116"/>
      <c r="L28" s="116">
        <v>614853.74</v>
      </c>
      <c r="M28" s="116">
        <v>3208860.06</v>
      </c>
      <c r="N28" s="116">
        <v>0</v>
      </c>
      <c r="O28" s="116">
        <v>0</v>
      </c>
      <c r="P28" s="116">
        <v>0</v>
      </c>
      <c r="Q28" s="116">
        <f t="shared" si="1"/>
        <v>3823713.8</v>
      </c>
      <c r="U28" s="39"/>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56</v>
      </c>
      <c r="C29" s="116">
        <v>541025000</v>
      </c>
      <c r="D29" s="116">
        <v>303542631</v>
      </c>
      <c r="E29" s="116">
        <v>0</v>
      </c>
      <c r="F29" s="116"/>
      <c r="G29" s="116"/>
      <c r="H29" s="116"/>
      <c r="I29" s="116">
        <v>0</v>
      </c>
      <c r="J29" s="116">
        <v>0</v>
      </c>
      <c r="K29" s="116"/>
      <c r="L29" s="116"/>
      <c r="M29" s="116">
        <v>0</v>
      </c>
      <c r="N29" s="116"/>
      <c r="O29" s="116"/>
      <c r="P29" s="116">
        <v>0</v>
      </c>
      <c r="Q29" s="116">
        <f t="shared" si="1"/>
        <v>0</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100</v>
      </c>
      <c r="C30" s="116">
        <v>0</v>
      </c>
      <c r="D30" s="116">
        <v>226396867.15000001</v>
      </c>
      <c r="E30" s="116"/>
      <c r="F30" s="116"/>
      <c r="G30" s="116">
        <v>7134043.29</v>
      </c>
      <c r="H30" s="116">
        <v>5561106.459999999</v>
      </c>
      <c r="I30" s="116">
        <v>11406119.390000001</v>
      </c>
      <c r="J30" s="116">
        <v>11596759.939999999</v>
      </c>
      <c r="K30" s="116">
        <v>353767.88</v>
      </c>
      <c r="L30" s="116">
        <v>5661262.1299999999</v>
      </c>
      <c r="M30" s="116">
        <v>2315277.92</v>
      </c>
      <c r="N30" s="116">
        <v>616364.99</v>
      </c>
      <c r="O30" s="116">
        <v>0</v>
      </c>
      <c r="P30" s="116">
        <v>310962.87</v>
      </c>
      <c r="Q30" s="116">
        <f t="shared" si="1"/>
        <v>44955664.870000005</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8" t="s">
        <v>37</v>
      </c>
      <c r="C31" s="137">
        <f t="shared" ref="C31" si="7">C33+C35</f>
        <v>217562012</v>
      </c>
      <c r="D31" s="137">
        <f>SUM(D32:D36)</f>
        <v>218895213.44</v>
      </c>
      <c r="E31" s="137">
        <f>SUM(E32:E36)</f>
        <v>0</v>
      </c>
      <c r="F31" s="137">
        <f t="shared" ref="F31:P31" si="8">SUM(F32:F36)</f>
        <v>0</v>
      </c>
      <c r="G31" s="137">
        <f t="shared" si="8"/>
        <v>0</v>
      </c>
      <c r="H31" s="137">
        <f t="shared" si="8"/>
        <v>0</v>
      </c>
      <c r="I31" s="137">
        <f t="shared" si="8"/>
        <v>0</v>
      </c>
      <c r="J31" s="137">
        <f t="shared" si="8"/>
        <v>0</v>
      </c>
      <c r="K31" s="137">
        <f t="shared" si="8"/>
        <v>62606.06</v>
      </c>
      <c r="L31" s="137">
        <f t="shared" si="8"/>
        <v>61631.86</v>
      </c>
      <c r="M31" s="137">
        <f t="shared" si="8"/>
        <v>0</v>
      </c>
      <c r="N31" s="137">
        <f t="shared" si="8"/>
        <v>0</v>
      </c>
      <c r="O31" s="137">
        <f t="shared" si="8"/>
        <v>0</v>
      </c>
      <c r="P31" s="137">
        <f t="shared" si="8"/>
        <v>1077952.44</v>
      </c>
      <c r="Q31" s="109">
        <f t="shared" si="1"/>
        <v>1202190.3599999999</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58</v>
      </c>
      <c r="C32" s="162">
        <v>0</v>
      </c>
      <c r="D32" s="162">
        <v>0</v>
      </c>
      <c r="E32" s="162">
        <v>0</v>
      </c>
      <c r="F32" s="162">
        <v>0</v>
      </c>
      <c r="G32" s="162">
        <v>0</v>
      </c>
      <c r="H32" s="162">
        <v>0</v>
      </c>
      <c r="I32" s="162">
        <v>0</v>
      </c>
      <c r="J32" s="162">
        <v>0</v>
      </c>
      <c r="K32" s="162">
        <v>0</v>
      </c>
      <c r="L32" s="162">
        <v>0</v>
      </c>
      <c r="M32" s="162">
        <v>0</v>
      </c>
      <c r="N32" s="162"/>
      <c r="O32" s="162"/>
      <c r="P32" s="162"/>
      <c r="Q32" s="164"/>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69</v>
      </c>
      <c r="C33" s="116">
        <v>168309750</v>
      </c>
      <c r="D33" s="116">
        <v>168309750</v>
      </c>
      <c r="E33" s="116">
        <v>0</v>
      </c>
      <c r="F33" s="116">
        <v>0</v>
      </c>
      <c r="G33" s="116">
        <v>0</v>
      </c>
      <c r="H33" s="116">
        <v>0</v>
      </c>
      <c r="I33" s="116">
        <v>0</v>
      </c>
      <c r="J33" s="116">
        <v>0</v>
      </c>
      <c r="K33" s="116">
        <v>0</v>
      </c>
      <c r="L33" s="116">
        <v>0</v>
      </c>
      <c r="M33" s="116">
        <v>0</v>
      </c>
      <c r="N33" s="116"/>
      <c r="O33" s="116"/>
      <c r="P33" s="116">
        <v>0</v>
      </c>
      <c r="Q33" s="116">
        <f t="shared" si="1"/>
        <v>0</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101</v>
      </c>
      <c r="C34" s="116">
        <v>0</v>
      </c>
      <c r="D34" s="116">
        <v>29065158.02</v>
      </c>
      <c r="E34" s="116">
        <v>0</v>
      </c>
      <c r="F34" s="116">
        <v>0</v>
      </c>
      <c r="G34" s="116">
        <v>0</v>
      </c>
      <c r="H34" s="116">
        <v>0</v>
      </c>
      <c r="I34" s="116">
        <v>0</v>
      </c>
      <c r="J34" s="116">
        <v>0</v>
      </c>
      <c r="K34" s="116">
        <v>0</v>
      </c>
      <c r="L34" s="116">
        <v>0</v>
      </c>
      <c r="M34" s="116">
        <v>0</v>
      </c>
      <c r="N34" s="116"/>
      <c r="O34" s="116"/>
      <c r="P34" s="116"/>
      <c r="Q34" s="116"/>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82</v>
      </c>
      <c r="C35" s="116">
        <v>49252262</v>
      </c>
      <c r="D35" s="116">
        <v>20187103.98</v>
      </c>
      <c r="E35" s="116">
        <v>0</v>
      </c>
      <c r="F35" s="116">
        <v>0</v>
      </c>
      <c r="G35" s="116">
        <v>0</v>
      </c>
      <c r="H35" s="116">
        <v>0</v>
      </c>
      <c r="I35" s="116">
        <v>0</v>
      </c>
      <c r="J35" s="116">
        <v>0</v>
      </c>
      <c r="K35" s="116">
        <v>0</v>
      </c>
      <c r="L35" s="116">
        <v>0</v>
      </c>
      <c r="M35" s="116">
        <v>0</v>
      </c>
      <c r="N35" s="116"/>
      <c r="O35" s="116"/>
      <c r="P35" s="116"/>
      <c r="Q35" s="116">
        <f t="shared" si="1"/>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118</v>
      </c>
      <c r="C36" s="116">
        <v>0</v>
      </c>
      <c r="D36" s="116">
        <v>1333201.44</v>
      </c>
      <c r="E36" s="116"/>
      <c r="F36" s="116"/>
      <c r="G36" s="116"/>
      <c r="H36" s="116"/>
      <c r="I36" s="116"/>
      <c r="J36" s="116"/>
      <c r="K36" s="116">
        <v>62606.06</v>
      </c>
      <c r="L36" s="116">
        <v>61631.86</v>
      </c>
      <c r="M36" s="116"/>
      <c r="N36" s="116"/>
      <c r="O36" s="116"/>
      <c r="P36" s="116">
        <v>1077952.44</v>
      </c>
      <c r="Q36" s="116">
        <f t="shared" si="1"/>
        <v>1202190.3599999999</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18" t="s">
        <v>39</v>
      </c>
      <c r="C37" s="124">
        <f>C10+C17+C20+C26+C31</f>
        <v>160312757677</v>
      </c>
      <c r="D37" s="124">
        <f>+D10+D17+D20+D23+D26+D31</f>
        <v>189214987947.11002</v>
      </c>
      <c r="E37" s="103">
        <f t="shared" ref="E37:P37" si="9">E10+E17+E23+E20+E26</f>
        <v>7285677617.3200006</v>
      </c>
      <c r="F37" s="103">
        <f t="shared" si="9"/>
        <v>7668993303.6100006</v>
      </c>
      <c r="G37" s="103">
        <f t="shared" si="9"/>
        <v>9486466643.9500008</v>
      </c>
      <c r="H37" s="103">
        <f t="shared" si="9"/>
        <v>9158348617.079998</v>
      </c>
      <c r="I37" s="103">
        <f>I10+I17+I23+I20+I26</f>
        <v>9858626466.4699974</v>
      </c>
      <c r="J37" s="103">
        <f t="shared" si="9"/>
        <v>9940059168.829998</v>
      </c>
      <c r="K37" s="103">
        <f t="shared" si="9"/>
        <v>9465157042.9999981</v>
      </c>
      <c r="L37" s="103">
        <f t="shared" si="9"/>
        <v>9216040987.0799999</v>
      </c>
      <c r="M37" s="103">
        <f t="shared" si="9"/>
        <v>9717336776.6700001</v>
      </c>
      <c r="N37" s="103">
        <f t="shared" si="9"/>
        <v>11508529677.880001</v>
      </c>
      <c r="O37" s="103">
        <f t="shared" si="9"/>
        <v>14434854110.270002</v>
      </c>
      <c r="P37" s="103">
        <f t="shared" si="9"/>
        <v>16427000138.32</v>
      </c>
      <c r="Q37" s="103">
        <f>Q10+Q17+Q23+Q20+Q26+Q31</f>
        <v>124168292740.84</v>
      </c>
      <c r="U37" s="39"/>
      <c r="V37" s="41"/>
      <c r="W37" s="41"/>
      <c r="X37" s="41"/>
      <c r="Y37" s="42"/>
      <c r="Z37" s="42"/>
      <c r="AA37" s="42"/>
      <c r="AB37" s="44"/>
      <c r="AC37" s="44"/>
      <c r="AD37" s="44"/>
      <c r="AE37" s="44"/>
      <c r="AF37" s="44"/>
      <c r="AG37" s="44"/>
      <c r="AH37" s="44"/>
      <c r="AI37" s="44"/>
      <c r="AJ37" s="44"/>
      <c r="AK37" s="44"/>
      <c r="AL37" s="44"/>
      <c r="AM37" s="44"/>
      <c r="AN37" s="44"/>
      <c r="AO37" s="44"/>
      <c r="AP37" s="44"/>
      <c r="AQ37"/>
    </row>
    <row r="38" spans="2:43" x14ac:dyDescent="0.25">
      <c r="B38" s="84"/>
      <c r="C38" s="125"/>
      <c r="D38" s="125"/>
      <c r="E38" s="114"/>
      <c r="F38" s="114"/>
      <c r="G38" s="114"/>
      <c r="H38" s="114">
        <v>0</v>
      </c>
      <c r="I38" s="114">
        <v>0</v>
      </c>
      <c r="J38" s="114">
        <v>0</v>
      </c>
      <c r="K38" s="114">
        <v>0</v>
      </c>
      <c r="L38" s="114">
        <v>0</v>
      </c>
      <c r="M38" s="114">
        <v>0</v>
      </c>
      <c r="N38" s="114">
        <v>0</v>
      </c>
      <c r="O38" s="114">
        <v>0</v>
      </c>
      <c r="P38" s="114">
        <v>0</v>
      </c>
      <c r="Q38" s="114"/>
      <c r="U38"/>
      <c r="V38"/>
      <c r="W38" s="42"/>
      <c r="X38" s="42"/>
      <c r="Y38" s="42"/>
      <c r="Z38" s="42"/>
      <c r="AA38" s="42"/>
      <c r="AB38" s="44"/>
      <c r="AC38" s="44"/>
      <c r="AD38" s="44"/>
      <c r="AE38" s="44"/>
      <c r="AF38" s="44"/>
      <c r="AG38" s="44"/>
      <c r="AH38" s="44"/>
      <c r="AI38" s="44"/>
      <c r="AJ38" s="44"/>
      <c r="AK38" s="44"/>
      <c r="AL38" s="44"/>
      <c r="AM38" s="44"/>
      <c r="AN38" s="44"/>
      <c r="AO38" s="44"/>
      <c r="AP38" s="44"/>
      <c r="AQ38"/>
    </row>
    <row r="39" spans="2:43" ht="15" customHeight="1" x14ac:dyDescent="0.25">
      <c r="B39" s="118"/>
      <c r="C39" s="124"/>
      <c r="D39" s="124"/>
      <c r="E39" s="113" t="s">
        <v>10</v>
      </c>
      <c r="F39" s="113" t="s">
        <v>11</v>
      </c>
      <c r="G39" s="113" t="s">
        <v>12</v>
      </c>
      <c r="H39" s="113" t="s">
        <v>13</v>
      </c>
      <c r="I39" s="113" t="str">
        <f t="shared" ref="I39:P39" si="10">+I9</f>
        <v>MAYO</v>
      </c>
      <c r="J39" s="113" t="str">
        <f t="shared" si="10"/>
        <v>JUNIO</v>
      </c>
      <c r="K39" s="113" t="str">
        <f t="shared" si="10"/>
        <v>JULIO</v>
      </c>
      <c r="L39" s="113" t="str">
        <f t="shared" si="10"/>
        <v>AGOSTO</v>
      </c>
      <c r="M39" s="113" t="str">
        <f t="shared" si="10"/>
        <v>SEPTIEMBRE</v>
      </c>
      <c r="N39" s="113" t="str">
        <f t="shared" si="10"/>
        <v>OCTUBRE</v>
      </c>
      <c r="O39" s="113" t="str">
        <f t="shared" si="10"/>
        <v>NOVIEMBRE</v>
      </c>
      <c r="P39" s="113" t="str">
        <f t="shared" si="10"/>
        <v>DICIEMBRE</v>
      </c>
      <c r="Q39" s="113" t="s">
        <v>22</v>
      </c>
      <c r="U39"/>
      <c r="V39"/>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09">
        <f t="shared" ref="C40:P40" si="11">SUM(C41:C41)</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ref="Q40:Q45" si="12">SUM(E40:P40)</f>
        <v>0</v>
      </c>
      <c r="U40"/>
      <c r="V40"/>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16">
        <v>0</v>
      </c>
      <c r="D41" s="116"/>
      <c r="E41" s="116">
        <v>0</v>
      </c>
      <c r="F41" s="116">
        <v>0</v>
      </c>
      <c r="G41" s="116">
        <v>0</v>
      </c>
      <c r="H41" s="116">
        <v>0</v>
      </c>
      <c r="I41" s="116">
        <v>0</v>
      </c>
      <c r="J41" s="116">
        <v>0</v>
      </c>
      <c r="K41" s="116">
        <v>0</v>
      </c>
      <c r="L41" s="116">
        <v>0</v>
      </c>
      <c r="M41" s="116">
        <v>0</v>
      </c>
      <c r="N41" s="116">
        <v>0</v>
      </c>
      <c r="O41" s="116">
        <v>0</v>
      </c>
      <c r="P41" s="116">
        <v>0</v>
      </c>
      <c r="Q41" s="116">
        <f t="shared" si="12"/>
        <v>0</v>
      </c>
      <c r="U41"/>
      <c r="V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8" t="s">
        <v>27</v>
      </c>
      <c r="C42" s="111">
        <f>C43</f>
        <v>1848308604</v>
      </c>
      <c r="D42" s="111">
        <f>D43</f>
        <v>1348308604</v>
      </c>
      <c r="E42" s="111">
        <f>E43</f>
        <v>0</v>
      </c>
      <c r="F42" s="111">
        <f t="shared" ref="F42:P42" si="13">F43</f>
        <v>0</v>
      </c>
      <c r="G42" s="111">
        <f t="shared" si="13"/>
        <v>0</v>
      </c>
      <c r="H42" s="111">
        <f t="shared" si="13"/>
        <v>0</v>
      </c>
      <c r="I42" s="111">
        <f t="shared" si="13"/>
        <v>0</v>
      </c>
      <c r="J42" s="111">
        <f t="shared" si="13"/>
        <v>0</v>
      </c>
      <c r="K42" s="111">
        <f t="shared" si="13"/>
        <v>0</v>
      </c>
      <c r="L42" s="111">
        <f t="shared" si="13"/>
        <v>0</v>
      </c>
      <c r="M42" s="111">
        <f t="shared" si="13"/>
        <v>0</v>
      </c>
      <c r="N42" s="111">
        <f t="shared" si="13"/>
        <v>0</v>
      </c>
      <c r="O42" s="111">
        <f t="shared" si="13"/>
        <v>0</v>
      </c>
      <c r="P42" s="111">
        <f t="shared" si="13"/>
        <v>0</v>
      </c>
      <c r="Q42" s="111">
        <f t="shared" si="12"/>
        <v>0</v>
      </c>
      <c r="U42"/>
      <c r="V42"/>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24</v>
      </c>
      <c r="C43" s="116">
        <v>1848308604</v>
      </c>
      <c r="D43" s="116">
        <v>1348308604</v>
      </c>
      <c r="E43" s="116">
        <v>0</v>
      </c>
      <c r="F43" s="116">
        <v>0</v>
      </c>
      <c r="G43" s="116">
        <v>0</v>
      </c>
      <c r="H43" s="116">
        <v>0</v>
      </c>
      <c r="I43" s="116">
        <v>0</v>
      </c>
      <c r="J43" s="116">
        <v>0</v>
      </c>
      <c r="K43" s="116">
        <v>0</v>
      </c>
      <c r="L43" s="116">
        <v>0</v>
      </c>
      <c r="M43" s="116">
        <v>0</v>
      </c>
      <c r="N43" s="116">
        <v>0</v>
      </c>
      <c r="O43" s="116">
        <v>0</v>
      </c>
      <c r="P43" s="116">
        <v>0</v>
      </c>
      <c r="Q43" s="116">
        <f t="shared" si="12"/>
        <v>0</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11">
        <f>C45</f>
        <v>60000000</v>
      </c>
      <c r="D44" s="111">
        <f>D45</f>
        <v>60000000</v>
      </c>
      <c r="E44" s="111">
        <f>E45</f>
        <v>0</v>
      </c>
      <c r="F44" s="111">
        <f t="shared" ref="F44:P44" si="14">F45</f>
        <v>0</v>
      </c>
      <c r="G44" s="111">
        <f t="shared" si="14"/>
        <v>0</v>
      </c>
      <c r="H44" s="111">
        <f t="shared" si="14"/>
        <v>0</v>
      </c>
      <c r="I44" s="111">
        <f t="shared" si="14"/>
        <v>0</v>
      </c>
      <c r="J44" s="111">
        <f t="shared" si="14"/>
        <v>0</v>
      </c>
      <c r="K44" s="111">
        <f t="shared" si="14"/>
        <v>0</v>
      </c>
      <c r="L44" s="111">
        <f t="shared" si="14"/>
        <v>0</v>
      </c>
      <c r="M44" s="111">
        <f t="shared" si="14"/>
        <v>0</v>
      </c>
      <c r="N44" s="111">
        <f t="shared" si="14"/>
        <v>0</v>
      </c>
      <c r="O44" s="111">
        <f t="shared" si="14"/>
        <v>0</v>
      </c>
      <c r="P44" s="111">
        <f t="shared" si="14"/>
        <v>0</v>
      </c>
      <c r="Q44" s="111">
        <f t="shared" si="12"/>
        <v>0</v>
      </c>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16">
        <v>60000000</v>
      </c>
      <c r="D45" s="116">
        <v>60000000</v>
      </c>
      <c r="E45" s="116">
        <v>0</v>
      </c>
      <c r="F45" s="116">
        <v>0</v>
      </c>
      <c r="G45" s="116">
        <v>0</v>
      </c>
      <c r="H45" s="116">
        <v>0</v>
      </c>
      <c r="I45" s="116">
        <v>0</v>
      </c>
      <c r="J45" s="116">
        <v>0</v>
      </c>
      <c r="K45" s="116">
        <v>0</v>
      </c>
      <c r="L45" s="116">
        <v>0</v>
      </c>
      <c r="M45" s="116">
        <v>0</v>
      </c>
      <c r="N45" s="116">
        <v>0</v>
      </c>
      <c r="O45" s="116">
        <v>0</v>
      </c>
      <c r="P45" s="116">
        <v>0</v>
      </c>
      <c r="Q45" s="116">
        <f t="shared" si="12"/>
        <v>0</v>
      </c>
      <c r="U45"/>
      <c r="V45"/>
      <c r="W45" s="104"/>
      <c r="X45" s="104"/>
      <c r="Y45" s="42"/>
      <c r="Z45" s="42"/>
      <c r="AA45" s="42"/>
      <c r="AB45" s="42"/>
      <c r="AC45" s="44"/>
      <c r="AD45" s="44"/>
      <c r="AE45" s="44"/>
      <c r="AF45" s="44"/>
      <c r="AG45" s="44"/>
      <c r="AH45" s="44"/>
      <c r="AI45" s="44"/>
      <c r="AJ45" s="44"/>
      <c r="AK45" s="44"/>
      <c r="AL45" s="44"/>
      <c r="AM45" s="44"/>
      <c r="AN45" s="44"/>
      <c r="AO45" s="44"/>
      <c r="AP45" s="44"/>
      <c r="AQ45" s="44"/>
    </row>
    <row r="46" spans="2:43" s="24" customFormat="1" x14ac:dyDescent="0.25">
      <c r="B46" s="118" t="s">
        <v>43</v>
      </c>
      <c r="C46" s="124">
        <f t="shared" ref="C46:P46" si="15">C40+C42+C44</f>
        <v>1908308604</v>
      </c>
      <c r="D46" s="124">
        <f t="shared" si="15"/>
        <v>1408308604</v>
      </c>
      <c r="E46" s="117">
        <f>E40+E42+E44</f>
        <v>0</v>
      </c>
      <c r="F46" s="117">
        <f t="shared" si="15"/>
        <v>0</v>
      </c>
      <c r="G46" s="117">
        <f t="shared" si="15"/>
        <v>0</v>
      </c>
      <c r="H46" s="117">
        <f t="shared" si="15"/>
        <v>0</v>
      </c>
      <c r="I46" s="117">
        <f t="shared" si="15"/>
        <v>0</v>
      </c>
      <c r="J46" s="117">
        <f t="shared" si="15"/>
        <v>0</v>
      </c>
      <c r="K46" s="117">
        <f t="shared" si="15"/>
        <v>0</v>
      </c>
      <c r="L46" s="117">
        <f t="shared" si="15"/>
        <v>0</v>
      </c>
      <c r="M46" s="117">
        <f t="shared" si="15"/>
        <v>0</v>
      </c>
      <c r="N46" s="117">
        <f t="shared" si="15"/>
        <v>0</v>
      </c>
      <c r="O46" s="117">
        <f t="shared" si="15"/>
        <v>0</v>
      </c>
      <c r="P46" s="117">
        <f t="shared" si="15"/>
        <v>0</v>
      </c>
      <c r="Q46" s="117">
        <f>SUM(E46:P46)</f>
        <v>0</v>
      </c>
      <c r="R46" s="3"/>
      <c r="S46" s="3"/>
      <c r="T46" s="3"/>
      <c r="U46"/>
      <c r="V46"/>
      <c r="W46" s="42"/>
      <c r="X46" s="42"/>
      <c r="Y46" s="42"/>
      <c r="Z46" s="42"/>
      <c r="AA46" s="42"/>
      <c r="AB46" s="42"/>
      <c r="AC46" s="44"/>
      <c r="AD46" s="44"/>
      <c r="AE46" s="44"/>
      <c r="AF46" s="44"/>
      <c r="AG46" s="44"/>
      <c r="AH46" s="44"/>
      <c r="AI46" s="44"/>
      <c r="AJ46" s="44"/>
      <c r="AK46" s="44"/>
      <c r="AL46" s="44"/>
      <c r="AM46" s="44"/>
      <c r="AN46" s="44"/>
      <c r="AO46" s="44"/>
      <c r="AP46" s="44"/>
      <c r="AQ46" s="44"/>
    </row>
    <row r="47" spans="2:43" x14ac:dyDescent="0.25">
      <c r="B47" s="84"/>
      <c r="C47" s="126"/>
      <c r="D47" s="126"/>
      <c r="E47" s="101"/>
      <c r="F47" s="101"/>
      <c r="G47" s="101"/>
      <c r="H47" s="101"/>
      <c r="I47" s="101"/>
      <c r="J47" s="101"/>
      <c r="K47" s="101"/>
      <c r="L47" s="101"/>
      <c r="M47" s="101"/>
      <c r="N47" s="101"/>
      <c r="O47" s="101"/>
      <c r="P47" s="101"/>
      <c r="Q47" s="101"/>
      <c r="U47"/>
      <c r="V47"/>
      <c r="W47" s="42"/>
      <c r="X47" s="42"/>
      <c r="Y47" s="42"/>
      <c r="Z47" s="42"/>
      <c r="AA47" s="42"/>
      <c r="AB47" s="44"/>
      <c r="AC47" s="44"/>
      <c r="AD47" s="44"/>
      <c r="AE47" s="44"/>
      <c r="AF47" s="44"/>
      <c r="AG47" s="44"/>
      <c r="AH47" s="44"/>
      <c r="AI47" s="44"/>
      <c r="AJ47" s="44"/>
      <c r="AK47" s="44"/>
      <c r="AL47" s="44"/>
      <c r="AM47" s="44"/>
      <c r="AN47" s="44"/>
      <c r="AO47" s="44"/>
      <c r="AP47" s="44"/>
      <c r="AQ47"/>
    </row>
    <row r="48" spans="2:43" s="25" customFormat="1" x14ac:dyDescent="0.25">
      <c r="B48" s="118" t="s">
        <v>44</v>
      </c>
      <c r="C48" s="124">
        <f t="shared" ref="C48:Q48" si="16">C37+C46</f>
        <v>162221066281</v>
      </c>
      <c r="D48" s="124">
        <f t="shared" si="16"/>
        <v>190623296551.11002</v>
      </c>
      <c r="E48" s="103">
        <f t="shared" si="16"/>
        <v>7285677617.3200006</v>
      </c>
      <c r="F48" s="103">
        <f t="shared" si="16"/>
        <v>7668993303.6100006</v>
      </c>
      <c r="G48" s="103">
        <f t="shared" si="16"/>
        <v>9486466643.9500008</v>
      </c>
      <c r="H48" s="103">
        <f t="shared" si="16"/>
        <v>9158348617.079998</v>
      </c>
      <c r="I48" s="103">
        <f t="shared" si="16"/>
        <v>9858626466.4699974</v>
      </c>
      <c r="J48" s="103">
        <f t="shared" si="16"/>
        <v>9940059168.829998</v>
      </c>
      <c r="K48" s="103">
        <f t="shared" si="16"/>
        <v>9465157042.9999981</v>
      </c>
      <c r="L48" s="103">
        <f t="shared" si="16"/>
        <v>9216040987.0799999</v>
      </c>
      <c r="M48" s="103">
        <f t="shared" si="16"/>
        <v>9717336776.6700001</v>
      </c>
      <c r="N48" s="103">
        <f t="shared" si="16"/>
        <v>11508529677.880001</v>
      </c>
      <c r="O48" s="103">
        <f t="shared" si="16"/>
        <v>14434854110.270002</v>
      </c>
      <c r="P48" s="103">
        <f t="shared" si="16"/>
        <v>16427000138.32</v>
      </c>
      <c r="Q48" s="103">
        <f t="shared" si="16"/>
        <v>124168292740.84</v>
      </c>
      <c r="R48" s="3"/>
      <c r="S48" s="3"/>
      <c r="T48" s="3"/>
      <c r="U48" s="43"/>
      <c r="V48" s="43"/>
      <c r="W48" s="43"/>
      <c r="X48" s="45"/>
      <c r="Y48" s="45"/>
      <c r="Z48" s="45"/>
      <c r="AA48" s="45"/>
      <c r="AB48" s="44"/>
      <c r="AC48" s="44"/>
      <c r="AD48" s="44"/>
      <c r="AE48" s="44"/>
      <c r="AF48" s="44"/>
      <c r="AG48" s="44"/>
      <c r="AH48" s="44"/>
      <c r="AI48" s="44"/>
      <c r="AJ48" s="44"/>
      <c r="AK48" s="44"/>
      <c r="AL48" s="44"/>
      <c r="AM48" s="44"/>
      <c r="AN48" s="44"/>
      <c r="AO48" s="44"/>
      <c r="AP48" s="44"/>
    </row>
    <row r="49" spans="1:43" x14ac:dyDescent="0.25">
      <c r="B49" s="96" t="s">
        <v>104</v>
      </c>
      <c r="C49" s="31"/>
      <c r="D49" s="31"/>
      <c r="E49" s="51"/>
      <c r="F49" s="51"/>
      <c r="G49" s="51"/>
      <c r="H49" s="51"/>
      <c r="I49" s="51"/>
      <c r="J49" s="51"/>
      <c r="K49" s="51"/>
      <c r="L49" s="51"/>
      <c r="M49" s="51"/>
      <c r="N49" s="51"/>
      <c r="O49" s="51"/>
      <c r="P49" s="51"/>
      <c r="Q49" s="51"/>
      <c r="U49" s="42"/>
      <c r="V49" s="42"/>
      <c r="W49" s="42"/>
      <c r="X49" s="42"/>
      <c r="Y49" s="42"/>
      <c r="Z49" s="42"/>
      <c r="AA49" s="42"/>
      <c r="AQ49"/>
    </row>
    <row r="50" spans="1:43" x14ac:dyDescent="0.25">
      <c r="B50" s="97" t="s">
        <v>119</v>
      </c>
      <c r="C50" s="85"/>
      <c r="D50" s="85"/>
      <c r="E50" s="2"/>
      <c r="F50" s="2"/>
      <c r="G50" s="2"/>
      <c r="H50" s="2"/>
      <c r="I50" s="2"/>
      <c r="J50" s="2"/>
      <c r="K50" s="2"/>
      <c r="L50" s="2"/>
      <c r="M50" s="2"/>
      <c r="N50" s="2"/>
      <c r="O50" s="2"/>
      <c r="P50" s="27"/>
      <c r="Q50" s="2"/>
    </row>
    <row r="51" spans="1:43" s="3" customFormat="1" x14ac:dyDescent="0.25">
      <c r="A51"/>
      <c r="B51" s="98" t="s">
        <v>61</v>
      </c>
      <c r="C51" s="30"/>
      <c r="D51" s="30"/>
      <c r="E51" s="30"/>
      <c r="F51" s="30"/>
      <c r="G51" s="30"/>
      <c r="H51" s="30"/>
      <c r="I51" s="30"/>
      <c r="J51" s="30"/>
      <c r="K51" s="30"/>
      <c r="L51" s="30"/>
      <c r="M51" s="30"/>
      <c r="N51" s="30"/>
      <c r="O51" s="30"/>
      <c r="P51" s="30"/>
      <c r="Q51" s="30"/>
    </row>
    <row r="52" spans="1:43" s="3" customFormat="1" x14ac:dyDescent="0.25">
      <c r="A52"/>
      <c r="B52" s="88"/>
      <c r="C52" s="31"/>
      <c r="D52" s="31"/>
      <c r="E52" s="32"/>
      <c r="F52" s="32"/>
      <c r="G52" s="32"/>
      <c r="H52" s="32"/>
      <c r="I52" s="32"/>
      <c r="J52" s="32"/>
      <c r="K52" s="32"/>
      <c r="L52" s="32"/>
      <c r="M52" s="32"/>
      <c r="N52" s="32"/>
      <c r="O52" s="32"/>
      <c r="P52" s="32"/>
      <c r="Q52" s="32"/>
    </row>
    <row r="53" spans="1:43" s="3" customFormat="1" x14ac:dyDescent="0.25">
      <c r="A53"/>
      <c r="B53" s="31"/>
      <c r="C53"/>
      <c r="D53"/>
      <c r="E53" s="38"/>
      <c r="F53" s="38"/>
      <c r="G53" s="15"/>
      <c r="H53" s="15"/>
      <c r="I53" s="15"/>
      <c r="J53" s="15"/>
      <c r="K53" s="15"/>
      <c r="L53" s="15"/>
      <c r="M53" s="15"/>
      <c r="N53" s="15"/>
      <c r="O53" s="15"/>
      <c r="P53" s="15"/>
      <c r="Q53" s="15"/>
    </row>
    <row r="54" spans="1:43" s="3" customFormat="1" x14ac:dyDescent="0.25">
      <c r="A54"/>
      <c r="B54"/>
      <c r="C54"/>
      <c r="D54"/>
      <c r="E54" s="38"/>
      <c r="F54" s="39"/>
      <c r="G54" s="37"/>
      <c r="H54" s="37"/>
      <c r="I54" s="37"/>
      <c r="J54" s="37"/>
      <c r="K54" s="37"/>
      <c r="L54" s="37"/>
      <c r="M54" s="37"/>
      <c r="N54" s="37"/>
      <c r="O54" s="37"/>
      <c r="P54" s="37"/>
      <c r="Q54" s="37"/>
    </row>
    <row r="55" spans="1:43" s="3" customFormat="1" x14ac:dyDescent="0.25">
      <c r="A55"/>
      <c r="B55"/>
      <c r="C55" s="15"/>
      <c r="D55" s="15"/>
      <c r="E55" s="38"/>
      <c r="F55" s="39"/>
      <c r="G55" s="37"/>
      <c r="H55" s="37"/>
      <c r="I55" s="37"/>
      <c r="J55" s="37"/>
      <c r="K55" s="37"/>
      <c r="L55" s="37"/>
      <c r="M55" s="37"/>
      <c r="N55" s="37"/>
      <c r="O55" s="37"/>
      <c r="P55" s="37"/>
      <c r="Q55" s="37"/>
    </row>
    <row r="56" spans="1:43" s="3" customFormat="1" x14ac:dyDescent="0.25">
      <c r="A56"/>
      <c r="B56"/>
      <c r="C56"/>
      <c r="D56"/>
      <c r="E56" s="38"/>
      <c r="F56" s="38"/>
      <c r="G56" s="15"/>
      <c r="H56" s="15"/>
      <c r="I56" s="15"/>
      <c r="J56" s="15"/>
      <c r="K56" s="15"/>
      <c r="L56" s="15"/>
      <c r="M56" s="15"/>
      <c r="N56" s="15"/>
      <c r="O56" s="15"/>
      <c r="P56" s="15"/>
      <c r="Q56" s="15"/>
    </row>
    <row r="57" spans="1:43" s="3" customFormat="1" x14ac:dyDescent="0.25">
      <c r="A57"/>
      <c r="B57"/>
      <c r="C57"/>
      <c r="D57"/>
      <c r="E57" s="38"/>
      <c r="F57" s="38"/>
      <c r="G57" s="15"/>
      <c r="H57" s="15"/>
      <c r="I57" s="15"/>
      <c r="J57" s="15"/>
      <c r="K57" s="15"/>
      <c r="L57" s="15"/>
      <c r="M57" s="15"/>
      <c r="N57" s="15"/>
      <c r="O57" s="15"/>
      <c r="P57" s="15"/>
      <c r="Q57" s="15"/>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15"/>
      <c r="F59" s="15"/>
      <c r="G59" s="15"/>
      <c r="H59" s="15"/>
      <c r="I59" s="15"/>
      <c r="J59" s="15"/>
      <c r="K59" s="15"/>
      <c r="L59" s="15"/>
      <c r="M59" s="15"/>
      <c r="N59" s="15"/>
      <c r="O59" s="15"/>
      <c r="P59" s="15"/>
      <c r="Q59"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1111-105C-4DCD-8F9D-2284DCAFD32F}">
  <sheetPr codeName="Hoja10"/>
  <dimension ref="A1:AQ64"/>
  <sheetViews>
    <sheetView showGridLines="0" zoomScale="70" zoomScaleNormal="70" workbookViewId="0">
      <selection activeCell="C54" sqref="C54"/>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28515625" style="15" bestFit="1" customWidth="1"/>
    <col min="16" max="16" width="23" style="15" bestFit="1" customWidth="1"/>
    <col min="17" max="17" width="17.7109375" style="15" bestFit="1" customWidth="1"/>
    <col min="18" max="18" width="18.42578125" customWidth="1"/>
    <col min="19" max="19" width="18.7109375"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120</v>
      </c>
      <c r="C7" s="5"/>
      <c r="D7" s="5"/>
      <c r="E7" s="6"/>
      <c r="F7" s="6"/>
      <c r="G7" s="6"/>
      <c r="H7" s="6"/>
      <c r="I7" s="6"/>
      <c r="J7" s="6"/>
      <c r="K7" s="6"/>
      <c r="L7" s="6"/>
      <c r="M7" s="6"/>
      <c r="N7" s="6"/>
      <c r="O7" s="6"/>
      <c r="P7" s="6"/>
      <c r="Q7" s="7" t="s">
        <v>5</v>
      </c>
    </row>
    <row r="8" spans="2:43" ht="27.75" customHeight="1" x14ac:dyDescent="0.25">
      <c r="B8" s="169" t="s">
        <v>6</v>
      </c>
      <c r="C8" s="165" t="s">
        <v>96</v>
      </c>
      <c r="D8" s="165" t="s">
        <v>121</v>
      </c>
      <c r="E8" s="170" t="s">
        <v>9</v>
      </c>
      <c r="F8" s="170"/>
      <c r="G8" s="170"/>
      <c r="H8" s="170"/>
      <c r="I8" s="170"/>
      <c r="J8" s="170"/>
      <c r="K8" s="170"/>
      <c r="L8" s="170"/>
      <c r="M8" s="170"/>
      <c r="N8" s="170"/>
      <c r="O8" s="170"/>
      <c r="P8" s="170"/>
      <c r="Q8" s="170"/>
    </row>
    <row r="9" spans="2:43" x14ac:dyDescent="0.25">
      <c r="B9" s="169"/>
      <c r="C9" s="122" t="s">
        <v>122</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SUM(C11:C16)</f>
        <v>129292174783</v>
      </c>
      <c r="D10" s="111">
        <v>143412880470.94998</v>
      </c>
      <c r="E10" s="111">
        <v>6910334909.5699997</v>
      </c>
      <c r="F10" s="111">
        <v>7677486648.7999992</v>
      </c>
      <c r="G10" s="111">
        <v>8609563849.1499996</v>
      </c>
      <c r="H10" s="111">
        <v>8931070432.5400009</v>
      </c>
      <c r="I10" s="111">
        <v>9493064566.1399994</v>
      </c>
      <c r="J10" s="111">
        <v>8562302167.5500002</v>
      </c>
      <c r="K10" s="111">
        <v>8774563524.0900002</v>
      </c>
      <c r="L10" s="111">
        <v>8549096765.4400005</v>
      </c>
      <c r="M10" s="111">
        <v>8574222768.4700003</v>
      </c>
      <c r="N10" s="111">
        <v>8966964511.0300007</v>
      </c>
      <c r="O10" s="111">
        <v>11261758259.93</v>
      </c>
      <c r="P10" s="111">
        <v>15553564205.040001</v>
      </c>
      <c r="Q10" s="111">
        <f>SUM(E10:P10)</f>
        <v>111863992607.75</v>
      </c>
      <c r="R10"/>
      <c r="S10"/>
      <c r="T10" s="42"/>
      <c r="U10" s="39"/>
      <c r="V10"/>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129100208844</v>
      </c>
      <c r="D11" s="116">
        <v>131068722203.70999</v>
      </c>
      <c r="E11" s="116">
        <v>6910334909.5699997</v>
      </c>
      <c r="F11" s="116">
        <v>7179630356.4199991</v>
      </c>
      <c r="G11" s="116">
        <v>7904327272.3100004</v>
      </c>
      <c r="H11" s="116">
        <v>7883643243.5799999</v>
      </c>
      <c r="I11" s="116">
        <v>8769568555.9700012</v>
      </c>
      <c r="J11" s="116">
        <v>7447254926.2399998</v>
      </c>
      <c r="K11" s="116">
        <v>7769530246.1799994</v>
      </c>
      <c r="L11" s="116">
        <v>7996455307.4899998</v>
      </c>
      <c r="M11" s="116">
        <v>7751909392.0500002</v>
      </c>
      <c r="N11" s="116">
        <v>8468074221.79</v>
      </c>
      <c r="O11" s="115">
        <v>10726242900.610001</v>
      </c>
      <c r="P11" s="115">
        <v>14895157601.550001</v>
      </c>
      <c r="Q11" s="115">
        <f t="shared" ref="Q11:Q42" si="0">SUM(E11:P11)</f>
        <v>103702128933.75999</v>
      </c>
      <c r="U11" s="39"/>
      <c r="V1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191965939</v>
      </c>
      <c r="D12" s="116">
        <v>191965939</v>
      </c>
      <c r="E12" s="116">
        <v>0</v>
      </c>
      <c r="F12" s="116">
        <v>2952485.08</v>
      </c>
      <c r="G12" s="116">
        <v>1551259.3</v>
      </c>
      <c r="H12" s="116">
        <v>2011259.3</v>
      </c>
      <c r="I12" s="116">
        <v>1476259.3</v>
      </c>
      <c r="J12" s="116">
        <v>2191363.1</v>
      </c>
      <c r="K12" s="116">
        <v>1587075.37</v>
      </c>
      <c r="L12" s="116">
        <v>3713044.02</v>
      </c>
      <c r="M12" s="116">
        <v>1857105.3</v>
      </c>
      <c r="N12" s="116">
        <v>24473847.010000002</v>
      </c>
      <c r="O12" s="116">
        <v>1988259.3000000007</v>
      </c>
      <c r="P12" s="116">
        <v>4952023.6900000004</v>
      </c>
      <c r="Q12" s="116">
        <f t="shared" si="0"/>
        <v>48753980.769999996</v>
      </c>
      <c r="U12" s="39"/>
      <c r="V12"/>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34276707.5</v>
      </c>
      <c r="E13" s="116">
        <v>0</v>
      </c>
      <c r="F13" s="116">
        <v>0</v>
      </c>
      <c r="G13" s="116">
        <v>0</v>
      </c>
      <c r="H13" s="116">
        <v>0</v>
      </c>
      <c r="I13" s="116">
        <v>2969050</v>
      </c>
      <c r="J13" s="116">
        <v>0</v>
      </c>
      <c r="K13" s="116">
        <v>0</v>
      </c>
      <c r="L13" s="116">
        <v>4786860</v>
      </c>
      <c r="M13" s="116">
        <v>0</v>
      </c>
      <c r="N13" s="116">
        <v>3643470.49</v>
      </c>
      <c r="O13" s="116">
        <v>624521.46</v>
      </c>
      <c r="P13" s="116">
        <v>17536619.740000002</v>
      </c>
      <c r="Q13" s="116">
        <f t="shared" si="0"/>
        <v>29560521.690000001</v>
      </c>
      <c r="U13" s="39"/>
      <c r="V13"/>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8805411931.5200005</v>
      </c>
      <c r="E14" s="116">
        <v>0</v>
      </c>
      <c r="F14" s="116">
        <v>238014272.60000002</v>
      </c>
      <c r="G14" s="116">
        <v>590265202.15999997</v>
      </c>
      <c r="H14" s="116">
        <v>721894874.05999994</v>
      </c>
      <c r="I14" s="116">
        <v>554751702.89999998</v>
      </c>
      <c r="J14" s="116">
        <v>443486479.75</v>
      </c>
      <c r="K14" s="116">
        <v>520986663.88999999</v>
      </c>
      <c r="L14" s="116">
        <v>353278700.5</v>
      </c>
      <c r="M14" s="116">
        <v>371794248.5</v>
      </c>
      <c r="N14" s="116">
        <v>421761986.89999998</v>
      </c>
      <c r="O14" s="116">
        <v>490513069.52999997</v>
      </c>
      <c r="P14" s="116">
        <v>525272122.07000005</v>
      </c>
      <c r="Q14" s="116">
        <f t="shared" si="0"/>
        <v>5232019322.8599997</v>
      </c>
      <c r="U14" s="39"/>
      <c r="V14"/>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116</v>
      </c>
      <c r="C15" s="116">
        <v>0</v>
      </c>
      <c r="D15" s="116">
        <v>4775668.679999996</v>
      </c>
      <c r="E15" s="116">
        <v>0</v>
      </c>
      <c r="F15" s="116">
        <v>0</v>
      </c>
      <c r="G15" s="116">
        <v>1791822.7</v>
      </c>
      <c r="H15" s="116">
        <v>0</v>
      </c>
      <c r="I15" s="116">
        <v>423314.38</v>
      </c>
      <c r="J15" s="116">
        <v>0</v>
      </c>
      <c r="K15" s="116">
        <v>0</v>
      </c>
      <c r="L15" s="116"/>
      <c r="M15" s="116"/>
      <c r="N15" s="116">
        <v>239206.06</v>
      </c>
      <c r="O15" s="116">
        <v>0</v>
      </c>
      <c r="P15" s="116">
        <v>741051.8</v>
      </c>
      <c r="Q15" s="116">
        <f t="shared" si="0"/>
        <v>3195394.9400000004</v>
      </c>
      <c r="U15" s="39"/>
      <c r="V15"/>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124</v>
      </c>
      <c r="C16" s="116">
        <v>0</v>
      </c>
      <c r="D16" s="116">
        <v>3307728020.54</v>
      </c>
      <c r="E16" s="116">
        <v>0</v>
      </c>
      <c r="F16" s="116">
        <v>256889534.69999999</v>
      </c>
      <c r="G16" s="116">
        <v>111628292.68000001</v>
      </c>
      <c r="H16" s="116">
        <v>323521055.60000002</v>
      </c>
      <c r="I16" s="116">
        <v>163875683.59</v>
      </c>
      <c r="J16" s="116">
        <v>669369398.46000004</v>
      </c>
      <c r="K16" s="116">
        <v>482459538.64999998</v>
      </c>
      <c r="L16" s="116">
        <v>190862853.43000001</v>
      </c>
      <c r="M16" s="116">
        <v>448662022.62</v>
      </c>
      <c r="N16" s="116">
        <v>48771778.780000001</v>
      </c>
      <c r="O16" s="116">
        <v>42389509.030000001</v>
      </c>
      <c r="P16" s="116">
        <v>109904786.19</v>
      </c>
      <c r="Q16" s="116">
        <f t="shared" si="0"/>
        <v>2848334453.7300005</v>
      </c>
      <c r="U16" s="39"/>
      <c r="V16"/>
      <c r="W16" s="41"/>
      <c r="X16" s="41"/>
      <c r="Y16" s="42"/>
      <c r="Z16" s="42"/>
      <c r="AA16" s="42"/>
      <c r="AB16" s="42"/>
      <c r="AC16" s="44"/>
      <c r="AD16" s="44"/>
      <c r="AE16" s="44"/>
      <c r="AF16" s="44"/>
      <c r="AG16" s="44"/>
      <c r="AH16" s="44"/>
      <c r="AI16" s="44"/>
      <c r="AJ16" s="44"/>
      <c r="AK16" s="44"/>
      <c r="AL16" s="44"/>
      <c r="AM16" s="44"/>
      <c r="AN16" s="44"/>
      <c r="AO16" s="44"/>
      <c r="AP16" s="44"/>
      <c r="AQ16" s="44"/>
    </row>
    <row r="17" spans="2:43" s="92" customFormat="1" x14ac:dyDescent="0.25">
      <c r="B17" s="108" t="s">
        <v>27</v>
      </c>
      <c r="C17" s="137">
        <f t="shared" ref="C17" si="1">SUM(C18:C19)</f>
        <v>2745962449</v>
      </c>
      <c r="D17" s="137">
        <v>2161679929.3299999</v>
      </c>
      <c r="E17" s="137">
        <v>19373808.260000002</v>
      </c>
      <c r="F17" s="137">
        <v>21211675.920000002</v>
      </c>
      <c r="G17" s="137">
        <v>89800508.229999989</v>
      </c>
      <c r="H17" s="137">
        <v>110329506.03</v>
      </c>
      <c r="I17" s="137">
        <v>350233690.33999997</v>
      </c>
      <c r="J17" s="137">
        <v>151563766.53</v>
      </c>
      <c r="K17" s="137">
        <v>114685597.33</v>
      </c>
      <c r="L17" s="137">
        <v>226038379.51999998</v>
      </c>
      <c r="M17" s="137">
        <v>93634692.850000009</v>
      </c>
      <c r="N17" s="137">
        <v>120931723.41000001</v>
      </c>
      <c r="O17" s="137">
        <v>144112880.64999998</v>
      </c>
      <c r="P17" s="137">
        <v>135801023.20000002</v>
      </c>
      <c r="Q17" s="109">
        <f t="shared" si="0"/>
        <v>1577717252.2699997</v>
      </c>
      <c r="R17"/>
      <c r="S17"/>
      <c r="T17" s="3"/>
      <c r="U17" s="39"/>
      <c r="V17"/>
      <c r="W17" s="89"/>
      <c r="X17" s="89"/>
      <c r="Y17" s="90"/>
      <c r="Z17" s="90"/>
      <c r="AA17" s="90"/>
      <c r="AB17" s="90"/>
      <c r="AC17" s="91"/>
      <c r="AD17" s="91"/>
      <c r="AE17" s="91"/>
      <c r="AF17" s="91"/>
      <c r="AG17" s="91"/>
      <c r="AH17" s="91"/>
      <c r="AI17" s="91"/>
      <c r="AJ17" s="91"/>
      <c r="AK17" s="91"/>
      <c r="AL17" s="91"/>
      <c r="AM17" s="91"/>
      <c r="AN17" s="91"/>
      <c r="AO17" s="91"/>
      <c r="AP17" s="91"/>
      <c r="AQ17" s="91"/>
    </row>
    <row r="18" spans="2:43" x14ac:dyDescent="0.25">
      <c r="B18" s="10" t="s">
        <v>24</v>
      </c>
      <c r="C18" s="116">
        <v>2745962449</v>
      </c>
      <c r="D18" s="116">
        <v>2041824970</v>
      </c>
      <c r="E18" s="116">
        <v>19373808.260000002</v>
      </c>
      <c r="F18" s="116">
        <v>21211675.920000002</v>
      </c>
      <c r="G18" s="116">
        <v>87622432.539999992</v>
      </c>
      <c r="H18" s="116">
        <v>109666702.94</v>
      </c>
      <c r="I18" s="116">
        <v>349096167.57999998</v>
      </c>
      <c r="J18" s="116">
        <v>88459094.090000004</v>
      </c>
      <c r="K18" s="116">
        <v>113877461.56999999</v>
      </c>
      <c r="L18" s="116">
        <v>223833286.38</v>
      </c>
      <c r="M18" s="116">
        <v>93160732.570000008</v>
      </c>
      <c r="N18" s="116">
        <v>119212300.65000001</v>
      </c>
      <c r="O18" s="116">
        <v>138409802.22999999</v>
      </c>
      <c r="P18" s="116">
        <v>129974787.29000001</v>
      </c>
      <c r="Q18" s="116">
        <f t="shared" si="0"/>
        <v>1493898252.0200002</v>
      </c>
      <c r="U18" s="39"/>
      <c r="V18"/>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6">
        <v>0</v>
      </c>
      <c r="D19" s="116">
        <v>119854959.33</v>
      </c>
      <c r="E19" s="116">
        <v>0</v>
      </c>
      <c r="F19" s="116">
        <v>0</v>
      </c>
      <c r="G19" s="116">
        <v>2178075.69</v>
      </c>
      <c r="H19" s="116">
        <v>662803.09</v>
      </c>
      <c r="I19" s="116">
        <v>1137522.76</v>
      </c>
      <c r="J19" s="116">
        <v>63104672.439999998</v>
      </c>
      <c r="K19" s="116">
        <v>808135.76</v>
      </c>
      <c r="L19" s="116">
        <v>2205093.14</v>
      </c>
      <c r="M19" s="116">
        <v>473960.28</v>
      </c>
      <c r="N19" s="116">
        <v>1719422.76</v>
      </c>
      <c r="O19" s="116">
        <v>5703078.4199999999</v>
      </c>
      <c r="P19" s="116">
        <v>5826235.9100000001</v>
      </c>
      <c r="Q19" s="116">
        <f t="shared" si="0"/>
        <v>83819000.25</v>
      </c>
      <c r="U19" s="39"/>
      <c r="V19"/>
      <c r="W19" s="41"/>
      <c r="X19" s="41"/>
      <c r="Y19" s="42"/>
      <c r="Z19" s="42"/>
      <c r="AA19" s="42"/>
      <c r="AB19" s="42"/>
      <c r="AC19" s="44"/>
      <c r="AD19" s="44"/>
      <c r="AE19" s="44"/>
      <c r="AF19" s="44"/>
      <c r="AG19" s="44"/>
      <c r="AH19" s="44"/>
      <c r="AI19" s="44"/>
      <c r="AJ19" s="44"/>
      <c r="AK19" s="44"/>
      <c r="AL19" s="44"/>
      <c r="AM19" s="44"/>
      <c r="AN19" s="44"/>
      <c r="AO19" s="44"/>
      <c r="AP19" s="44"/>
      <c r="AQ19" s="44"/>
    </row>
    <row r="20" spans="2:43" s="92" customFormat="1" x14ac:dyDescent="0.25">
      <c r="B20" s="108" t="s">
        <v>28</v>
      </c>
      <c r="C20" s="137">
        <f>SUM(C21:C23)</f>
        <v>46728526339</v>
      </c>
      <c r="D20" s="137">
        <v>47478456187.400002</v>
      </c>
      <c r="E20" s="137">
        <v>758440474.55999994</v>
      </c>
      <c r="F20" s="137">
        <v>980246644.27999997</v>
      </c>
      <c r="G20" s="137">
        <v>1409701650.7399998</v>
      </c>
      <c r="H20" s="137">
        <v>1775977393.4000003</v>
      </c>
      <c r="I20" s="137">
        <v>1145396778.26</v>
      </c>
      <c r="J20" s="137">
        <v>1064681578.3199999</v>
      </c>
      <c r="K20" s="137">
        <v>1097072664.5699999</v>
      </c>
      <c r="L20" s="137">
        <v>1839801685.4400003</v>
      </c>
      <c r="M20" s="137">
        <v>1543458784.3199999</v>
      </c>
      <c r="N20" s="137">
        <v>1244595152.3400002</v>
      </c>
      <c r="O20" s="137">
        <v>1266632438.9900002</v>
      </c>
      <c r="P20" s="137">
        <v>2123918372.8500001</v>
      </c>
      <c r="Q20" s="111">
        <f t="shared" si="0"/>
        <v>16249923618.07</v>
      </c>
      <c r="R20"/>
      <c r="S20"/>
      <c r="T20" s="3"/>
      <c r="U20" s="39"/>
      <c r="V20"/>
      <c r="W20" s="89"/>
      <c r="X20" s="89"/>
      <c r="Y20" s="90"/>
      <c r="Z20" s="90"/>
      <c r="AA20" s="90"/>
      <c r="AB20" s="90"/>
      <c r="AC20" s="91"/>
      <c r="AD20" s="91"/>
      <c r="AE20" s="91"/>
      <c r="AF20" s="91"/>
      <c r="AG20" s="91"/>
      <c r="AH20" s="91"/>
      <c r="AI20" s="91"/>
      <c r="AJ20" s="91"/>
      <c r="AK20" s="91"/>
      <c r="AL20" s="91"/>
      <c r="AM20" s="91"/>
      <c r="AN20" s="91"/>
      <c r="AO20" s="91"/>
      <c r="AP20" s="91"/>
      <c r="AQ20" s="91"/>
    </row>
    <row r="21" spans="2:43" s="92" customFormat="1" x14ac:dyDescent="0.25">
      <c r="B21" s="10" t="s">
        <v>24</v>
      </c>
      <c r="C21" s="163">
        <v>6000000</v>
      </c>
      <c r="D21" s="163">
        <v>0</v>
      </c>
      <c r="E21" s="129">
        <v>85000</v>
      </c>
      <c r="F21" s="129">
        <v>0</v>
      </c>
      <c r="G21" s="129">
        <v>112600.52</v>
      </c>
      <c r="H21" s="129">
        <v>0</v>
      </c>
      <c r="I21" s="129">
        <v>-50600.03</v>
      </c>
      <c r="J21" s="129"/>
      <c r="K21" s="129"/>
      <c r="L21" s="129">
        <v>130629.9</v>
      </c>
      <c r="M21" s="129">
        <v>241629.9</v>
      </c>
      <c r="N21" s="129">
        <v>241629.9</v>
      </c>
      <c r="O21" s="129">
        <v>130629.9</v>
      </c>
      <c r="P21" s="129">
        <v>-891520.09</v>
      </c>
      <c r="Q21" s="116">
        <f t="shared" si="0"/>
        <v>0</v>
      </c>
      <c r="R21"/>
      <c r="S21"/>
      <c r="T21" s="3"/>
      <c r="U21" s="39"/>
      <c r="V21"/>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16">
        <v>46722526339</v>
      </c>
      <c r="D22" s="116">
        <v>47045026716.18</v>
      </c>
      <c r="E22" s="116">
        <v>758355474.55999994</v>
      </c>
      <c r="F22" s="116">
        <v>960919882.01999998</v>
      </c>
      <c r="G22" s="116">
        <v>1364662654.4299998</v>
      </c>
      <c r="H22" s="116">
        <v>1755006358.0100002</v>
      </c>
      <c r="I22" s="116">
        <v>1122474472.04</v>
      </c>
      <c r="J22" s="116">
        <v>1057128482.64</v>
      </c>
      <c r="K22" s="116">
        <v>1089993503.26</v>
      </c>
      <c r="L22" s="116">
        <v>1828721179.6300001</v>
      </c>
      <c r="M22" s="116">
        <v>1532109287.6399999</v>
      </c>
      <c r="N22" s="116">
        <v>1236865248.9200001</v>
      </c>
      <c r="O22" s="116">
        <v>1256352158.2</v>
      </c>
      <c r="P22" s="116">
        <v>2064413085.8400002</v>
      </c>
      <c r="Q22" s="116">
        <f t="shared" si="0"/>
        <v>16027001787.190001</v>
      </c>
      <c r="U22" s="39"/>
      <c r="V22"/>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16">
        <v>0</v>
      </c>
      <c r="D23" s="116">
        <v>433429471.22000003</v>
      </c>
      <c r="E23" s="116">
        <v>0</v>
      </c>
      <c r="F23" s="116">
        <v>19326762.260000002</v>
      </c>
      <c r="G23" s="116">
        <v>44926395.789999999</v>
      </c>
      <c r="H23" s="116">
        <v>20971035.390000001</v>
      </c>
      <c r="I23" s="116">
        <v>22972906.25</v>
      </c>
      <c r="J23" s="116">
        <v>7553095.6800000006</v>
      </c>
      <c r="K23" s="116">
        <v>7079161.3099999996</v>
      </c>
      <c r="L23" s="116">
        <v>10949875.91</v>
      </c>
      <c r="M23" s="116">
        <v>11107866.780000001</v>
      </c>
      <c r="N23" s="116">
        <v>7488273.5200000005</v>
      </c>
      <c r="O23" s="116">
        <v>10149650.890000001</v>
      </c>
      <c r="P23" s="116">
        <v>60396807.100000001</v>
      </c>
      <c r="Q23" s="116">
        <f t="shared" si="0"/>
        <v>222921830.88000003</v>
      </c>
      <c r="U23" s="39"/>
      <c r="V23"/>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37">
        <f>C26+C28</f>
        <v>0</v>
      </c>
      <c r="D24" s="137">
        <v>8107123327.4399996</v>
      </c>
      <c r="E24" s="137">
        <v>0</v>
      </c>
      <c r="F24" s="137"/>
      <c r="G24" s="137">
        <v>122338547.52</v>
      </c>
      <c r="H24" s="137">
        <v>291700047.75</v>
      </c>
      <c r="I24" s="137">
        <v>277881188.68000001</v>
      </c>
      <c r="J24" s="137">
        <v>170127012.53999999</v>
      </c>
      <c r="K24" s="137">
        <v>141610612.82999998</v>
      </c>
      <c r="L24" s="137">
        <v>168272473.91</v>
      </c>
      <c r="M24" s="137">
        <v>72390187.049999997</v>
      </c>
      <c r="N24" s="137">
        <v>163996924.62</v>
      </c>
      <c r="O24" s="137">
        <v>199275388.40000001</v>
      </c>
      <c r="P24" s="137">
        <v>188976793.44</v>
      </c>
      <c r="Q24" s="111">
        <f t="shared" si="0"/>
        <v>1796569176.7400002</v>
      </c>
      <c r="U24" s="39"/>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68</v>
      </c>
      <c r="C25" s="116">
        <v>0</v>
      </c>
      <c r="D25" s="116">
        <v>4830554799.8099995</v>
      </c>
      <c r="E25" s="116">
        <v>0</v>
      </c>
      <c r="F25" s="116">
        <v>0</v>
      </c>
      <c r="G25" s="116"/>
      <c r="H25" s="116"/>
      <c r="I25" s="116"/>
      <c r="J25" s="116"/>
      <c r="K25" s="116"/>
      <c r="L25" s="116"/>
      <c r="M25" s="116"/>
      <c r="N25" s="116"/>
      <c r="O25" s="116"/>
      <c r="P25" s="116">
        <v>0</v>
      </c>
      <c r="Q25" s="116">
        <f t="shared" si="0"/>
        <v>0</v>
      </c>
      <c r="U25" s="39"/>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117</v>
      </c>
      <c r="C26" s="116">
        <v>0</v>
      </c>
      <c r="D26" s="116">
        <v>360764588.63999999</v>
      </c>
      <c r="E26" s="116">
        <v>0</v>
      </c>
      <c r="F26" s="116">
        <v>0</v>
      </c>
      <c r="G26" s="116">
        <v>0</v>
      </c>
      <c r="H26" s="116">
        <v>0</v>
      </c>
      <c r="I26" s="116">
        <v>175450521.49000001</v>
      </c>
      <c r="J26" s="116">
        <v>109102255.89</v>
      </c>
      <c r="K26" s="116">
        <v>27788904.260000002</v>
      </c>
      <c r="L26" s="116">
        <v>12956758</v>
      </c>
      <c r="M26" s="116">
        <v>1848849.76</v>
      </c>
      <c r="N26" s="116">
        <v>1894512</v>
      </c>
      <c r="O26" s="116">
        <v>0</v>
      </c>
      <c r="P26" s="116">
        <v>8401610</v>
      </c>
      <c r="Q26" s="116">
        <f t="shared" si="0"/>
        <v>337443411.39999998</v>
      </c>
      <c r="U26" s="39"/>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110</v>
      </c>
      <c r="C27" s="116">
        <v>0</v>
      </c>
      <c r="D27" s="116">
        <v>500000000</v>
      </c>
      <c r="E27" s="116">
        <v>0</v>
      </c>
      <c r="F27" s="116">
        <v>0</v>
      </c>
      <c r="G27" s="116"/>
      <c r="H27" s="116"/>
      <c r="I27" s="116"/>
      <c r="J27" s="116">
        <v>0</v>
      </c>
      <c r="K27" s="116">
        <v>0</v>
      </c>
      <c r="L27" s="116">
        <v>0</v>
      </c>
      <c r="M27" s="116"/>
      <c r="N27" s="116">
        <v>93989804.629999995</v>
      </c>
      <c r="O27" s="116">
        <v>11139420.91</v>
      </c>
      <c r="P27" s="116">
        <v>3599600.2</v>
      </c>
      <c r="Q27" s="116">
        <f t="shared" si="0"/>
        <v>108728825.73999999</v>
      </c>
      <c r="U27" s="39"/>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s="92" customFormat="1" x14ac:dyDescent="0.25">
      <c r="B28" s="10" t="s">
        <v>116</v>
      </c>
      <c r="C28" s="116">
        <v>0</v>
      </c>
      <c r="D28" s="116">
        <v>2415803938.9899998</v>
      </c>
      <c r="E28" s="116">
        <v>0</v>
      </c>
      <c r="F28" s="116">
        <v>0</v>
      </c>
      <c r="G28" s="116">
        <v>122338547.52</v>
      </c>
      <c r="H28" s="116">
        <v>291700047.75</v>
      </c>
      <c r="I28" s="116">
        <v>102430667.19</v>
      </c>
      <c r="J28" s="116">
        <v>61024756.649999999</v>
      </c>
      <c r="K28" s="116">
        <v>113821708.56999999</v>
      </c>
      <c r="L28" s="116">
        <v>155315715.91</v>
      </c>
      <c r="M28" s="116">
        <v>70541337.289999992</v>
      </c>
      <c r="N28" s="116">
        <v>68112607.989999995</v>
      </c>
      <c r="O28" s="116">
        <v>188135967.49000001</v>
      </c>
      <c r="P28" s="116">
        <v>176975583.24000001</v>
      </c>
      <c r="Q28" s="116">
        <f t="shared" si="0"/>
        <v>1350396939.6000001</v>
      </c>
      <c r="R28"/>
      <c r="S28"/>
      <c r="T28" s="3"/>
      <c r="U28" s="39"/>
      <c r="V28" s="89"/>
      <c r="W28" s="89"/>
      <c r="X28" s="89"/>
      <c r="Y28" s="90"/>
      <c r="Z28" s="90"/>
      <c r="AA28" s="90"/>
      <c r="AB28" s="90"/>
      <c r="AC28" s="91"/>
      <c r="AD28" s="91"/>
      <c r="AE28" s="91"/>
      <c r="AF28" s="91"/>
      <c r="AG28" s="91"/>
      <c r="AH28" s="91"/>
      <c r="AI28" s="91"/>
      <c r="AJ28" s="91"/>
      <c r="AK28" s="91"/>
      <c r="AL28" s="91"/>
      <c r="AM28" s="91"/>
      <c r="AN28" s="91"/>
      <c r="AO28" s="91"/>
      <c r="AP28" s="91"/>
      <c r="AQ28" s="91"/>
    </row>
    <row r="29" spans="2:43" x14ac:dyDescent="0.25">
      <c r="B29" s="108" t="s">
        <v>31</v>
      </c>
      <c r="C29" s="137">
        <f t="shared" ref="C29" si="2">C30+C31+C32+C33</f>
        <v>2974259506</v>
      </c>
      <c r="D29" s="137">
        <v>3187826654.6300001</v>
      </c>
      <c r="E29" s="137">
        <v>0</v>
      </c>
      <c r="F29" s="137">
        <v>0</v>
      </c>
      <c r="G29" s="137">
        <v>133115058.06</v>
      </c>
      <c r="H29" s="137">
        <v>903638.19</v>
      </c>
      <c r="I29" s="137">
        <v>144858931.36000001</v>
      </c>
      <c r="J29" s="137">
        <v>48911897.990000002</v>
      </c>
      <c r="K29" s="137">
        <v>14549792.699999999</v>
      </c>
      <c r="L29" s="137">
        <v>275931373.45999998</v>
      </c>
      <c r="M29" s="137">
        <v>18078839.09</v>
      </c>
      <c r="N29" s="137">
        <v>119214441.89</v>
      </c>
      <c r="O29" s="137">
        <v>164860212.10000002</v>
      </c>
      <c r="P29" s="137">
        <v>670142898.06999993</v>
      </c>
      <c r="Q29" s="109">
        <f t="shared" si="0"/>
        <v>1590567082.9099998</v>
      </c>
      <c r="U29" s="39"/>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51</v>
      </c>
      <c r="C30" s="116">
        <v>1630684506</v>
      </c>
      <c r="D30" s="116">
        <v>1723036153</v>
      </c>
      <c r="E30" s="116">
        <v>0</v>
      </c>
      <c r="F30" s="116">
        <v>0</v>
      </c>
      <c r="G30" s="129">
        <v>82665041.230000004</v>
      </c>
      <c r="H30" s="129">
        <v>261221.23</v>
      </c>
      <c r="I30" s="129">
        <v>144858931.36000001</v>
      </c>
      <c r="J30" s="129">
        <v>47726341.990000002</v>
      </c>
      <c r="K30" s="129">
        <v>14549792.699999999</v>
      </c>
      <c r="L30" s="129">
        <v>275931373.45999998</v>
      </c>
      <c r="M30" s="129">
        <v>18078839.09</v>
      </c>
      <c r="N30" s="129">
        <v>119214441.89</v>
      </c>
      <c r="O30" s="129">
        <v>16071114.74</v>
      </c>
      <c r="P30" s="129">
        <v>178711711.44999999</v>
      </c>
      <c r="Q30" s="116">
        <f t="shared" si="0"/>
        <v>898068809.1400001</v>
      </c>
      <c r="U30" s="39"/>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76</v>
      </c>
      <c r="C31" s="116">
        <v>602500000</v>
      </c>
      <c r="D31" s="116">
        <v>470204900</v>
      </c>
      <c r="E31" s="116">
        <v>0</v>
      </c>
      <c r="F31" s="116">
        <v>0</v>
      </c>
      <c r="G31" s="116">
        <v>0</v>
      </c>
      <c r="H31" s="116">
        <v>0</v>
      </c>
      <c r="I31" s="116">
        <v>0</v>
      </c>
      <c r="J31" s="116">
        <v>0</v>
      </c>
      <c r="K31" s="116">
        <v>0</v>
      </c>
      <c r="L31" s="116">
        <v>0</v>
      </c>
      <c r="M31" s="116">
        <v>0</v>
      </c>
      <c r="N31" s="116">
        <v>0</v>
      </c>
      <c r="O31" s="129">
        <v>148789097.36000001</v>
      </c>
      <c r="P31" s="129">
        <v>-13495285.800000012</v>
      </c>
      <c r="Q31" s="116">
        <f t="shared" si="0"/>
        <v>135293811.56</v>
      </c>
      <c r="U31" s="39"/>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56</v>
      </c>
      <c r="C32" s="116">
        <v>741075000</v>
      </c>
      <c r="D32" s="116">
        <v>366939168.44</v>
      </c>
      <c r="E32" s="116">
        <v>0</v>
      </c>
      <c r="F32" s="116">
        <v>0</v>
      </c>
      <c r="G32" s="116">
        <v>0</v>
      </c>
      <c r="H32" s="116">
        <v>0</v>
      </c>
      <c r="I32" s="116">
        <v>0</v>
      </c>
      <c r="J32" s="116">
        <v>0</v>
      </c>
      <c r="K32" s="116">
        <v>0</v>
      </c>
      <c r="L32" s="116">
        <v>0</v>
      </c>
      <c r="M32" s="116">
        <v>0</v>
      </c>
      <c r="N32" s="116">
        <v>0</v>
      </c>
      <c r="O32" s="116">
        <v>0</v>
      </c>
      <c r="P32" s="116">
        <v>0</v>
      </c>
      <c r="Q32" s="116">
        <f t="shared" si="0"/>
        <v>0</v>
      </c>
      <c r="U32" s="39"/>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 t="s">
        <v>100</v>
      </c>
      <c r="C33" s="116">
        <v>0</v>
      </c>
      <c r="D33" s="116">
        <v>627646433.18999994</v>
      </c>
      <c r="E33" s="116">
        <v>0</v>
      </c>
      <c r="F33" s="116">
        <v>0</v>
      </c>
      <c r="G33" s="116">
        <v>50450016.829999998</v>
      </c>
      <c r="H33" s="116">
        <v>642416.96</v>
      </c>
      <c r="I33" s="116">
        <v>0</v>
      </c>
      <c r="J33" s="116">
        <v>1185556</v>
      </c>
      <c r="K33" s="116">
        <v>0</v>
      </c>
      <c r="L33" s="116">
        <v>0</v>
      </c>
      <c r="M33" s="116">
        <v>0</v>
      </c>
      <c r="N33" s="116">
        <v>0</v>
      </c>
      <c r="O33" s="116">
        <v>0</v>
      </c>
      <c r="P33" s="116">
        <v>504926472.42000002</v>
      </c>
      <c r="Q33" s="116">
        <f t="shared" si="0"/>
        <v>557204462.21000004</v>
      </c>
      <c r="U33" s="39"/>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8" t="s">
        <v>37</v>
      </c>
      <c r="C34" s="111">
        <f>SUM(C35:C40)</f>
        <v>460299544</v>
      </c>
      <c r="D34" s="111">
        <v>487210385.40000004</v>
      </c>
      <c r="E34" s="111">
        <v>0</v>
      </c>
      <c r="F34" s="111">
        <v>0</v>
      </c>
      <c r="G34" s="137">
        <v>0</v>
      </c>
      <c r="H34" s="137">
        <v>0</v>
      </c>
      <c r="I34" s="137">
        <v>2197796.4</v>
      </c>
      <c r="J34" s="137">
        <v>69278</v>
      </c>
      <c r="K34" s="137">
        <v>1244578.6800000002</v>
      </c>
      <c r="L34" s="137">
        <v>0</v>
      </c>
      <c r="M34" s="137">
        <v>506637.05</v>
      </c>
      <c r="N34" s="137">
        <v>1386756.1</v>
      </c>
      <c r="O34" s="137">
        <v>0</v>
      </c>
      <c r="P34" s="137">
        <v>9762139.0200000014</v>
      </c>
      <c r="Q34" s="109">
        <f t="shared" si="0"/>
        <v>15167185.250000002</v>
      </c>
      <c r="U34" s="39"/>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58</v>
      </c>
      <c r="C35" s="116">
        <v>19005181</v>
      </c>
      <c r="D35" s="116">
        <v>19005181</v>
      </c>
      <c r="E35" s="116">
        <v>0</v>
      </c>
      <c r="F35" s="116">
        <v>0</v>
      </c>
      <c r="G35" s="116">
        <v>0</v>
      </c>
      <c r="H35" s="116">
        <v>0</v>
      </c>
      <c r="I35" s="116">
        <v>0</v>
      </c>
      <c r="J35" s="116">
        <v>0</v>
      </c>
      <c r="K35" s="116">
        <v>0</v>
      </c>
      <c r="L35" s="116">
        <v>0</v>
      </c>
      <c r="M35" s="116">
        <v>0</v>
      </c>
      <c r="N35" s="116">
        <v>0</v>
      </c>
      <c r="O35" s="116">
        <v>0</v>
      </c>
      <c r="P35" s="116">
        <v>0</v>
      </c>
      <c r="Q35" s="116">
        <f t="shared" si="0"/>
        <v>0</v>
      </c>
      <c r="U35" s="39"/>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0" t="s">
        <v>69</v>
      </c>
      <c r="C36" s="116">
        <v>419570008</v>
      </c>
      <c r="D36" s="116">
        <v>419570008</v>
      </c>
      <c r="E36" s="116">
        <v>0</v>
      </c>
      <c r="F36" s="116">
        <v>0</v>
      </c>
      <c r="G36" s="116">
        <v>0</v>
      </c>
      <c r="H36" s="116">
        <v>0</v>
      </c>
      <c r="I36" s="116">
        <v>0</v>
      </c>
      <c r="J36" s="116">
        <v>0</v>
      </c>
      <c r="K36" s="116">
        <v>0</v>
      </c>
      <c r="L36" s="116">
        <v>0</v>
      </c>
      <c r="M36" s="116">
        <v>0</v>
      </c>
      <c r="N36" s="116">
        <v>0</v>
      </c>
      <c r="O36" s="116">
        <v>0</v>
      </c>
      <c r="P36" s="116">
        <v>0</v>
      </c>
      <c r="Q36" s="116">
        <f t="shared" si="0"/>
        <v>0</v>
      </c>
      <c r="U36" s="39"/>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101</v>
      </c>
      <c r="C37" s="116">
        <v>0</v>
      </c>
      <c r="D37" s="116">
        <v>8381110.8600000003</v>
      </c>
      <c r="E37" s="116">
        <v>0</v>
      </c>
      <c r="F37" s="116">
        <v>0</v>
      </c>
      <c r="G37" s="116">
        <v>0</v>
      </c>
      <c r="H37" s="116">
        <v>0</v>
      </c>
      <c r="I37" s="116">
        <v>0</v>
      </c>
      <c r="J37" s="116">
        <v>0</v>
      </c>
      <c r="K37" s="116">
        <v>0</v>
      </c>
      <c r="L37" s="116">
        <v>0</v>
      </c>
      <c r="M37" s="116">
        <v>0</v>
      </c>
      <c r="N37" s="116">
        <v>0</v>
      </c>
      <c r="O37" s="116">
        <v>0</v>
      </c>
      <c r="P37" s="116">
        <v>0</v>
      </c>
      <c r="Q37" s="116">
        <f t="shared" si="0"/>
        <v>0</v>
      </c>
      <c r="U37" s="39"/>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51</v>
      </c>
      <c r="C38" s="116">
        <v>11006844</v>
      </c>
      <c r="D38" s="116">
        <v>11006844</v>
      </c>
      <c r="E38" s="116">
        <v>0</v>
      </c>
      <c r="F38" s="116">
        <v>0</v>
      </c>
      <c r="G38" s="116">
        <v>0</v>
      </c>
      <c r="H38" s="116">
        <v>0</v>
      </c>
      <c r="I38" s="116">
        <v>0</v>
      </c>
      <c r="J38" s="116">
        <v>0</v>
      </c>
      <c r="K38" s="116">
        <v>0</v>
      </c>
      <c r="L38" s="116">
        <v>0</v>
      </c>
      <c r="M38" s="116">
        <v>0</v>
      </c>
      <c r="N38" s="116">
        <v>0</v>
      </c>
      <c r="O38" s="116">
        <v>0</v>
      </c>
      <c r="P38" s="116">
        <v>0</v>
      </c>
      <c r="Q38" s="116">
        <f t="shared" si="0"/>
        <v>0</v>
      </c>
      <c r="U38" s="39"/>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125</v>
      </c>
      <c r="C39" s="116">
        <v>8326174</v>
      </c>
      <c r="D39" s="116">
        <v>8326174</v>
      </c>
      <c r="E39" s="116">
        <v>0</v>
      </c>
      <c r="F39" s="116">
        <v>0</v>
      </c>
      <c r="G39" s="116">
        <v>0</v>
      </c>
      <c r="H39" s="116">
        <v>0</v>
      </c>
      <c r="I39" s="116">
        <v>0</v>
      </c>
      <c r="J39" s="116">
        <v>0</v>
      </c>
      <c r="K39" s="116">
        <v>0</v>
      </c>
      <c r="L39" s="116">
        <v>0</v>
      </c>
      <c r="M39" s="116">
        <v>0</v>
      </c>
      <c r="N39" s="116">
        <v>0</v>
      </c>
      <c r="O39" s="116">
        <v>0</v>
      </c>
      <c r="P39" s="116">
        <v>0</v>
      </c>
      <c r="Q39" s="116">
        <f t="shared" si="0"/>
        <v>0</v>
      </c>
      <c r="U39" s="39"/>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82</v>
      </c>
      <c r="C40" s="116">
        <v>2391337</v>
      </c>
      <c r="D40" s="116">
        <v>2391337</v>
      </c>
      <c r="E40" s="116">
        <v>0</v>
      </c>
      <c r="F40" s="116">
        <v>0</v>
      </c>
      <c r="G40" s="116">
        <v>0</v>
      </c>
      <c r="H40" s="116">
        <v>0</v>
      </c>
      <c r="I40" s="116">
        <v>0</v>
      </c>
      <c r="J40" s="116">
        <v>0</v>
      </c>
      <c r="K40" s="116">
        <v>0</v>
      </c>
      <c r="L40" s="116">
        <v>0</v>
      </c>
      <c r="M40" s="116">
        <v>0</v>
      </c>
      <c r="N40" s="116">
        <v>0</v>
      </c>
      <c r="O40" s="116">
        <v>0</v>
      </c>
      <c r="P40" s="116">
        <v>0</v>
      </c>
      <c r="Q40" s="116">
        <f t="shared" si="0"/>
        <v>0</v>
      </c>
      <c r="U40" s="39"/>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118</v>
      </c>
      <c r="C41" s="116">
        <v>0</v>
      </c>
      <c r="D41" s="116">
        <v>3935599</v>
      </c>
      <c r="E41" s="116">
        <v>0</v>
      </c>
      <c r="F41" s="116">
        <v>0</v>
      </c>
      <c r="G41" s="116">
        <v>0</v>
      </c>
      <c r="H41" s="116">
        <v>0</v>
      </c>
      <c r="I41" s="116">
        <v>2197796.4</v>
      </c>
      <c r="J41" s="116">
        <v>69278</v>
      </c>
      <c r="K41" s="116">
        <v>1244578.6800000002</v>
      </c>
      <c r="L41" s="116">
        <v>0</v>
      </c>
      <c r="M41" s="116">
        <v>130317.11</v>
      </c>
      <c r="N41" s="116">
        <v>140062.5</v>
      </c>
      <c r="O41" s="116">
        <v>0</v>
      </c>
      <c r="P41" s="116">
        <v>43046.400000000001</v>
      </c>
      <c r="Q41" s="116">
        <f t="shared" si="0"/>
        <v>3825079.09</v>
      </c>
      <c r="U41" s="39"/>
      <c r="V41" s="41"/>
      <c r="W41" s="41"/>
      <c r="X41" s="41"/>
      <c r="Y41" s="42"/>
      <c r="Z41" s="42"/>
      <c r="AA41" s="42"/>
      <c r="AB41" s="44"/>
      <c r="AC41" s="44"/>
      <c r="AD41" s="44"/>
      <c r="AE41" s="44"/>
      <c r="AF41" s="44"/>
      <c r="AG41" s="44"/>
      <c r="AH41" s="44"/>
      <c r="AI41" s="44"/>
      <c r="AJ41" s="44"/>
      <c r="AK41" s="44"/>
      <c r="AL41" s="44"/>
      <c r="AM41" s="44"/>
      <c r="AN41" s="44"/>
      <c r="AO41" s="44"/>
      <c r="AP41" s="44"/>
      <c r="AQ41"/>
    </row>
    <row r="42" spans="2:43" x14ac:dyDescent="0.25">
      <c r="B42" s="10" t="s">
        <v>126</v>
      </c>
      <c r="C42" s="116">
        <v>0</v>
      </c>
      <c r="D42" s="116">
        <v>14594131.539999999</v>
      </c>
      <c r="E42" s="116">
        <v>0</v>
      </c>
      <c r="F42" s="116">
        <v>0</v>
      </c>
      <c r="G42" s="116">
        <v>0</v>
      </c>
      <c r="H42" s="116">
        <v>0</v>
      </c>
      <c r="I42" s="116">
        <v>0</v>
      </c>
      <c r="J42" s="116">
        <v>0</v>
      </c>
      <c r="K42" s="116">
        <v>0</v>
      </c>
      <c r="L42" s="116">
        <v>0</v>
      </c>
      <c r="M42" s="116">
        <v>376319.94</v>
      </c>
      <c r="N42" s="116">
        <v>1246693.6000000001</v>
      </c>
      <c r="O42" s="116">
        <v>0</v>
      </c>
      <c r="P42" s="116">
        <v>9719092.620000001</v>
      </c>
      <c r="Q42" s="116">
        <f t="shared" si="0"/>
        <v>11342106.16</v>
      </c>
      <c r="U42"/>
      <c r="V42"/>
      <c r="W42" s="42"/>
      <c r="X42" s="42"/>
      <c r="Y42" s="42"/>
      <c r="Z42" s="42"/>
      <c r="AA42" s="42"/>
      <c r="AB42" s="44"/>
      <c r="AC42" s="44"/>
      <c r="AD42" s="44"/>
      <c r="AE42" s="44"/>
      <c r="AF42" s="44"/>
      <c r="AG42" s="44"/>
      <c r="AH42" s="44"/>
      <c r="AI42" s="44"/>
      <c r="AJ42" s="44"/>
      <c r="AK42" s="44"/>
      <c r="AL42" s="44"/>
      <c r="AM42" s="44"/>
      <c r="AN42" s="44"/>
      <c r="AO42" s="44"/>
      <c r="AP42" s="44"/>
      <c r="AQ42"/>
    </row>
    <row r="43" spans="2:43" ht="15" customHeight="1" x14ac:dyDescent="0.25">
      <c r="B43" s="118" t="s">
        <v>39</v>
      </c>
      <c r="C43" s="124">
        <f>C10+C17+C20+C29+C34+C24</f>
        <v>182201222621</v>
      </c>
      <c r="D43" s="124">
        <f>D10+D17+D20+D29+D34+D24</f>
        <v>204835176955.14996</v>
      </c>
      <c r="E43" s="103">
        <f>E10+E17+E24+E20+E29+E34</f>
        <v>7688149192.3899994</v>
      </c>
      <c r="F43" s="103">
        <f t="shared" ref="F43:P43" si="3">F10+F17+F24+F20+F29+F34</f>
        <v>8678944969</v>
      </c>
      <c r="G43" s="103">
        <f t="shared" si="3"/>
        <v>10364519613.699999</v>
      </c>
      <c r="H43" s="103">
        <f t="shared" si="3"/>
        <v>11109981017.910002</v>
      </c>
      <c r="I43" s="103">
        <f t="shared" si="3"/>
        <v>11413632951.18</v>
      </c>
      <c r="J43" s="103">
        <f t="shared" si="3"/>
        <v>9997655700.9300003</v>
      </c>
      <c r="K43" s="103">
        <f t="shared" si="3"/>
        <v>10143726770.200001</v>
      </c>
      <c r="L43" s="103">
        <f t="shared" si="3"/>
        <v>11059140677.77</v>
      </c>
      <c r="M43" s="103">
        <f t="shared" si="3"/>
        <v>10302291908.829998</v>
      </c>
      <c r="N43" s="103">
        <f t="shared" si="3"/>
        <v>10617089509.390001</v>
      </c>
      <c r="O43" s="103">
        <f t="shared" si="3"/>
        <v>13036639180.07</v>
      </c>
      <c r="P43" s="103">
        <f t="shared" si="3"/>
        <v>18682165431.620003</v>
      </c>
      <c r="Q43" s="103">
        <f>Q10+Q17+Q24+Q20+Q29+Q34</f>
        <v>133093936922.99002</v>
      </c>
      <c r="U43"/>
      <c r="V43"/>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4"/>
      <c r="C44" s="125"/>
      <c r="D44" s="125"/>
      <c r="E44" s="114"/>
      <c r="F44" s="114"/>
      <c r="G44" s="114"/>
      <c r="H44" s="114"/>
      <c r="I44" s="114"/>
      <c r="J44" s="114"/>
      <c r="K44" s="114"/>
      <c r="L44" s="114">
        <v>0</v>
      </c>
      <c r="M44" s="114">
        <v>0</v>
      </c>
      <c r="N44" s="114">
        <v>0</v>
      </c>
      <c r="O44" s="114">
        <v>0</v>
      </c>
      <c r="P44" s="114">
        <v>0</v>
      </c>
      <c r="Q44" s="114"/>
      <c r="U44"/>
      <c r="V44"/>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18"/>
      <c r="C45" s="124"/>
      <c r="D45" s="124"/>
      <c r="E45" s="113" t="s">
        <v>10</v>
      </c>
      <c r="F45" s="113" t="s">
        <v>11</v>
      </c>
      <c r="G45" s="113" t="s">
        <v>12</v>
      </c>
      <c r="H45" s="113" t="s">
        <v>13</v>
      </c>
      <c r="I45" s="113" t="str">
        <f t="shared" ref="I45:P45" si="4">+I9</f>
        <v>MAYO</v>
      </c>
      <c r="J45" s="113" t="str">
        <f t="shared" si="4"/>
        <v>JUNIO</v>
      </c>
      <c r="K45" s="113" t="str">
        <f t="shared" si="4"/>
        <v>JULIO</v>
      </c>
      <c r="L45" s="113" t="str">
        <f t="shared" si="4"/>
        <v>AGOSTO</v>
      </c>
      <c r="M45" s="113" t="str">
        <f t="shared" si="4"/>
        <v>SEPTIEMBRE</v>
      </c>
      <c r="N45" s="113" t="str">
        <f t="shared" si="4"/>
        <v>OCTUBRE</v>
      </c>
      <c r="O45" s="113" t="str">
        <f t="shared" si="4"/>
        <v>NOVIEMBRE</v>
      </c>
      <c r="P45" s="113" t="str">
        <f t="shared" si="4"/>
        <v>DICIEMBRE</v>
      </c>
      <c r="Q45" s="113" t="s">
        <v>22</v>
      </c>
      <c r="U45"/>
      <c r="V45"/>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8" t="s">
        <v>23</v>
      </c>
      <c r="C46" s="109">
        <f t="shared" ref="C46:P46" si="5">SUM(C47:C47)</f>
        <v>30897342</v>
      </c>
      <c r="D46" s="109">
        <v>30897342</v>
      </c>
      <c r="E46" s="109">
        <f t="shared" si="5"/>
        <v>0</v>
      </c>
      <c r="F46" s="109">
        <f t="shared" si="5"/>
        <v>0</v>
      </c>
      <c r="G46" s="109">
        <f t="shared" si="5"/>
        <v>0</v>
      </c>
      <c r="H46" s="109">
        <f t="shared" si="5"/>
        <v>0</v>
      </c>
      <c r="I46" s="109">
        <f t="shared" si="5"/>
        <v>0</v>
      </c>
      <c r="J46" s="109">
        <f t="shared" si="5"/>
        <v>0</v>
      </c>
      <c r="K46" s="109">
        <f t="shared" si="5"/>
        <v>0</v>
      </c>
      <c r="L46" s="109">
        <f t="shared" si="5"/>
        <v>0</v>
      </c>
      <c r="M46" s="109">
        <f t="shared" si="5"/>
        <v>0</v>
      </c>
      <c r="N46" s="109">
        <f t="shared" si="5"/>
        <v>0</v>
      </c>
      <c r="O46" s="109">
        <f t="shared" si="5"/>
        <v>0</v>
      </c>
      <c r="P46" s="109">
        <f t="shared" si="5"/>
        <v>0</v>
      </c>
      <c r="Q46" s="109">
        <f t="shared" ref="Q46:Q51" si="6">SUM(E46:P46)</f>
        <v>0</v>
      </c>
      <c r="U46"/>
      <c r="V46"/>
      <c r="W46" s="41"/>
      <c r="X46" s="41"/>
      <c r="Y46" s="42"/>
      <c r="Z46" s="42"/>
      <c r="AA46" s="42"/>
      <c r="AB46" s="42"/>
      <c r="AC46" s="44"/>
      <c r="AD46" s="44"/>
      <c r="AE46" s="44"/>
      <c r="AF46" s="44"/>
      <c r="AG46" s="44"/>
      <c r="AH46" s="44"/>
      <c r="AI46" s="44"/>
      <c r="AJ46" s="44"/>
      <c r="AK46" s="44"/>
      <c r="AL46" s="44"/>
      <c r="AM46" s="44"/>
      <c r="AN46" s="44"/>
      <c r="AO46" s="44"/>
      <c r="AP46" s="44"/>
      <c r="AQ46" s="44"/>
    </row>
    <row r="47" spans="2:43" x14ac:dyDescent="0.25">
      <c r="B47" s="10" t="s">
        <v>24</v>
      </c>
      <c r="C47" s="116">
        <v>30897342</v>
      </c>
      <c r="D47" s="116">
        <v>30897342</v>
      </c>
      <c r="E47" s="116">
        <v>0</v>
      </c>
      <c r="F47" s="116">
        <v>0</v>
      </c>
      <c r="G47" s="116">
        <v>0</v>
      </c>
      <c r="H47" s="116">
        <v>0</v>
      </c>
      <c r="I47" s="116">
        <v>0</v>
      </c>
      <c r="J47" s="116">
        <v>0</v>
      </c>
      <c r="K47" s="116">
        <v>0</v>
      </c>
      <c r="L47" s="116">
        <v>0</v>
      </c>
      <c r="M47" s="116">
        <v>0</v>
      </c>
      <c r="N47" s="116">
        <v>0</v>
      </c>
      <c r="O47" s="116">
        <v>0</v>
      </c>
      <c r="P47" s="116">
        <v>0</v>
      </c>
      <c r="Q47" s="116">
        <f t="shared" si="6"/>
        <v>0</v>
      </c>
      <c r="U47"/>
      <c r="V47"/>
      <c r="W47" s="41"/>
      <c r="X47" s="41"/>
      <c r="Y47" s="42"/>
      <c r="Z47" s="42"/>
      <c r="AA47" s="42"/>
      <c r="AB47" s="42"/>
      <c r="AC47" s="44"/>
      <c r="AD47" s="44"/>
      <c r="AE47" s="44"/>
      <c r="AF47" s="44"/>
      <c r="AG47" s="44"/>
      <c r="AH47" s="44"/>
      <c r="AI47" s="44"/>
      <c r="AJ47" s="44"/>
      <c r="AK47" s="44"/>
      <c r="AL47" s="44"/>
      <c r="AM47" s="44"/>
      <c r="AN47" s="44"/>
      <c r="AO47" s="44"/>
      <c r="AP47" s="44"/>
      <c r="AQ47" s="44"/>
    </row>
    <row r="48" spans="2:43" x14ac:dyDescent="0.25">
      <c r="B48" s="108" t="s">
        <v>27</v>
      </c>
      <c r="C48" s="111">
        <f>C49</f>
        <v>1333308604</v>
      </c>
      <c r="D48" s="111">
        <v>4248008604</v>
      </c>
      <c r="E48" s="111">
        <f>E49</f>
        <v>0</v>
      </c>
      <c r="F48" s="111">
        <f>F49</f>
        <v>0</v>
      </c>
      <c r="G48" s="111">
        <f t="shared" ref="G48:P48" si="7">G49</f>
        <v>0</v>
      </c>
      <c r="H48" s="111">
        <f t="shared" si="7"/>
        <v>0</v>
      </c>
      <c r="I48" s="111">
        <f t="shared" si="7"/>
        <v>0</v>
      </c>
      <c r="J48" s="111">
        <f t="shared" si="7"/>
        <v>0</v>
      </c>
      <c r="K48" s="111">
        <f t="shared" si="7"/>
        <v>0</v>
      </c>
      <c r="L48" s="111">
        <f t="shared" si="7"/>
        <v>0</v>
      </c>
      <c r="M48" s="111">
        <f t="shared" si="7"/>
        <v>0</v>
      </c>
      <c r="N48" s="111">
        <f t="shared" si="7"/>
        <v>0</v>
      </c>
      <c r="O48" s="111">
        <f t="shared" si="7"/>
        <v>0</v>
      </c>
      <c r="P48" s="111">
        <f t="shared" si="7"/>
        <v>0</v>
      </c>
      <c r="Q48" s="111">
        <f t="shared" si="6"/>
        <v>0</v>
      </c>
      <c r="U48"/>
      <c r="V48"/>
      <c r="W48" s="41"/>
      <c r="X48" s="41"/>
      <c r="Y48" s="42"/>
      <c r="Z48" s="42"/>
      <c r="AA48" s="42"/>
      <c r="AB48" s="42"/>
      <c r="AC48" s="44"/>
      <c r="AD48" s="44"/>
      <c r="AE48" s="44"/>
      <c r="AF48" s="44"/>
      <c r="AG48" s="44"/>
      <c r="AH48" s="44"/>
      <c r="AI48" s="44"/>
      <c r="AJ48" s="44"/>
      <c r="AK48" s="44"/>
      <c r="AL48" s="44"/>
      <c r="AM48" s="44"/>
      <c r="AN48" s="44"/>
      <c r="AO48" s="44"/>
      <c r="AP48" s="44"/>
      <c r="AQ48" s="44"/>
    </row>
    <row r="49" spans="1:43" x14ac:dyDescent="0.25">
      <c r="B49" s="10" t="s">
        <v>24</v>
      </c>
      <c r="C49" s="116">
        <v>1333308604</v>
      </c>
      <c r="D49" s="116">
        <v>4248008604</v>
      </c>
      <c r="E49" s="116">
        <v>0</v>
      </c>
      <c r="F49" s="116">
        <v>0</v>
      </c>
      <c r="G49" s="116">
        <v>0</v>
      </c>
      <c r="H49" s="116">
        <v>0</v>
      </c>
      <c r="I49" s="116">
        <v>0</v>
      </c>
      <c r="J49" s="116">
        <v>0</v>
      </c>
      <c r="K49" s="116">
        <v>0</v>
      </c>
      <c r="L49" s="116">
        <v>0</v>
      </c>
      <c r="M49" s="116">
        <v>0</v>
      </c>
      <c r="N49" s="116">
        <v>0</v>
      </c>
      <c r="O49" s="116">
        <v>0</v>
      </c>
      <c r="P49" s="116">
        <v>0</v>
      </c>
      <c r="Q49" s="116">
        <f t="shared" si="6"/>
        <v>0</v>
      </c>
      <c r="U49"/>
      <c r="V49"/>
      <c r="W49" s="104"/>
      <c r="X49" s="104"/>
      <c r="Y49" s="42"/>
      <c r="Z49" s="42"/>
      <c r="AA49" s="42"/>
      <c r="AB49" s="42"/>
      <c r="AC49" s="44"/>
      <c r="AD49" s="44"/>
      <c r="AE49" s="44"/>
      <c r="AF49" s="44"/>
      <c r="AG49" s="44"/>
      <c r="AH49" s="44"/>
      <c r="AI49" s="44"/>
      <c r="AJ49" s="44"/>
      <c r="AK49" s="44"/>
      <c r="AL49" s="44"/>
      <c r="AM49" s="44"/>
      <c r="AN49" s="44"/>
      <c r="AO49" s="44"/>
      <c r="AP49" s="44"/>
      <c r="AQ49" s="44"/>
    </row>
    <row r="50" spans="1:43" s="24" customFormat="1" x14ac:dyDescent="0.25">
      <c r="B50" s="108" t="s">
        <v>28</v>
      </c>
      <c r="C50" s="111">
        <f>C51</f>
        <v>0</v>
      </c>
      <c r="D50" s="111">
        <v>0</v>
      </c>
      <c r="E50" s="111">
        <f>E51</f>
        <v>0</v>
      </c>
      <c r="F50" s="111">
        <f>F51</f>
        <v>0</v>
      </c>
      <c r="G50" s="111">
        <f t="shared" ref="G50:P50" si="8">G51</f>
        <v>0</v>
      </c>
      <c r="H50" s="111">
        <f t="shared" si="8"/>
        <v>0</v>
      </c>
      <c r="I50" s="111">
        <f t="shared" si="8"/>
        <v>0</v>
      </c>
      <c r="J50" s="111">
        <f t="shared" si="8"/>
        <v>0</v>
      </c>
      <c r="K50" s="111">
        <f t="shared" si="8"/>
        <v>0</v>
      </c>
      <c r="L50" s="111">
        <f t="shared" si="8"/>
        <v>0</v>
      </c>
      <c r="M50" s="111">
        <f t="shared" si="8"/>
        <v>0</v>
      </c>
      <c r="N50" s="111">
        <f t="shared" si="8"/>
        <v>0</v>
      </c>
      <c r="O50" s="111">
        <f t="shared" si="8"/>
        <v>0</v>
      </c>
      <c r="P50" s="111">
        <f t="shared" si="8"/>
        <v>0</v>
      </c>
      <c r="Q50" s="111">
        <f t="shared" si="6"/>
        <v>0</v>
      </c>
      <c r="R50"/>
      <c r="S50"/>
      <c r="T50" s="3"/>
      <c r="U50"/>
      <c r="V50"/>
      <c r="W50" s="42"/>
      <c r="X50" s="42"/>
      <c r="Y50" s="42"/>
      <c r="Z50" s="42"/>
      <c r="AA50" s="42"/>
      <c r="AB50" s="42"/>
      <c r="AC50" s="44"/>
      <c r="AD50" s="44"/>
      <c r="AE50" s="44"/>
      <c r="AF50" s="44"/>
      <c r="AG50" s="44"/>
      <c r="AH50" s="44"/>
      <c r="AI50" s="44"/>
      <c r="AJ50" s="44"/>
      <c r="AK50" s="44"/>
      <c r="AL50" s="44"/>
      <c r="AM50" s="44"/>
      <c r="AN50" s="44"/>
      <c r="AO50" s="44"/>
      <c r="AP50" s="44"/>
      <c r="AQ50" s="44"/>
    </row>
    <row r="51" spans="1:43" x14ac:dyDescent="0.25">
      <c r="B51" s="10" t="s">
        <v>25</v>
      </c>
      <c r="C51" s="116">
        <v>0</v>
      </c>
      <c r="D51" s="116">
        <v>0</v>
      </c>
      <c r="E51" s="116">
        <v>0</v>
      </c>
      <c r="F51" s="116">
        <v>0</v>
      </c>
      <c r="G51" s="116">
        <v>0</v>
      </c>
      <c r="H51" s="116">
        <v>0</v>
      </c>
      <c r="I51" s="116">
        <v>0</v>
      </c>
      <c r="J51" s="116">
        <v>0</v>
      </c>
      <c r="K51" s="116">
        <v>0</v>
      </c>
      <c r="L51" s="116">
        <v>0</v>
      </c>
      <c r="M51" s="116">
        <v>0</v>
      </c>
      <c r="N51" s="116">
        <v>0</v>
      </c>
      <c r="O51" s="116">
        <v>0</v>
      </c>
      <c r="P51" s="116">
        <v>0</v>
      </c>
      <c r="Q51" s="116">
        <f t="shared" si="6"/>
        <v>0</v>
      </c>
      <c r="U51"/>
      <c r="V51"/>
      <c r="W51" s="42"/>
      <c r="X51" s="42"/>
      <c r="Y51" s="42"/>
      <c r="Z51" s="42"/>
      <c r="AA51" s="42"/>
      <c r="AB51" s="44"/>
      <c r="AC51" s="44"/>
      <c r="AD51" s="44"/>
      <c r="AE51" s="44"/>
      <c r="AF51" s="44"/>
      <c r="AG51" s="44"/>
      <c r="AH51" s="44"/>
      <c r="AI51" s="44"/>
      <c r="AJ51" s="44"/>
      <c r="AK51" s="44"/>
      <c r="AL51" s="44"/>
      <c r="AM51" s="44"/>
      <c r="AN51" s="44"/>
      <c r="AO51" s="44"/>
      <c r="AP51" s="44"/>
      <c r="AQ51"/>
    </row>
    <row r="52" spans="1:43" s="25" customFormat="1" x14ac:dyDescent="0.25">
      <c r="B52" s="118" t="s">
        <v>43</v>
      </c>
      <c r="C52" s="124">
        <f t="shared" ref="C52:P52" si="9">C46+C48+C50</f>
        <v>1364205946</v>
      </c>
      <c r="D52" s="124">
        <f t="shared" si="9"/>
        <v>4278905946</v>
      </c>
      <c r="E52" s="117">
        <f>E46+E48+E50</f>
        <v>0</v>
      </c>
      <c r="F52" s="117">
        <f t="shared" si="9"/>
        <v>0</v>
      </c>
      <c r="G52" s="117">
        <f t="shared" si="9"/>
        <v>0</v>
      </c>
      <c r="H52" s="117">
        <f t="shared" si="9"/>
        <v>0</v>
      </c>
      <c r="I52" s="117">
        <f t="shared" si="9"/>
        <v>0</v>
      </c>
      <c r="J52" s="117">
        <f t="shared" si="9"/>
        <v>0</v>
      </c>
      <c r="K52" s="117">
        <f t="shared" si="9"/>
        <v>0</v>
      </c>
      <c r="L52" s="117">
        <f t="shared" si="9"/>
        <v>0</v>
      </c>
      <c r="M52" s="117">
        <f t="shared" si="9"/>
        <v>0</v>
      </c>
      <c r="N52" s="117">
        <f t="shared" si="9"/>
        <v>0</v>
      </c>
      <c r="O52" s="117">
        <f t="shared" si="9"/>
        <v>0</v>
      </c>
      <c r="P52" s="117">
        <f t="shared" si="9"/>
        <v>0</v>
      </c>
      <c r="Q52" s="117">
        <f>SUM(E52:P52)</f>
        <v>0</v>
      </c>
      <c r="R52"/>
      <c r="S52"/>
      <c r="T52" s="3"/>
      <c r="U52" s="43"/>
      <c r="V52" s="43"/>
      <c r="W52" s="43"/>
      <c r="X52" s="45"/>
      <c r="Y52" s="45"/>
      <c r="Z52" s="45"/>
      <c r="AA52" s="45"/>
      <c r="AB52" s="44"/>
      <c r="AC52" s="44"/>
      <c r="AD52" s="44"/>
      <c r="AE52" s="44"/>
      <c r="AF52" s="44"/>
      <c r="AG52" s="44"/>
      <c r="AH52" s="44"/>
      <c r="AI52" s="44"/>
      <c r="AJ52" s="44"/>
      <c r="AK52" s="44"/>
      <c r="AL52" s="44"/>
      <c r="AM52" s="44"/>
      <c r="AN52" s="44"/>
      <c r="AO52" s="44"/>
      <c r="AP52" s="44"/>
    </row>
    <row r="53" spans="1:43" x14ac:dyDescent="0.25">
      <c r="B53" s="84"/>
      <c r="C53" s="126"/>
      <c r="D53" s="126"/>
      <c r="E53" s="101"/>
      <c r="F53" s="101"/>
      <c r="G53" s="101"/>
      <c r="H53" s="101"/>
      <c r="I53" s="101"/>
      <c r="J53" s="101"/>
      <c r="K53" s="101"/>
      <c r="L53" s="101"/>
      <c r="M53" s="101"/>
      <c r="N53" s="101"/>
      <c r="O53" s="101"/>
      <c r="P53" s="101"/>
      <c r="Q53" s="101"/>
      <c r="U53" s="42"/>
      <c r="V53" s="42"/>
      <c r="W53" s="42"/>
      <c r="X53" s="42"/>
      <c r="Y53" s="42"/>
      <c r="Z53" s="42"/>
      <c r="AA53" s="42"/>
      <c r="AQ53"/>
    </row>
    <row r="54" spans="1:43" x14ac:dyDescent="0.25">
      <c r="B54" s="118" t="s">
        <v>44</v>
      </c>
      <c r="C54" s="124">
        <f t="shared" ref="C54:Q54" si="10">C43+C52</f>
        <v>183565428567</v>
      </c>
      <c r="D54" s="124">
        <f t="shared" si="10"/>
        <v>209114082901.14996</v>
      </c>
      <c r="E54" s="103">
        <f t="shared" si="10"/>
        <v>7688149192.3899994</v>
      </c>
      <c r="F54" s="103">
        <f t="shared" si="10"/>
        <v>8678944969</v>
      </c>
      <c r="G54" s="103">
        <f t="shared" si="10"/>
        <v>10364519613.699999</v>
      </c>
      <c r="H54" s="103">
        <f t="shared" si="10"/>
        <v>11109981017.910002</v>
      </c>
      <c r="I54" s="103">
        <f t="shared" si="10"/>
        <v>11413632951.18</v>
      </c>
      <c r="J54" s="103">
        <f t="shared" si="10"/>
        <v>9997655700.9300003</v>
      </c>
      <c r="K54" s="103">
        <f t="shared" si="10"/>
        <v>10143726770.200001</v>
      </c>
      <c r="L54" s="103">
        <f t="shared" si="10"/>
        <v>11059140677.77</v>
      </c>
      <c r="M54" s="103">
        <f t="shared" si="10"/>
        <v>10302291908.829998</v>
      </c>
      <c r="N54" s="103">
        <f t="shared" si="10"/>
        <v>10617089509.390001</v>
      </c>
      <c r="O54" s="103">
        <f t="shared" si="10"/>
        <v>13036639180.07</v>
      </c>
      <c r="P54" s="103">
        <f t="shared" si="10"/>
        <v>18682165431.620003</v>
      </c>
      <c r="Q54" s="103">
        <f t="shared" si="10"/>
        <v>133093936922.99002</v>
      </c>
    </row>
    <row r="55" spans="1:43" s="3" customFormat="1" x14ac:dyDescent="0.25">
      <c r="A55"/>
      <c r="B55" s="96" t="s">
        <v>104</v>
      </c>
      <c r="C55" s="31"/>
      <c r="D55" s="31"/>
      <c r="E55" s="51"/>
      <c r="F55" s="51"/>
      <c r="G55" s="51"/>
      <c r="H55" s="51"/>
      <c r="I55" s="51"/>
      <c r="J55" s="51"/>
      <c r="K55" s="51"/>
      <c r="L55" s="51"/>
      <c r="M55" s="51"/>
      <c r="N55" s="51"/>
      <c r="O55" s="51"/>
      <c r="P55" s="51"/>
      <c r="Q55" s="51"/>
      <c r="R55"/>
      <c r="S55"/>
    </row>
    <row r="56" spans="1:43" s="3" customFormat="1" x14ac:dyDescent="0.25">
      <c r="A56"/>
      <c r="B56" s="97" t="s">
        <v>127</v>
      </c>
      <c r="C56" s="85"/>
      <c r="D56" s="85"/>
      <c r="E56" s="2"/>
      <c r="F56" s="2"/>
      <c r="G56" s="2"/>
      <c r="H56" s="2"/>
      <c r="I56" s="2"/>
      <c r="J56" s="2"/>
      <c r="K56" s="2"/>
      <c r="L56" s="2"/>
      <c r="M56" s="2"/>
      <c r="N56" s="2"/>
      <c r="O56" s="2"/>
      <c r="P56" s="27"/>
      <c r="Q56" s="2"/>
      <c r="R56"/>
      <c r="S56"/>
    </row>
    <row r="57" spans="1:43" s="3" customFormat="1" x14ac:dyDescent="0.25">
      <c r="A57"/>
      <c r="B57" s="98" t="s">
        <v>61</v>
      </c>
      <c r="C57" s="30"/>
      <c r="D57" s="30"/>
      <c r="E57" s="30"/>
      <c r="F57" s="30"/>
      <c r="G57" s="30"/>
      <c r="H57" s="30"/>
      <c r="I57" s="30"/>
      <c r="J57" s="30"/>
      <c r="K57" s="30"/>
      <c r="L57" s="30"/>
      <c r="M57" s="30"/>
      <c r="N57" s="30"/>
      <c r="O57" s="30"/>
      <c r="P57" s="30"/>
      <c r="Q57" s="30"/>
      <c r="R57"/>
      <c r="S57"/>
    </row>
    <row r="58" spans="1:43" s="3" customFormat="1" x14ac:dyDescent="0.25">
      <c r="A58"/>
      <c r="B58" s="88"/>
      <c r="C58" s="31"/>
      <c r="D58" s="31"/>
      <c r="E58" s="32"/>
      <c r="F58" s="32"/>
      <c r="G58" s="32"/>
      <c r="H58" s="32"/>
      <c r="I58" s="32"/>
      <c r="J58" s="32"/>
      <c r="K58" s="32"/>
      <c r="L58" s="32"/>
      <c r="M58" s="32"/>
      <c r="N58" s="32"/>
      <c r="O58" s="32"/>
      <c r="P58" s="32"/>
      <c r="Q58" s="32"/>
      <c r="R58"/>
      <c r="S58"/>
    </row>
    <row r="59" spans="1:43" s="3" customFormat="1" x14ac:dyDescent="0.25">
      <c r="A59"/>
      <c r="B59" s="31"/>
      <c r="C59"/>
      <c r="D59"/>
      <c r="E59" s="38"/>
      <c r="F59" s="38"/>
      <c r="G59" s="15"/>
      <c r="H59" s="15"/>
      <c r="I59" s="15"/>
      <c r="J59" s="15"/>
      <c r="K59" s="15"/>
      <c r="L59" s="15"/>
      <c r="M59" s="15"/>
      <c r="N59" s="15"/>
      <c r="O59" s="15"/>
      <c r="P59" s="15"/>
      <c r="Q59" s="15"/>
      <c r="R59"/>
      <c r="S59"/>
    </row>
    <row r="60" spans="1:43" s="3" customFormat="1" x14ac:dyDescent="0.25">
      <c r="A60"/>
      <c r="B60"/>
      <c r="C60"/>
      <c r="D60"/>
      <c r="E60" s="38"/>
      <c r="F60" s="39"/>
      <c r="G60" s="37"/>
      <c r="H60" s="37"/>
      <c r="I60" s="37"/>
      <c r="J60" s="37"/>
      <c r="K60" s="37"/>
      <c r="L60" s="37"/>
      <c r="M60" s="37"/>
      <c r="N60" s="37"/>
      <c r="O60" s="37"/>
      <c r="P60" s="37"/>
      <c r="Q60" s="37"/>
      <c r="R60"/>
      <c r="S60"/>
    </row>
    <row r="61" spans="1:43" s="3" customFormat="1" x14ac:dyDescent="0.25">
      <c r="A61"/>
      <c r="B61"/>
      <c r="C61" s="15"/>
      <c r="D61" s="15"/>
      <c r="E61" s="38"/>
      <c r="F61" s="39"/>
      <c r="G61" s="37"/>
      <c r="H61" s="37"/>
      <c r="I61" s="37"/>
      <c r="J61" s="37"/>
      <c r="K61" s="37"/>
      <c r="L61" s="37"/>
      <c r="M61" s="37"/>
      <c r="N61" s="37"/>
      <c r="O61" s="37"/>
      <c r="P61" s="37"/>
      <c r="Q61" s="37"/>
      <c r="R61"/>
      <c r="S61"/>
    </row>
    <row r="62" spans="1:43" s="3" customFormat="1" x14ac:dyDescent="0.25">
      <c r="A62"/>
      <c r="B62"/>
      <c r="C62"/>
      <c r="D62"/>
      <c r="E62" s="38"/>
      <c r="F62" s="38"/>
      <c r="G62" s="15"/>
      <c r="H62" s="15"/>
      <c r="I62" s="15"/>
      <c r="J62" s="15"/>
      <c r="K62" s="15"/>
      <c r="L62" s="15"/>
      <c r="M62" s="15"/>
      <c r="N62" s="15"/>
      <c r="O62" s="15"/>
      <c r="P62" s="15"/>
      <c r="Q62" s="15"/>
      <c r="R62"/>
      <c r="S62"/>
    </row>
    <row r="63" spans="1:43" s="3" customFormat="1" x14ac:dyDescent="0.25">
      <c r="A63"/>
      <c r="B63"/>
      <c r="C63"/>
      <c r="D63"/>
      <c r="E63" s="38"/>
      <c r="F63" s="38"/>
      <c r="G63" s="15"/>
      <c r="H63" s="15"/>
      <c r="I63" s="15"/>
      <c r="J63" s="15"/>
      <c r="K63" s="15"/>
      <c r="L63" s="15"/>
      <c r="M63" s="15"/>
      <c r="N63" s="15"/>
      <c r="O63" s="15"/>
      <c r="P63" s="15"/>
      <c r="Q63" s="15"/>
      <c r="R63"/>
      <c r="S63"/>
    </row>
    <row r="64" spans="1:43" x14ac:dyDescent="0.25">
      <c r="E64" s="38"/>
      <c r="F64" s="38"/>
    </row>
  </sheetData>
  <mergeCells count="7">
    <mergeCell ref="B8:B9"/>
    <mergeCell ref="E8:Q8"/>
    <mergeCell ref="B2:Q2"/>
    <mergeCell ref="B3:Q3"/>
    <mergeCell ref="B4:Q4"/>
    <mergeCell ref="B5:Q5"/>
    <mergeCell ref="B6:Q6"/>
  </mergeCells>
  <phoneticPr fontId="13" type="noConversion"/>
  <pageMargins left="0.7" right="0.7" top="0.75" bottom="0.75" header="0.3" footer="0.3"/>
  <pageSetup orientation="portrait" horizontalDpi="4294967295" verticalDpi="4294967295" r:id="rId1"/>
  <ignoredErrors>
    <ignoredError sqref="Q45:Q51 C11 C34 Q10 Q11:Q4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E04-DB3E-48B5-A7DB-AE7E8BAF355C}">
  <dimension ref="A1:AN71"/>
  <sheetViews>
    <sheetView showGridLines="0" zoomScale="70" zoomScaleNormal="70" workbookViewId="0">
      <selection activeCell="Q53" sqref="Q53"/>
    </sheetView>
  </sheetViews>
  <sheetFormatPr defaultColWidth="11.42578125" defaultRowHeight="15" x14ac:dyDescent="0.25"/>
  <cols>
    <col min="1" max="1" width="7.85546875" customWidth="1"/>
    <col min="2" max="2" width="109.140625" customWidth="1"/>
    <col min="3" max="3" width="19.140625" customWidth="1"/>
    <col min="4" max="4" width="21.85546875" customWidth="1"/>
    <col min="5" max="5" width="19" style="15" bestFit="1" customWidth="1"/>
    <col min="6" max="13" width="19" style="15" customWidth="1"/>
    <col min="14" max="14" width="16.85546875" style="15" customWidth="1"/>
    <col min="15" max="15" width="17.140625" style="15" customWidth="1"/>
    <col min="16" max="16" width="16" style="15"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1" t="s">
        <v>0</v>
      </c>
      <c r="C2" s="171"/>
      <c r="D2" s="171"/>
      <c r="E2" s="171"/>
      <c r="F2" s="171"/>
      <c r="G2" s="171"/>
      <c r="H2" s="171"/>
      <c r="I2" s="171"/>
      <c r="J2" s="171"/>
      <c r="K2" s="171"/>
      <c r="L2" s="171"/>
      <c r="M2" s="171"/>
      <c r="N2" s="171"/>
      <c r="O2" s="171"/>
      <c r="P2" s="171"/>
      <c r="Q2" s="171"/>
    </row>
    <row r="3" spans="2:40" ht="21" x14ac:dyDescent="0.25">
      <c r="B3" s="172" t="s">
        <v>1</v>
      </c>
      <c r="C3" s="172"/>
      <c r="D3" s="172"/>
      <c r="E3" s="172"/>
      <c r="F3" s="172"/>
      <c r="G3" s="172"/>
      <c r="H3" s="172"/>
      <c r="I3" s="172"/>
      <c r="J3" s="172"/>
      <c r="K3" s="172"/>
      <c r="L3" s="172"/>
      <c r="M3" s="172"/>
      <c r="N3" s="172"/>
      <c r="O3" s="172"/>
      <c r="P3" s="172"/>
      <c r="Q3" s="172"/>
    </row>
    <row r="4" spans="2:40" ht="15.75" customHeight="1" x14ac:dyDescent="0.25">
      <c r="B4" s="173" t="s">
        <v>2</v>
      </c>
      <c r="C4" s="173"/>
      <c r="D4" s="173"/>
      <c r="E4" s="173"/>
      <c r="F4" s="173"/>
      <c r="G4" s="173"/>
      <c r="H4" s="173"/>
      <c r="I4" s="173"/>
      <c r="J4" s="173"/>
      <c r="K4" s="173"/>
      <c r="L4" s="173"/>
      <c r="M4" s="173"/>
      <c r="N4" s="173"/>
      <c r="O4" s="173"/>
      <c r="P4" s="173"/>
      <c r="Q4" s="173"/>
    </row>
    <row r="5" spans="2:40" ht="15.75" customHeight="1" x14ac:dyDescent="0.25">
      <c r="B5" s="173" t="s">
        <v>3</v>
      </c>
      <c r="C5" s="173"/>
      <c r="D5" s="173"/>
      <c r="E5" s="173"/>
      <c r="F5" s="173"/>
      <c r="G5" s="173"/>
      <c r="H5" s="173"/>
      <c r="I5" s="173"/>
      <c r="J5" s="173"/>
      <c r="K5" s="173"/>
      <c r="L5" s="173"/>
      <c r="M5" s="173"/>
      <c r="N5" s="173"/>
      <c r="O5" s="173"/>
      <c r="P5" s="173"/>
      <c r="Q5" s="173"/>
    </row>
    <row r="6" spans="2:40" ht="15.75" customHeight="1" x14ac:dyDescent="0.25">
      <c r="B6" s="173"/>
      <c r="C6" s="173"/>
      <c r="D6" s="173"/>
      <c r="E6" s="173"/>
      <c r="F6" s="173"/>
      <c r="G6" s="173"/>
      <c r="H6" s="173"/>
      <c r="I6" s="173"/>
      <c r="J6" s="173"/>
      <c r="K6" s="173"/>
      <c r="L6" s="173"/>
      <c r="M6" s="173"/>
      <c r="N6" s="173"/>
      <c r="O6" s="173"/>
      <c r="P6" s="173"/>
      <c r="Q6" s="173"/>
    </row>
    <row r="7" spans="2:40" x14ac:dyDescent="0.25">
      <c r="B7" s="4" t="s">
        <v>128</v>
      </c>
      <c r="C7" s="5"/>
      <c r="D7" s="5"/>
      <c r="E7" s="6"/>
      <c r="F7" s="6"/>
      <c r="G7" s="6"/>
      <c r="H7" s="6"/>
      <c r="I7" s="6"/>
      <c r="J7" s="6"/>
      <c r="K7" s="6"/>
      <c r="L7" s="6"/>
      <c r="M7" s="6"/>
      <c r="N7" s="6"/>
      <c r="O7" s="6"/>
      <c r="P7" s="6"/>
      <c r="Q7" s="7" t="s">
        <v>5</v>
      </c>
    </row>
    <row r="8" spans="2:40" ht="27.75" customHeight="1" x14ac:dyDescent="0.25">
      <c r="B8" s="169" t="s">
        <v>6</v>
      </c>
      <c r="C8" s="165" t="s">
        <v>96</v>
      </c>
      <c r="D8" s="165" t="s">
        <v>121</v>
      </c>
      <c r="E8" s="170" t="s">
        <v>9</v>
      </c>
      <c r="F8" s="170"/>
      <c r="G8" s="170"/>
      <c r="H8" s="170"/>
      <c r="I8" s="170"/>
      <c r="J8" s="170"/>
      <c r="K8" s="170"/>
      <c r="L8" s="170"/>
      <c r="M8" s="170"/>
      <c r="N8" s="170"/>
      <c r="O8" s="170"/>
      <c r="P8" s="170"/>
      <c r="Q8" s="170"/>
    </row>
    <row r="9" spans="2:40" x14ac:dyDescent="0.25">
      <c r="B9" s="169"/>
      <c r="C9" s="122" t="s">
        <v>129</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132840604489</v>
      </c>
      <c r="D10" s="111">
        <v>147448289356.85001</v>
      </c>
      <c r="E10" s="111">
        <v>7225315505.3299999</v>
      </c>
      <c r="F10" s="111">
        <v>8100482290.3100004</v>
      </c>
      <c r="G10" s="111">
        <v>8712014285.3800011</v>
      </c>
      <c r="H10" s="111">
        <v>9393470120.8800011</v>
      </c>
      <c r="I10" s="111">
        <v>9339864059.2400017</v>
      </c>
      <c r="J10" s="111">
        <v>9299785542.8199997</v>
      </c>
      <c r="K10" s="111">
        <v>9302243694.9699993</v>
      </c>
      <c r="L10" s="111">
        <v>9228963853.8399982</v>
      </c>
      <c r="M10" s="111">
        <v>10392574559.09</v>
      </c>
      <c r="N10" s="111">
        <v>10716339003.579996</v>
      </c>
      <c r="O10" s="111">
        <v>11613228241.619999</v>
      </c>
      <c r="P10" s="111">
        <v>16878891100.23</v>
      </c>
      <c r="Q10" s="111">
        <f t="shared" ref="Q10:Q48" si="0">SUM(E10:P10)</f>
        <v>120203172257.28999</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132640604489</v>
      </c>
      <c r="D11" s="116">
        <v>133053588424.27</v>
      </c>
      <c r="E11" s="116">
        <v>7225315505.3299999</v>
      </c>
      <c r="F11" s="116">
        <v>8085237463.0700006</v>
      </c>
      <c r="G11" s="116">
        <v>8215208515.1800003</v>
      </c>
      <c r="H11" s="116">
        <v>8670394846.1399994</v>
      </c>
      <c r="I11" s="116">
        <v>8582968296.0100002</v>
      </c>
      <c r="J11" s="116">
        <v>8853419910.2000008</v>
      </c>
      <c r="K11" s="116">
        <v>8817719692.4899998</v>
      </c>
      <c r="L11" s="116">
        <v>8730772832.3599987</v>
      </c>
      <c r="M11" s="116">
        <v>9982007179.7800007</v>
      </c>
      <c r="N11" s="116">
        <v>10145305225.359999</v>
      </c>
      <c r="O11" s="115">
        <v>10127723779.139999</v>
      </c>
      <c r="P11" s="115">
        <v>12301363359.58</v>
      </c>
      <c r="Q11" s="115">
        <f t="shared" si="0"/>
        <v>109737436604.64001</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200000000</v>
      </c>
      <c r="D12" s="116">
        <v>200000000</v>
      </c>
      <c r="E12" s="116">
        <v>0</v>
      </c>
      <c r="F12" s="116">
        <v>9782030.7599999998</v>
      </c>
      <c r="G12" s="116">
        <v>1371634.3</v>
      </c>
      <c r="H12" s="116">
        <v>1748638.37</v>
      </c>
      <c r="I12" s="116">
        <v>2233870.7799999998</v>
      </c>
      <c r="J12" s="116">
        <v>3549891.33</v>
      </c>
      <c r="K12" s="116">
        <v>12887245.85</v>
      </c>
      <c r="L12" s="116">
        <v>1366042.43</v>
      </c>
      <c r="M12" s="116">
        <v>9239457.2699999996</v>
      </c>
      <c r="N12" s="116">
        <v>11859578.41</v>
      </c>
      <c r="O12" s="116">
        <v>1762850.16</v>
      </c>
      <c r="P12" s="116">
        <v>25611529.789999999</v>
      </c>
      <c r="Q12" s="116">
        <f t="shared" si="0"/>
        <v>81412769.449999988</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v>334168371.63</v>
      </c>
      <c r="E13" s="116"/>
      <c r="F13" s="116"/>
      <c r="G13" s="116"/>
      <c r="H13" s="116">
        <v>4989070</v>
      </c>
      <c r="I13" s="116">
        <v>641000</v>
      </c>
      <c r="J13" s="116">
        <v>0</v>
      </c>
      <c r="K13" s="116">
        <v>2999991.24</v>
      </c>
      <c r="L13" s="116">
        <v>315316.96000000002</v>
      </c>
      <c r="M13" s="116">
        <v>703250.22</v>
      </c>
      <c r="N13" s="116">
        <v>6649089.0499999998</v>
      </c>
      <c r="O13" s="116">
        <v>16333182.190000001</v>
      </c>
      <c r="P13" s="116">
        <v>17153399.030000001</v>
      </c>
      <c r="Q13" s="116">
        <f t="shared" si="0"/>
        <v>49784298.690000005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115</v>
      </c>
      <c r="C14" s="116">
        <v>0</v>
      </c>
      <c r="D14" s="116">
        <v>42307935</v>
      </c>
      <c r="E14" s="116"/>
      <c r="F14" s="116"/>
      <c r="G14" s="116"/>
      <c r="H14" s="116"/>
      <c r="I14" s="116"/>
      <c r="J14" s="116"/>
      <c r="K14" s="116"/>
      <c r="L14" s="116"/>
      <c r="M14" s="116"/>
      <c r="N14" s="116"/>
      <c r="O14" s="116"/>
      <c r="P14" s="116">
        <v>0</v>
      </c>
      <c r="Q14" s="116">
        <f t="shared" si="0"/>
        <v>0</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49</v>
      </c>
      <c r="C15" s="116">
        <v>0</v>
      </c>
      <c r="D15" s="116">
        <v>8125691492.7299995</v>
      </c>
      <c r="E15" s="116">
        <v>0</v>
      </c>
      <c r="F15" s="116">
        <v>5462796.4800000004</v>
      </c>
      <c r="G15" s="116">
        <v>417965643.88999999</v>
      </c>
      <c r="H15" s="116">
        <v>586341776.43000007</v>
      </c>
      <c r="I15" s="116">
        <v>620219191.25</v>
      </c>
      <c r="J15" s="116">
        <v>416572485.28999996</v>
      </c>
      <c r="K15" s="116">
        <v>393000753.23000002</v>
      </c>
      <c r="L15" s="116">
        <v>319546333.97000003</v>
      </c>
      <c r="M15" s="116">
        <v>378726963.60000002</v>
      </c>
      <c r="N15" s="116">
        <v>539366028.53999996</v>
      </c>
      <c r="O15" s="116">
        <v>592307108.75</v>
      </c>
      <c r="P15" s="116">
        <v>816604213.47000003</v>
      </c>
      <c r="Q15" s="116">
        <f t="shared" si="0"/>
        <v>5086113294.8999996</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v>5692533133.2199993</v>
      </c>
      <c r="E16" s="116"/>
      <c r="F16" s="116"/>
      <c r="G16" s="116">
        <v>77468492.010000005</v>
      </c>
      <c r="H16" s="116">
        <v>129995789.94</v>
      </c>
      <c r="I16" s="116">
        <v>133801701.19999999</v>
      </c>
      <c r="J16" s="116">
        <v>26243256</v>
      </c>
      <c r="K16" s="116">
        <v>75636012.159999996</v>
      </c>
      <c r="L16" s="116">
        <v>176963328.12</v>
      </c>
      <c r="M16" s="116">
        <v>21897708.219999999</v>
      </c>
      <c r="N16" s="116">
        <v>13159082.219999999</v>
      </c>
      <c r="O16" s="116">
        <v>875101321.38</v>
      </c>
      <c r="P16" s="116">
        <v>3718158598.3599997</v>
      </c>
      <c r="Q16" s="116">
        <f t="shared" si="0"/>
        <v>5248425289.6099997</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2089853814</v>
      </c>
      <c r="D17" s="137">
        <v>2602681519.1799998</v>
      </c>
      <c r="E17" s="137">
        <v>90756643.540000007</v>
      </c>
      <c r="F17" s="137">
        <v>113871716.19</v>
      </c>
      <c r="G17" s="137">
        <v>490218339.44000006</v>
      </c>
      <c r="H17" s="137">
        <v>264553172.09999999</v>
      </c>
      <c r="I17" s="137">
        <v>114104367.76000001</v>
      </c>
      <c r="J17" s="137">
        <v>224447623.98999998</v>
      </c>
      <c r="K17" s="137">
        <v>113101767.49000001</v>
      </c>
      <c r="L17" s="137">
        <v>171723343.87</v>
      </c>
      <c r="M17" s="137">
        <v>223906861.51999998</v>
      </c>
      <c r="N17" s="137">
        <v>98576707.74000001</v>
      </c>
      <c r="O17" s="137">
        <v>153924327.78</v>
      </c>
      <c r="P17" s="137">
        <v>184680423.69999999</v>
      </c>
      <c r="Q17" s="109">
        <f t="shared" si="0"/>
        <v>2243865295.1199999</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2089853814</v>
      </c>
      <c r="D18" s="116">
        <v>2089853814</v>
      </c>
      <c r="E18" s="116">
        <v>90756643.540000007</v>
      </c>
      <c r="F18" s="116">
        <v>113871716.19</v>
      </c>
      <c r="G18" s="116">
        <v>245571263.46000001</v>
      </c>
      <c r="H18" s="116">
        <v>114263420.16999999</v>
      </c>
      <c r="I18" s="116">
        <v>112216435.65000001</v>
      </c>
      <c r="J18" s="116">
        <v>219272461.18999997</v>
      </c>
      <c r="K18" s="116">
        <v>107500152.33000001</v>
      </c>
      <c r="L18" s="116">
        <v>166273873.52000001</v>
      </c>
      <c r="M18" s="116">
        <v>212912750.38999999</v>
      </c>
      <c r="N18" s="116">
        <v>95054254.400000006</v>
      </c>
      <c r="O18" s="116">
        <v>138644378.55000001</v>
      </c>
      <c r="P18" s="116">
        <v>164850694.59999999</v>
      </c>
      <c r="Q18" s="116">
        <f t="shared" si="0"/>
        <v>1781188043.99</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v>512827705.18000001</v>
      </c>
      <c r="E19" s="116"/>
      <c r="F19" s="116">
        <v>0</v>
      </c>
      <c r="G19" s="116">
        <v>244647075.98000002</v>
      </c>
      <c r="H19" s="116">
        <v>150289751.93000001</v>
      </c>
      <c r="I19" s="116">
        <v>1887932.1099999999</v>
      </c>
      <c r="J19" s="116">
        <v>5175162.8</v>
      </c>
      <c r="K19" s="116">
        <v>5601615.1600000001</v>
      </c>
      <c r="L19" s="116">
        <v>5449470.3499999996</v>
      </c>
      <c r="M19" s="116">
        <v>10994111.129999999</v>
      </c>
      <c r="N19" s="116">
        <v>3522453.3400000008</v>
      </c>
      <c r="O19" s="116">
        <v>15279949.23</v>
      </c>
      <c r="P19" s="116">
        <v>19829729.100000001</v>
      </c>
      <c r="Q19" s="116">
        <f t="shared" si="0"/>
        <v>462677251.13000011</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42439883549</v>
      </c>
      <c r="D20" s="137">
        <v>44257772467.840004</v>
      </c>
      <c r="E20" s="137">
        <v>772463429</v>
      </c>
      <c r="F20" s="137">
        <v>975471552.07999992</v>
      </c>
      <c r="G20" s="137">
        <v>1443270141.8699999</v>
      </c>
      <c r="H20" s="137">
        <v>1217625706.3599999</v>
      </c>
      <c r="I20" s="137">
        <v>1337677249.6300001</v>
      </c>
      <c r="J20" s="137">
        <v>1114755756.27</v>
      </c>
      <c r="K20" s="137">
        <v>1332167277.3400002</v>
      </c>
      <c r="L20" s="137">
        <v>1656241759.6400001</v>
      </c>
      <c r="M20" s="137">
        <v>1177797320.04</v>
      </c>
      <c r="N20" s="137">
        <v>1137974708.3399999</v>
      </c>
      <c r="O20" s="137">
        <v>2488100563.2800002</v>
      </c>
      <c r="P20" s="137">
        <v>3262954489.5600004</v>
      </c>
      <c r="Q20" s="111">
        <f t="shared" si="0"/>
        <v>17916499953.41</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42439883549</v>
      </c>
      <c r="D21" s="116">
        <v>43836774731.880005</v>
      </c>
      <c r="E21" s="163">
        <v>772463429</v>
      </c>
      <c r="F21" s="116">
        <v>975471552.07999992</v>
      </c>
      <c r="G21" s="116">
        <v>1429993317.04</v>
      </c>
      <c r="H21" s="116">
        <v>1192938845.3499999</v>
      </c>
      <c r="I21" s="116">
        <v>1301029108.75</v>
      </c>
      <c r="J21" s="116">
        <v>1085088224.78</v>
      </c>
      <c r="K21" s="116">
        <v>1318665056.95</v>
      </c>
      <c r="L21" s="116">
        <v>1622787903.4200001</v>
      </c>
      <c r="M21" s="116">
        <v>1141807979.0899999</v>
      </c>
      <c r="N21" s="116">
        <v>1121353139.78</v>
      </c>
      <c r="O21" s="116">
        <v>2462490969.5300002</v>
      </c>
      <c r="P21" s="116">
        <v>3177049286.2700005</v>
      </c>
      <c r="Q21" s="116">
        <f t="shared" si="0"/>
        <v>17601138812.040001</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16">
        <v>0</v>
      </c>
      <c r="D22" s="116">
        <v>420997735.95999998</v>
      </c>
      <c r="E22" s="116">
        <v>0</v>
      </c>
      <c r="F22" s="116">
        <v>0</v>
      </c>
      <c r="G22" s="116">
        <v>13276824.830000002</v>
      </c>
      <c r="H22" s="116">
        <v>24686861.009999998</v>
      </c>
      <c r="I22" s="116">
        <v>36648140.880000003</v>
      </c>
      <c r="J22" s="116">
        <v>29667531.490000002</v>
      </c>
      <c r="K22" s="116">
        <v>13502220.390000001</v>
      </c>
      <c r="L22" s="116">
        <v>33453856.219999999</v>
      </c>
      <c r="M22" s="116">
        <v>35989340.950000003</v>
      </c>
      <c r="N22" s="116">
        <v>16621568.560000001</v>
      </c>
      <c r="O22" s="116">
        <v>25609593.75</v>
      </c>
      <c r="P22" s="116">
        <v>85905203.290000007</v>
      </c>
      <c r="Q22" s="116">
        <f t="shared" si="0"/>
        <v>315361141.37</v>
      </c>
      <c r="U22" s="39"/>
      <c r="V22"/>
      <c r="W22" s="41"/>
      <c r="X22"/>
      <c r="Y22"/>
      <c r="Z22" s="44"/>
      <c r="AA22" s="44"/>
      <c r="AB22" s="44"/>
      <c r="AC22" s="44"/>
      <c r="AD22" s="44"/>
      <c r="AE22" s="44"/>
      <c r="AF22" s="44"/>
      <c r="AG22" s="44"/>
      <c r="AH22" s="44"/>
      <c r="AI22" s="44"/>
      <c r="AJ22" s="44"/>
      <c r="AK22" s="44"/>
      <c r="AL22" s="44"/>
      <c r="AM22" s="44"/>
      <c r="AN22" s="44"/>
    </row>
    <row r="23" spans="1:40" x14ac:dyDescent="0.25">
      <c r="B23" s="108" t="s">
        <v>29</v>
      </c>
      <c r="C23" s="137">
        <v>0</v>
      </c>
      <c r="D23" s="137">
        <v>980606.4</v>
      </c>
      <c r="E23" s="137"/>
      <c r="F23" s="137">
        <v>0</v>
      </c>
      <c r="G23" s="137"/>
      <c r="H23" s="137"/>
      <c r="I23" s="137">
        <v>0</v>
      </c>
      <c r="J23" s="137">
        <v>0</v>
      </c>
      <c r="K23" s="137">
        <v>0</v>
      </c>
      <c r="L23" s="137"/>
      <c r="M23" s="137">
        <v>0</v>
      </c>
      <c r="N23" s="137">
        <v>0</v>
      </c>
      <c r="O23" s="137"/>
      <c r="P23" s="137">
        <v>200010</v>
      </c>
      <c r="Q23" s="111">
        <f t="shared" si="0"/>
        <v>200010</v>
      </c>
      <c r="U23" s="39"/>
      <c r="V23"/>
      <c r="W23" s="41"/>
      <c r="X23"/>
      <c r="Y23"/>
      <c r="Z23" s="44"/>
      <c r="AA23" s="44"/>
      <c r="AB23" s="44"/>
      <c r="AC23" s="44"/>
      <c r="AD23" s="44"/>
      <c r="AE23" s="44"/>
      <c r="AF23" s="44"/>
      <c r="AG23" s="44"/>
      <c r="AH23" s="44"/>
      <c r="AI23" s="44"/>
      <c r="AJ23" s="44"/>
      <c r="AK23" s="44"/>
      <c r="AL23" s="44"/>
      <c r="AM23" s="44"/>
      <c r="AN23" s="44"/>
    </row>
    <row r="24" spans="1:40" x14ac:dyDescent="0.25">
      <c r="B24" s="10" t="s">
        <v>130</v>
      </c>
      <c r="C24" s="116"/>
      <c r="D24" s="116">
        <v>980606.4</v>
      </c>
      <c r="E24" s="116"/>
      <c r="F24" s="116">
        <v>0</v>
      </c>
      <c r="G24" s="116"/>
      <c r="H24" s="116"/>
      <c r="I24" s="116">
        <v>0</v>
      </c>
      <c r="J24" s="116">
        <v>0</v>
      </c>
      <c r="K24" s="116">
        <v>0</v>
      </c>
      <c r="L24" s="116"/>
      <c r="M24" s="116">
        <v>0</v>
      </c>
      <c r="N24" s="116">
        <v>0</v>
      </c>
      <c r="O24" s="116"/>
      <c r="P24" s="116">
        <v>200010</v>
      </c>
      <c r="Q24" s="116">
        <f t="shared" si="0"/>
        <v>200010</v>
      </c>
      <c r="U24" s="39"/>
      <c r="V24"/>
      <c r="W24" s="41"/>
      <c r="X24"/>
      <c r="Y24"/>
      <c r="Z24" s="44"/>
      <c r="AA24" s="44"/>
      <c r="AB24" s="44"/>
      <c r="AC24" s="44"/>
      <c r="AD24" s="44"/>
      <c r="AE24" s="44"/>
      <c r="AF24" s="44"/>
      <c r="AG24" s="44"/>
      <c r="AH24" s="44"/>
      <c r="AI24" s="44"/>
      <c r="AJ24" s="44"/>
      <c r="AK24" s="44"/>
      <c r="AL24" s="44"/>
      <c r="AM24" s="44"/>
      <c r="AN24" s="44"/>
    </row>
    <row r="25" spans="1:40" x14ac:dyDescent="0.25">
      <c r="B25" s="108" t="s">
        <v>66</v>
      </c>
      <c r="C25" s="137">
        <v>0</v>
      </c>
      <c r="D25" s="137">
        <v>2109234645.3600001</v>
      </c>
      <c r="E25" s="137"/>
      <c r="F25" s="137"/>
      <c r="G25" s="137">
        <v>0</v>
      </c>
      <c r="H25" s="137">
        <v>138524477.01999998</v>
      </c>
      <c r="I25" s="137">
        <v>88793551.299999997</v>
      </c>
      <c r="J25" s="137">
        <v>145625906.76999998</v>
      </c>
      <c r="K25" s="137">
        <v>233045051.98000002</v>
      </c>
      <c r="L25" s="137">
        <v>447607284.84000003</v>
      </c>
      <c r="M25" s="137">
        <v>99704073.960000008</v>
      </c>
      <c r="N25" s="137">
        <v>160027434.10999998</v>
      </c>
      <c r="O25" s="137">
        <v>40037221.560000002</v>
      </c>
      <c r="P25" s="137">
        <v>194956603.27000001</v>
      </c>
      <c r="Q25" s="111">
        <f t="shared" si="0"/>
        <v>1548321604.8099997</v>
      </c>
      <c r="U25" s="39"/>
      <c r="V25" s="41"/>
      <c r="W25" s="41"/>
      <c r="X25"/>
      <c r="Y25"/>
      <c r="Z25" s="44"/>
      <c r="AA25" s="44"/>
      <c r="AB25" s="44"/>
      <c r="AC25" s="44"/>
      <c r="AD25" s="44"/>
      <c r="AE25" s="44"/>
      <c r="AF25" s="44"/>
      <c r="AG25" s="44"/>
      <c r="AH25" s="44"/>
      <c r="AI25" s="44"/>
      <c r="AJ25" s="44"/>
      <c r="AK25" s="44"/>
      <c r="AL25" s="44"/>
      <c r="AM25" s="44"/>
      <c r="AN25" s="44"/>
    </row>
    <row r="26" spans="1:40" x14ac:dyDescent="0.25">
      <c r="B26" s="10" t="s">
        <v>68</v>
      </c>
      <c r="C26" s="162">
        <v>0</v>
      </c>
      <c r="D26" s="162">
        <v>0</v>
      </c>
      <c r="E26" s="162"/>
      <c r="F26" s="162"/>
      <c r="G26" s="162"/>
      <c r="H26" s="162"/>
      <c r="I26" s="162"/>
      <c r="J26" s="162"/>
      <c r="K26" s="162"/>
      <c r="L26" s="162"/>
      <c r="M26" s="162"/>
      <c r="N26" s="162"/>
      <c r="O26" s="162"/>
      <c r="P26" s="162">
        <v>0</v>
      </c>
      <c r="Q26" s="168">
        <f t="shared" si="0"/>
        <v>0</v>
      </c>
      <c r="U26" s="39"/>
      <c r="V26" s="41"/>
      <c r="W26" s="41"/>
      <c r="X26"/>
      <c r="Y26"/>
      <c r="Z26" s="44"/>
      <c r="AA26" s="44"/>
      <c r="AB26" s="44"/>
      <c r="AC26" s="44"/>
      <c r="AD26" s="44"/>
      <c r="AE26" s="44"/>
      <c r="AF26" s="44"/>
      <c r="AG26" s="44"/>
      <c r="AH26" s="44"/>
      <c r="AI26" s="44"/>
      <c r="AJ26" s="44"/>
      <c r="AK26" s="44"/>
      <c r="AL26" s="44"/>
      <c r="AM26" s="44"/>
      <c r="AN26" s="44"/>
    </row>
    <row r="27" spans="1:40" x14ac:dyDescent="0.25">
      <c r="B27" s="10" t="s">
        <v>117</v>
      </c>
      <c r="C27" s="116">
        <v>0</v>
      </c>
      <c r="D27" s="116">
        <v>27984366.43</v>
      </c>
      <c r="E27" s="116"/>
      <c r="F27" s="116"/>
      <c r="G27" s="116">
        <v>0</v>
      </c>
      <c r="H27" s="116"/>
      <c r="I27" s="116"/>
      <c r="J27" s="116"/>
      <c r="K27" s="116">
        <v>11099286.5</v>
      </c>
      <c r="L27" s="116">
        <v>245687.61</v>
      </c>
      <c r="M27" s="116">
        <v>559289.64</v>
      </c>
      <c r="N27" s="116">
        <v>559143.30000000005</v>
      </c>
      <c r="O27" s="116">
        <v>0</v>
      </c>
      <c r="P27" s="116">
        <v>1853888.44</v>
      </c>
      <c r="Q27" s="116">
        <f t="shared" si="0"/>
        <v>14317295.49</v>
      </c>
      <c r="U27" s="39"/>
      <c r="V27" s="41"/>
      <c r="W27" s="41"/>
      <c r="X27"/>
      <c r="Y27"/>
      <c r="Z27" s="44"/>
      <c r="AA27" s="44"/>
      <c r="AB27" s="44"/>
      <c r="AC27" s="44"/>
      <c r="AD27" s="44"/>
      <c r="AE27" s="44"/>
      <c r="AF27" s="44"/>
      <c r="AG27" s="44"/>
      <c r="AH27" s="44"/>
      <c r="AI27" s="44"/>
      <c r="AJ27" s="44"/>
      <c r="AK27" s="44"/>
      <c r="AL27" s="44"/>
      <c r="AM27" s="44"/>
      <c r="AN27" s="44"/>
    </row>
    <row r="28" spans="1:40" x14ac:dyDescent="0.25">
      <c r="B28" s="10" t="s">
        <v>110</v>
      </c>
      <c r="C28" s="116">
        <v>0</v>
      </c>
      <c r="D28" s="116">
        <v>1676228.5</v>
      </c>
      <c r="E28" s="116"/>
      <c r="F28" s="116"/>
      <c r="G28" s="116"/>
      <c r="H28" s="116"/>
      <c r="I28" s="116"/>
      <c r="J28" s="116"/>
      <c r="K28" s="116"/>
      <c r="L28" s="116"/>
      <c r="M28" s="116"/>
      <c r="N28" s="116"/>
      <c r="O28" s="116">
        <v>1675476.5</v>
      </c>
      <c r="P28" s="116">
        <v>0</v>
      </c>
      <c r="Q28" s="116">
        <f t="shared" si="0"/>
        <v>1675476.5</v>
      </c>
      <c r="U28" s="39"/>
      <c r="V28" s="41"/>
      <c r="W28" s="41"/>
      <c r="X28"/>
      <c r="Y28"/>
      <c r="Z28" s="44"/>
      <c r="AA28" s="44"/>
      <c r="AB28" s="44"/>
      <c r="AC28" s="44"/>
      <c r="AD28" s="44"/>
      <c r="AE28" s="44"/>
      <c r="AF28" s="44"/>
      <c r="AG28" s="44"/>
      <c r="AH28" s="44"/>
      <c r="AI28" s="44"/>
      <c r="AJ28" s="44"/>
      <c r="AK28" s="44"/>
      <c r="AL28" s="44"/>
      <c r="AM28" s="44"/>
      <c r="AN28" s="44"/>
    </row>
    <row r="29" spans="1:40" x14ac:dyDescent="0.25">
      <c r="B29" s="10" t="s">
        <v>116</v>
      </c>
      <c r="C29" s="116">
        <v>0</v>
      </c>
      <c r="D29" s="116">
        <v>1456678173.6500001</v>
      </c>
      <c r="E29" s="116"/>
      <c r="F29" s="116"/>
      <c r="G29" s="116">
        <v>0</v>
      </c>
      <c r="H29" s="116">
        <v>138524477.01999998</v>
      </c>
      <c r="I29" s="116">
        <v>40858168.869999997</v>
      </c>
      <c r="J29" s="116">
        <v>116939136.81999999</v>
      </c>
      <c r="K29" s="116">
        <v>107481771.59</v>
      </c>
      <c r="L29" s="116">
        <v>172916908.29999998</v>
      </c>
      <c r="M29" s="116">
        <v>64012458.130000003</v>
      </c>
      <c r="N29" s="116">
        <v>93920715.269999996</v>
      </c>
      <c r="O29" s="116">
        <v>16368326.789999999</v>
      </c>
      <c r="P29" s="116">
        <v>182785820.78</v>
      </c>
      <c r="Q29" s="116">
        <f t="shared" si="0"/>
        <v>933807783.56999981</v>
      </c>
      <c r="U29" s="39"/>
      <c r="V29" s="41"/>
      <c r="W29" s="41"/>
      <c r="X29"/>
      <c r="Y29"/>
      <c r="Z29" s="44"/>
      <c r="AA29" s="44"/>
      <c r="AB29" s="44"/>
      <c r="AC29" s="44"/>
      <c r="AD29" s="44"/>
      <c r="AE29" s="44"/>
      <c r="AF29" s="44"/>
      <c r="AG29" s="44"/>
      <c r="AH29" s="44"/>
      <c r="AI29" s="44"/>
      <c r="AJ29" s="44"/>
      <c r="AK29" s="44"/>
      <c r="AL29" s="44"/>
      <c r="AM29" s="44"/>
      <c r="AN29" s="44"/>
    </row>
    <row r="30" spans="1:40" x14ac:dyDescent="0.25">
      <c r="A30" s="92"/>
      <c r="B30" s="10" t="s">
        <v>124</v>
      </c>
      <c r="C30" s="116">
        <v>0</v>
      </c>
      <c r="D30" s="116">
        <v>622895876.77999985</v>
      </c>
      <c r="E30" s="116"/>
      <c r="F30" s="116"/>
      <c r="G30" s="116"/>
      <c r="H30" s="116"/>
      <c r="I30" s="116">
        <v>47935382.43</v>
      </c>
      <c r="J30" s="116">
        <v>28686769.949999999</v>
      </c>
      <c r="K30" s="116">
        <v>114463993.89</v>
      </c>
      <c r="L30" s="116">
        <v>274444688.93000001</v>
      </c>
      <c r="M30" s="116">
        <v>35132326.189999998</v>
      </c>
      <c r="N30" s="116">
        <v>65547575.539999999</v>
      </c>
      <c r="O30" s="116">
        <v>21993418.27</v>
      </c>
      <c r="P30" s="116">
        <v>10316894.050000001</v>
      </c>
      <c r="Q30" s="116">
        <f t="shared" si="0"/>
        <v>598521049.24999988</v>
      </c>
      <c r="U30" s="39"/>
      <c r="V30" s="41"/>
      <c r="W30" s="41"/>
      <c r="X30"/>
      <c r="Y30"/>
      <c r="Z30" s="44"/>
      <c r="AA30" s="44"/>
      <c r="AB30" s="44"/>
      <c r="AC30" s="44"/>
      <c r="AD30" s="44"/>
      <c r="AE30" s="44"/>
      <c r="AF30" s="44"/>
      <c r="AG30" s="44"/>
      <c r="AH30" s="44"/>
      <c r="AI30" s="44"/>
      <c r="AJ30" s="44"/>
      <c r="AK30" s="44"/>
      <c r="AL30" s="44"/>
      <c r="AM30" s="44"/>
      <c r="AN30" s="44"/>
    </row>
    <row r="31" spans="1:40" s="92" customFormat="1" x14ac:dyDescent="0.25">
      <c r="A31"/>
      <c r="B31" s="108" t="s">
        <v>31</v>
      </c>
      <c r="C31" s="137">
        <v>5984044461</v>
      </c>
      <c r="D31" s="137">
        <v>10224145687.169998</v>
      </c>
      <c r="E31" s="137">
        <v>252162036.28999999</v>
      </c>
      <c r="F31" s="137">
        <v>47243157.210000001</v>
      </c>
      <c r="G31" s="137">
        <v>356632516.06</v>
      </c>
      <c r="H31" s="137">
        <v>188849045.65000001</v>
      </c>
      <c r="I31" s="137">
        <v>199344434.25</v>
      </c>
      <c r="J31" s="137">
        <v>364708438.94999999</v>
      </c>
      <c r="K31" s="137">
        <v>127626156.53999999</v>
      </c>
      <c r="L31" s="137">
        <v>142874973.88999999</v>
      </c>
      <c r="M31" s="137">
        <v>487183263.33000004</v>
      </c>
      <c r="N31" s="137">
        <v>98384422.370000005</v>
      </c>
      <c r="O31" s="137">
        <v>183919548.5</v>
      </c>
      <c r="P31" s="137">
        <v>797962048.22000003</v>
      </c>
      <c r="Q31" s="109">
        <f t="shared" si="0"/>
        <v>3246890041.2599993</v>
      </c>
      <c r="R31"/>
      <c r="S31"/>
      <c r="T31" s="3"/>
      <c r="U31" s="39"/>
      <c r="V31" s="89"/>
      <c r="W31" s="89"/>
      <c r="X31"/>
      <c r="Y31"/>
      <c r="Z31" s="91"/>
      <c r="AA31" s="91"/>
      <c r="AB31" s="91"/>
      <c r="AC31" s="91"/>
      <c r="AD31" s="91"/>
      <c r="AE31" s="91"/>
      <c r="AF31" s="91"/>
      <c r="AG31" s="91"/>
      <c r="AH31" s="91"/>
      <c r="AI31" s="91"/>
      <c r="AJ31" s="91"/>
      <c r="AK31" s="91"/>
      <c r="AL31" s="91"/>
      <c r="AM31" s="91"/>
      <c r="AN31" s="91"/>
    </row>
    <row r="32" spans="1:40" x14ac:dyDescent="0.25">
      <c r="B32" s="10" t="s">
        <v>51</v>
      </c>
      <c r="C32" s="116">
        <v>1108994420</v>
      </c>
      <c r="D32" s="116">
        <v>1108994420</v>
      </c>
      <c r="E32" s="116">
        <v>66400</v>
      </c>
      <c r="F32" s="116"/>
      <c r="G32" s="116">
        <v>118307256.31999999</v>
      </c>
      <c r="H32" s="116">
        <v>2615634.5699999998</v>
      </c>
      <c r="I32" s="116">
        <v>1135466.68</v>
      </c>
      <c r="J32" s="116">
        <v>264986503.30000001</v>
      </c>
      <c r="K32" s="116">
        <v>34364738.799999997</v>
      </c>
      <c r="L32" s="116">
        <v>100866650.69</v>
      </c>
      <c r="M32" s="116">
        <v>136413380.61000001</v>
      </c>
      <c r="N32" s="116">
        <v>32042591.899999999</v>
      </c>
      <c r="O32" s="116">
        <v>28615349.870000001</v>
      </c>
      <c r="P32" s="116">
        <v>128113376.91</v>
      </c>
      <c r="Q32" s="116">
        <f t="shared" si="0"/>
        <v>847527349.64999998</v>
      </c>
      <c r="U32" s="39"/>
      <c r="V32" s="41"/>
      <c r="W32" s="41"/>
      <c r="X32" s="42"/>
      <c r="Y32" s="42"/>
      <c r="Z32" s="44"/>
      <c r="AA32" s="44"/>
      <c r="AB32" s="44"/>
      <c r="AC32" s="44"/>
      <c r="AD32" s="44"/>
      <c r="AE32" s="44"/>
      <c r="AF32" s="44"/>
      <c r="AG32" s="44"/>
      <c r="AH32" s="44"/>
      <c r="AI32" s="44"/>
      <c r="AJ32" s="44"/>
      <c r="AK32" s="44"/>
      <c r="AL32" s="44"/>
      <c r="AM32" s="44"/>
      <c r="AN32" s="44"/>
    </row>
    <row r="33" spans="2:40" x14ac:dyDescent="0.25">
      <c r="B33" s="10" t="s">
        <v>76</v>
      </c>
      <c r="C33" s="116">
        <v>1703970000</v>
      </c>
      <c r="D33" s="116">
        <v>75027791</v>
      </c>
      <c r="E33" s="116">
        <v>0</v>
      </c>
      <c r="F33" s="116">
        <v>0</v>
      </c>
      <c r="G33" s="116"/>
      <c r="H33" s="116"/>
      <c r="I33" s="116"/>
      <c r="J33" s="116"/>
      <c r="K33" s="116"/>
      <c r="L33" s="116"/>
      <c r="M33" s="116"/>
      <c r="N33" s="116"/>
      <c r="O33" s="116"/>
      <c r="P33" s="116">
        <v>0</v>
      </c>
      <c r="Q33" s="116">
        <f t="shared" si="0"/>
        <v>0</v>
      </c>
      <c r="U33" s="39"/>
      <c r="V33" s="41"/>
      <c r="W33" s="41"/>
      <c r="X33" s="42"/>
      <c r="Y33" s="42"/>
      <c r="Z33" s="44"/>
      <c r="AA33" s="44"/>
      <c r="AB33" s="44"/>
      <c r="AC33" s="44"/>
      <c r="AD33" s="44"/>
      <c r="AE33" s="44"/>
      <c r="AF33" s="44"/>
      <c r="AG33" s="44"/>
      <c r="AH33" s="44"/>
      <c r="AI33" s="44"/>
      <c r="AJ33" s="44"/>
      <c r="AK33" s="44"/>
      <c r="AL33" s="44"/>
      <c r="AM33" s="44"/>
      <c r="AN33" s="44"/>
    </row>
    <row r="34" spans="2:40" x14ac:dyDescent="0.25">
      <c r="B34" s="10" t="s">
        <v>56</v>
      </c>
      <c r="C34" s="116">
        <v>802365921</v>
      </c>
      <c r="D34" s="116">
        <v>524769623</v>
      </c>
      <c r="E34" s="116">
        <v>0</v>
      </c>
      <c r="F34" s="116"/>
      <c r="G34" s="116"/>
      <c r="H34" s="116"/>
      <c r="I34" s="116"/>
      <c r="J34" s="116"/>
      <c r="K34" s="116"/>
      <c r="L34" s="116">
        <v>0</v>
      </c>
      <c r="M34" s="116">
        <v>0</v>
      </c>
      <c r="N34" s="116"/>
      <c r="O34" s="116">
        <v>0</v>
      </c>
      <c r="P34" s="116">
        <v>5588001.9000000004</v>
      </c>
      <c r="Q34" s="116">
        <f t="shared" si="0"/>
        <v>5588001.9000000004</v>
      </c>
      <c r="U34" s="39"/>
      <c r="V34" s="41"/>
      <c r="W34" s="41"/>
      <c r="X34" s="42"/>
      <c r="Y34" s="42"/>
      <c r="Z34" s="44"/>
      <c r="AA34" s="44"/>
      <c r="AB34" s="44"/>
      <c r="AC34" s="44"/>
      <c r="AD34" s="44"/>
      <c r="AE34" s="44"/>
      <c r="AF34" s="44"/>
      <c r="AG34" s="44"/>
      <c r="AH34" s="44"/>
      <c r="AI34" s="44"/>
      <c r="AJ34" s="44"/>
      <c r="AK34" s="44"/>
      <c r="AL34" s="44"/>
      <c r="AM34" s="44"/>
      <c r="AN34" s="44"/>
    </row>
    <row r="35" spans="2:40" x14ac:dyDescent="0.25">
      <c r="B35" s="10" t="s">
        <v>100</v>
      </c>
      <c r="C35" s="116">
        <v>0</v>
      </c>
      <c r="D35" s="116">
        <v>940533204.88999999</v>
      </c>
      <c r="E35" s="116"/>
      <c r="F35" s="116"/>
      <c r="G35" s="116">
        <v>2146106.63</v>
      </c>
      <c r="H35" s="116">
        <v>161047008.06</v>
      </c>
      <c r="I35" s="116">
        <v>151013701.19999999</v>
      </c>
      <c r="J35" s="116">
        <v>77518652.629999995</v>
      </c>
      <c r="K35" s="116">
        <v>47879677.090000004</v>
      </c>
      <c r="L35" s="116">
        <v>2021603.1</v>
      </c>
      <c r="M35" s="116">
        <v>854428.5</v>
      </c>
      <c r="N35" s="116">
        <v>0</v>
      </c>
      <c r="O35" s="116">
        <v>1831489.95</v>
      </c>
      <c r="P35" s="116">
        <v>15072305.08</v>
      </c>
      <c r="Q35" s="116">
        <f t="shared" si="0"/>
        <v>459384972.24000001</v>
      </c>
      <c r="U35" s="39"/>
      <c r="V35" s="41"/>
      <c r="W35" s="41"/>
      <c r="X35" s="42"/>
      <c r="Y35" s="42"/>
      <c r="Z35" s="44"/>
      <c r="AA35" s="44"/>
      <c r="AB35" s="44"/>
      <c r="AC35" s="44"/>
      <c r="AD35" s="44"/>
      <c r="AE35" s="44"/>
      <c r="AF35" s="44"/>
      <c r="AG35" s="44"/>
      <c r="AH35" s="44"/>
      <c r="AI35" s="44"/>
      <c r="AJ35" s="44"/>
      <c r="AK35" s="44"/>
      <c r="AL35" s="44"/>
      <c r="AM35" s="44"/>
      <c r="AN35" s="44"/>
    </row>
    <row r="36" spans="2:40" x14ac:dyDescent="0.25">
      <c r="B36" s="10" t="s">
        <v>82</v>
      </c>
      <c r="C36" s="116">
        <v>0</v>
      </c>
      <c r="D36" s="116">
        <v>3165798525.9899998</v>
      </c>
      <c r="E36" s="116"/>
      <c r="F36" s="116"/>
      <c r="G36" s="116"/>
      <c r="H36" s="116"/>
      <c r="I36" s="116"/>
      <c r="J36" s="116"/>
      <c r="K36" s="116"/>
      <c r="L36" s="116"/>
      <c r="M36" s="116"/>
      <c r="N36" s="116"/>
      <c r="O36" s="116"/>
      <c r="P36" s="116">
        <v>0</v>
      </c>
      <c r="Q36" s="116">
        <f t="shared" si="0"/>
        <v>0</v>
      </c>
      <c r="U36" s="39"/>
      <c r="V36" s="41"/>
      <c r="W36" s="41"/>
      <c r="X36" s="42"/>
      <c r="Y36" s="42"/>
      <c r="Z36" s="44"/>
      <c r="AA36" s="44"/>
      <c r="AB36" s="44"/>
      <c r="AC36" s="44"/>
      <c r="AD36" s="44"/>
      <c r="AE36" s="44"/>
      <c r="AF36" s="44"/>
      <c r="AG36" s="44"/>
      <c r="AH36" s="44"/>
      <c r="AI36" s="44"/>
      <c r="AJ36" s="44"/>
      <c r="AK36" s="44"/>
      <c r="AL36" s="44"/>
      <c r="AM36" s="44"/>
      <c r="AN36" s="44"/>
    </row>
    <row r="37" spans="2:40" x14ac:dyDescent="0.25">
      <c r="B37" s="10" t="s">
        <v>79</v>
      </c>
      <c r="C37" s="116">
        <v>2368714120</v>
      </c>
      <c r="D37" s="116">
        <v>4409022122.29</v>
      </c>
      <c r="E37" s="116">
        <v>252095636.28999999</v>
      </c>
      <c r="F37" s="116">
        <v>47243157.210000001</v>
      </c>
      <c r="G37" s="116">
        <v>236179153.11000001</v>
      </c>
      <c r="H37" s="116">
        <v>25186403.02</v>
      </c>
      <c r="I37" s="116">
        <v>47195266.369999997</v>
      </c>
      <c r="J37" s="116">
        <v>22203283.02</v>
      </c>
      <c r="K37" s="116">
        <v>45381740.649999999</v>
      </c>
      <c r="L37" s="116">
        <v>39986720.100000001</v>
      </c>
      <c r="M37" s="116">
        <v>349915454.22000003</v>
      </c>
      <c r="N37" s="116">
        <v>66341830.469999999</v>
      </c>
      <c r="O37" s="116">
        <v>153472708.68000001</v>
      </c>
      <c r="P37" s="116">
        <v>649188364.33000004</v>
      </c>
      <c r="Q37" s="116">
        <f t="shared" si="0"/>
        <v>1934389717.4700003</v>
      </c>
      <c r="U37" s="39"/>
      <c r="V37" s="41"/>
      <c r="W37" s="41"/>
      <c r="X37" s="42"/>
      <c r="Y37" s="42"/>
      <c r="Z37" s="44"/>
      <c r="AA37" s="44"/>
      <c r="AB37" s="44"/>
      <c r="AC37" s="44"/>
      <c r="AD37" s="44"/>
      <c r="AE37" s="44"/>
      <c r="AF37" s="44"/>
      <c r="AG37" s="44"/>
      <c r="AH37" s="44"/>
      <c r="AI37" s="44"/>
      <c r="AJ37" s="44"/>
      <c r="AK37" s="44"/>
      <c r="AL37" s="44"/>
      <c r="AM37" s="44"/>
      <c r="AN37" s="44"/>
    </row>
    <row r="38" spans="2:40" x14ac:dyDescent="0.25">
      <c r="B38" s="108" t="s">
        <v>37</v>
      </c>
      <c r="C38" s="111">
        <v>15384380</v>
      </c>
      <c r="D38" s="111">
        <v>141233764.5</v>
      </c>
      <c r="E38" s="111">
        <v>0</v>
      </c>
      <c r="F38" s="111">
        <v>0</v>
      </c>
      <c r="G38" s="137">
        <v>383500</v>
      </c>
      <c r="H38" s="137">
        <v>4516856.3900000006</v>
      </c>
      <c r="I38" s="137">
        <v>85000</v>
      </c>
      <c r="J38" s="137">
        <v>481233</v>
      </c>
      <c r="K38" s="137">
        <v>2905261.54</v>
      </c>
      <c r="L38" s="137">
        <v>1942207.3</v>
      </c>
      <c r="M38" s="137">
        <v>2455708.46</v>
      </c>
      <c r="N38" s="137">
        <v>2451021.35</v>
      </c>
      <c r="O38" s="137">
        <v>2815513.52</v>
      </c>
      <c r="P38" s="137">
        <v>54866197.00999999</v>
      </c>
      <c r="Q38" s="109">
        <f t="shared" si="0"/>
        <v>72902498.569999993</v>
      </c>
      <c r="U38" s="39"/>
      <c r="V38" s="41"/>
      <c r="W38" s="41"/>
      <c r="X38" s="42"/>
      <c r="Y38" s="42"/>
      <c r="Z38" s="44"/>
      <c r="AA38" s="44"/>
      <c r="AB38" s="44"/>
      <c r="AC38" s="44"/>
      <c r="AD38" s="44"/>
      <c r="AE38" s="44"/>
      <c r="AF38" s="44"/>
      <c r="AG38" s="44"/>
      <c r="AH38" s="44"/>
      <c r="AI38" s="44"/>
      <c r="AJ38" s="44"/>
      <c r="AK38" s="44"/>
      <c r="AL38" s="44"/>
      <c r="AM38" s="44"/>
      <c r="AN38" s="44"/>
    </row>
    <row r="39" spans="2:40" x14ac:dyDescent="0.25">
      <c r="B39" s="10" t="s">
        <v>58</v>
      </c>
      <c r="C39" s="116">
        <v>3623490</v>
      </c>
      <c r="D39" s="116">
        <v>3623490</v>
      </c>
      <c r="E39" s="116">
        <v>0</v>
      </c>
      <c r="F39" s="116"/>
      <c r="G39" s="116"/>
      <c r="H39" s="116"/>
      <c r="I39" s="116"/>
      <c r="J39" s="116"/>
      <c r="K39" s="116"/>
      <c r="L39" s="116"/>
      <c r="M39" s="116"/>
      <c r="N39" s="116"/>
      <c r="O39" s="116"/>
      <c r="P39" s="116">
        <v>0</v>
      </c>
      <c r="Q39" s="116">
        <f t="shared" si="0"/>
        <v>0</v>
      </c>
      <c r="U39" s="39"/>
      <c r="V39" s="41"/>
      <c r="W39" s="41"/>
      <c r="X39" s="42"/>
      <c r="Y39" s="42"/>
      <c r="Z39" s="44"/>
      <c r="AA39" s="44"/>
      <c r="AB39" s="44"/>
      <c r="AC39" s="44"/>
      <c r="AD39" s="44"/>
      <c r="AE39" s="44"/>
      <c r="AF39" s="44"/>
      <c r="AG39" s="44"/>
      <c r="AH39" s="44"/>
      <c r="AI39" s="44"/>
      <c r="AJ39" s="44"/>
      <c r="AK39" s="44"/>
      <c r="AL39" s="44"/>
      <c r="AM39" s="44"/>
      <c r="AN39" s="44"/>
    </row>
    <row r="40" spans="2:40" x14ac:dyDescent="0.25">
      <c r="B40" s="10" t="s">
        <v>69</v>
      </c>
      <c r="C40" s="116">
        <v>0</v>
      </c>
      <c r="D40" s="116">
        <v>44370018.830000006</v>
      </c>
      <c r="E40" s="116"/>
      <c r="F40" s="116"/>
      <c r="G40" s="116"/>
      <c r="H40" s="116"/>
      <c r="I40" s="116"/>
      <c r="J40" s="116"/>
      <c r="K40" s="116"/>
      <c r="L40" s="116"/>
      <c r="M40" s="116"/>
      <c r="N40" s="116"/>
      <c r="O40" s="116"/>
      <c r="P40" s="116">
        <v>0</v>
      </c>
      <c r="Q40" s="116">
        <f t="shared" si="0"/>
        <v>0</v>
      </c>
      <c r="U40" s="39"/>
      <c r="V40" s="41"/>
      <c r="W40" s="41"/>
      <c r="X40" s="42"/>
      <c r="Y40" s="42"/>
      <c r="Z40" s="44"/>
      <c r="AA40" s="44"/>
      <c r="AB40" s="44"/>
      <c r="AC40" s="44"/>
      <c r="AD40" s="44"/>
      <c r="AE40" s="44"/>
      <c r="AF40" s="44"/>
      <c r="AG40" s="44"/>
      <c r="AH40" s="44"/>
      <c r="AI40" s="44"/>
      <c r="AJ40" s="44"/>
      <c r="AK40" s="44"/>
      <c r="AL40" s="44"/>
      <c r="AM40" s="44"/>
      <c r="AN40" s="44"/>
    </row>
    <row r="41" spans="2:40" x14ac:dyDescent="0.25">
      <c r="B41" s="10" t="s">
        <v>101</v>
      </c>
      <c r="C41" s="116">
        <v>0</v>
      </c>
      <c r="D41" s="116">
        <v>43920000</v>
      </c>
      <c r="E41" s="116"/>
      <c r="F41" s="116"/>
      <c r="G41" s="116"/>
      <c r="H41" s="116"/>
      <c r="I41" s="116"/>
      <c r="J41" s="116"/>
      <c r="K41" s="116"/>
      <c r="L41" s="116"/>
      <c r="M41" s="116"/>
      <c r="N41" s="116"/>
      <c r="O41" s="116"/>
      <c r="P41" s="116">
        <v>43876746.299999997</v>
      </c>
      <c r="Q41" s="116">
        <f t="shared" si="0"/>
        <v>43876746.299999997</v>
      </c>
      <c r="U41" s="39"/>
      <c r="V41" s="41"/>
      <c r="W41" s="41"/>
      <c r="X41" s="42"/>
      <c r="Y41" s="42"/>
      <c r="Z41" s="44"/>
      <c r="AA41" s="44"/>
      <c r="AB41" s="44"/>
      <c r="AC41" s="44"/>
      <c r="AD41" s="44"/>
      <c r="AE41" s="44"/>
      <c r="AF41" s="44"/>
      <c r="AG41" s="44"/>
      <c r="AH41" s="44"/>
      <c r="AI41" s="44"/>
      <c r="AJ41" s="44"/>
      <c r="AK41" s="44"/>
      <c r="AL41" s="44"/>
      <c r="AM41" s="44"/>
      <c r="AN41" s="44"/>
    </row>
    <row r="42" spans="2:40" x14ac:dyDescent="0.25">
      <c r="B42" s="10" t="s">
        <v>51</v>
      </c>
      <c r="C42" s="116">
        <v>9662640</v>
      </c>
      <c r="D42" s="116">
        <v>16662640</v>
      </c>
      <c r="E42" s="116">
        <v>0</v>
      </c>
      <c r="F42" s="116"/>
      <c r="G42" s="116"/>
      <c r="H42" s="116"/>
      <c r="I42" s="116"/>
      <c r="J42" s="116"/>
      <c r="K42" s="116"/>
      <c r="L42" s="116"/>
      <c r="M42" s="116"/>
      <c r="N42" s="116"/>
      <c r="O42" s="116"/>
      <c r="P42" s="116">
        <v>6772160.04</v>
      </c>
      <c r="Q42" s="116">
        <f t="shared" si="0"/>
        <v>6772160.04</v>
      </c>
      <c r="U42" s="39"/>
      <c r="V42" s="41"/>
      <c r="W42" s="41"/>
      <c r="X42" s="42"/>
      <c r="Y42" s="42"/>
      <c r="Z42" s="44"/>
      <c r="AA42" s="44"/>
      <c r="AB42" s="44"/>
      <c r="AC42" s="44"/>
      <c r="AD42" s="44"/>
      <c r="AE42" s="44"/>
      <c r="AF42" s="44"/>
      <c r="AG42" s="44"/>
      <c r="AH42" s="44"/>
      <c r="AI42" s="44"/>
      <c r="AJ42" s="44"/>
      <c r="AK42" s="44"/>
      <c r="AL42" s="44"/>
      <c r="AM42" s="44"/>
      <c r="AN42" s="44"/>
    </row>
    <row r="43" spans="2:40" x14ac:dyDescent="0.25">
      <c r="B43" s="10" t="s">
        <v>38</v>
      </c>
      <c r="C43" s="116">
        <v>0</v>
      </c>
      <c r="D43" s="116">
        <v>13570177.59</v>
      </c>
      <c r="E43" s="116"/>
      <c r="F43" s="116">
        <v>0</v>
      </c>
      <c r="G43" s="116">
        <v>0</v>
      </c>
      <c r="H43" s="116">
        <v>2143390.37</v>
      </c>
      <c r="I43" s="116">
        <v>0</v>
      </c>
      <c r="J43" s="116"/>
      <c r="K43" s="116">
        <v>2239637.7000000002</v>
      </c>
      <c r="L43" s="116">
        <v>0</v>
      </c>
      <c r="M43" s="116">
        <v>0</v>
      </c>
      <c r="N43" s="116">
        <v>168463.92</v>
      </c>
      <c r="O43" s="116">
        <v>736678.2</v>
      </c>
      <c r="P43" s="116">
        <v>3205975.76</v>
      </c>
      <c r="Q43" s="116">
        <f t="shared" si="0"/>
        <v>8494145.9499999993</v>
      </c>
      <c r="U43" s="39"/>
      <c r="V43" s="41"/>
      <c r="W43" s="41"/>
      <c r="X43" s="42"/>
      <c r="Y43" s="42"/>
      <c r="Z43" s="44"/>
      <c r="AA43" s="44"/>
      <c r="AB43" s="44"/>
      <c r="AC43" s="44"/>
      <c r="AD43" s="44"/>
      <c r="AE43" s="44"/>
      <c r="AF43" s="44"/>
      <c r="AG43" s="44"/>
      <c r="AH43" s="44"/>
      <c r="AI43" s="44"/>
      <c r="AJ43" s="44"/>
      <c r="AK43" s="44"/>
      <c r="AL43" s="44"/>
      <c r="AM43" s="44"/>
      <c r="AN43" s="44"/>
    </row>
    <row r="44" spans="2:40" x14ac:dyDescent="0.25">
      <c r="B44" s="10" t="s">
        <v>82</v>
      </c>
      <c r="C44" s="116">
        <v>2098250</v>
      </c>
      <c r="D44" s="116">
        <v>2098250</v>
      </c>
      <c r="E44" s="116">
        <v>0</v>
      </c>
      <c r="F44" s="116"/>
      <c r="G44" s="116"/>
      <c r="H44" s="116"/>
      <c r="I44" s="116"/>
      <c r="J44" s="116"/>
      <c r="K44" s="116"/>
      <c r="L44" s="116"/>
      <c r="M44" s="116"/>
      <c r="N44" s="116"/>
      <c r="O44" s="116"/>
      <c r="P44" s="116"/>
      <c r="Q44" s="116">
        <f t="shared" si="0"/>
        <v>0</v>
      </c>
      <c r="U44" s="39"/>
      <c r="V44" s="41"/>
      <c r="W44" s="41"/>
      <c r="X44" s="42"/>
      <c r="Y44" s="42"/>
      <c r="Z44" s="44"/>
      <c r="AA44" s="44"/>
      <c r="AB44" s="44"/>
      <c r="AC44" s="44"/>
      <c r="AD44" s="44"/>
      <c r="AE44" s="44"/>
      <c r="AF44" s="44"/>
      <c r="AG44" s="44"/>
      <c r="AH44" s="44"/>
      <c r="AI44" s="44"/>
      <c r="AJ44" s="44"/>
      <c r="AK44" s="44"/>
      <c r="AL44" s="44"/>
      <c r="AM44" s="44"/>
      <c r="AN44" s="44"/>
    </row>
    <row r="45" spans="2:40" x14ac:dyDescent="0.25">
      <c r="B45" s="10" t="s">
        <v>118</v>
      </c>
      <c r="C45" s="116">
        <v>0</v>
      </c>
      <c r="D45" s="116">
        <v>1274725</v>
      </c>
      <c r="E45" s="116"/>
      <c r="F45" s="116">
        <v>0</v>
      </c>
      <c r="G45" s="116"/>
      <c r="H45" s="116"/>
      <c r="I45" s="116">
        <v>85000</v>
      </c>
      <c r="J45" s="116">
        <v>0</v>
      </c>
      <c r="K45" s="116"/>
      <c r="L45" s="116"/>
      <c r="M45" s="116">
        <v>0</v>
      </c>
      <c r="N45" s="116">
        <v>25520.2</v>
      </c>
      <c r="O45" s="116">
        <v>0</v>
      </c>
      <c r="P45" s="116">
        <v>548936</v>
      </c>
      <c r="Q45" s="116">
        <f t="shared" si="0"/>
        <v>659456.19999999995</v>
      </c>
      <c r="U45" s="39"/>
      <c r="V45" s="41"/>
      <c r="W45" s="41"/>
      <c r="X45" s="42"/>
      <c r="Y45" s="42"/>
      <c r="Z45" s="44"/>
      <c r="AA45" s="44"/>
      <c r="AB45" s="44"/>
      <c r="AC45" s="44"/>
      <c r="AD45" s="44"/>
      <c r="AE45" s="44"/>
      <c r="AF45" s="44"/>
      <c r="AG45" s="44"/>
      <c r="AH45" s="44"/>
      <c r="AI45" s="44"/>
      <c r="AJ45" s="44"/>
      <c r="AK45" s="44"/>
      <c r="AL45" s="44"/>
      <c r="AM45" s="44"/>
      <c r="AN45" s="44"/>
    </row>
    <row r="46" spans="2:40" x14ac:dyDescent="0.25">
      <c r="B46" s="10" t="s">
        <v>126</v>
      </c>
      <c r="C46" s="116">
        <v>0</v>
      </c>
      <c r="D46" s="116">
        <v>3252025.38</v>
      </c>
      <c r="E46" s="116"/>
      <c r="F46" s="116"/>
      <c r="G46" s="116">
        <v>383500</v>
      </c>
      <c r="H46" s="116">
        <v>2373466.02</v>
      </c>
      <c r="I46" s="116">
        <v>0</v>
      </c>
      <c r="J46" s="116">
        <v>81125</v>
      </c>
      <c r="K46" s="116">
        <v>152810</v>
      </c>
      <c r="L46" s="116">
        <v>191466.8</v>
      </c>
      <c r="M46" s="116">
        <v>67850</v>
      </c>
      <c r="N46" s="116">
        <v>0</v>
      </c>
      <c r="O46" s="116"/>
      <c r="P46" s="116"/>
      <c r="Q46" s="116">
        <f t="shared" si="0"/>
        <v>3250217.82</v>
      </c>
      <c r="U46" s="39"/>
      <c r="V46" s="41"/>
      <c r="W46" s="41"/>
      <c r="X46" s="42"/>
      <c r="Y46" s="42"/>
      <c r="Z46" s="44"/>
      <c r="AA46" s="44"/>
      <c r="AB46" s="44"/>
      <c r="AC46" s="44"/>
      <c r="AD46" s="44"/>
      <c r="AE46" s="44"/>
      <c r="AF46" s="44"/>
      <c r="AG46" s="44"/>
      <c r="AH46" s="44"/>
      <c r="AI46" s="44"/>
      <c r="AJ46" s="44"/>
      <c r="AK46" s="44"/>
      <c r="AL46" s="44"/>
      <c r="AM46" s="44"/>
      <c r="AN46" s="44"/>
    </row>
    <row r="47" spans="2:40" x14ac:dyDescent="0.25">
      <c r="B47" s="10" t="s">
        <v>131</v>
      </c>
      <c r="C47" s="116">
        <v>0</v>
      </c>
      <c r="D47" s="116">
        <v>2428802.9500000002</v>
      </c>
      <c r="E47" s="116"/>
      <c r="F47" s="116"/>
      <c r="G47" s="116"/>
      <c r="H47" s="116"/>
      <c r="I47" s="116"/>
      <c r="J47" s="116"/>
      <c r="K47" s="116"/>
      <c r="L47" s="116"/>
      <c r="M47" s="116"/>
      <c r="N47" s="116"/>
      <c r="O47" s="116"/>
      <c r="P47" s="116">
        <v>0</v>
      </c>
      <c r="Q47" s="116">
        <f t="shared" si="0"/>
        <v>0</v>
      </c>
      <c r="U47" s="39"/>
      <c r="V47" s="41"/>
      <c r="W47" s="41"/>
      <c r="X47" s="42"/>
      <c r="Y47" s="42"/>
      <c r="Z47" s="44"/>
      <c r="AA47" s="44"/>
      <c r="AB47" s="44"/>
      <c r="AC47" s="44"/>
      <c r="AD47" s="44"/>
      <c r="AE47" s="44"/>
      <c r="AF47" s="44"/>
      <c r="AG47" s="44"/>
      <c r="AH47" s="44"/>
      <c r="AI47" s="44"/>
      <c r="AJ47" s="44"/>
      <c r="AK47" s="44"/>
      <c r="AL47" s="44"/>
      <c r="AM47" s="44"/>
      <c r="AN47" s="44"/>
    </row>
    <row r="48" spans="2:40" x14ac:dyDescent="0.25">
      <c r="B48" s="10" t="s">
        <v>132</v>
      </c>
      <c r="C48" s="116">
        <v>0</v>
      </c>
      <c r="D48" s="116">
        <v>10033634.75</v>
      </c>
      <c r="E48" s="116"/>
      <c r="F48" s="116"/>
      <c r="G48" s="116"/>
      <c r="H48" s="116"/>
      <c r="I48" s="116">
        <v>0</v>
      </c>
      <c r="J48" s="116">
        <v>400108</v>
      </c>
      <c r="K48" s="116">
        <v>512813.84</v>
      </c>
      <c r="L48" s="116">
        <v>1750740.5</v>
      </c>
      <c r="M48" s="116">
        <v>2387858.46</v>
      </c>
      <c r="N48" s="116">
        <v>2257037.23</v>
      </c>
      <c r="O48" s="116">
        <v>2078835.32</v>
      </c>
      <c r="P48" s="116">
        <v>462378.91</v>
      </c>
      <c r="Q48" s="116">
        <f t="shared" si="0"/>
        <v>9849772.2599999998</v>
      </c>
      <c r="U48" s="39"/>
      <c r="V48" s="41"/>
      <c r="W48" s="41"/>
      <c r="X48" s="42"/>
      <c r="Y48" s="42"/>
      <c r="Z48" s="44"/>
      <c r="AA48" s="44"/>
      <c r="AB48" s="44"/>
      <c r="AC48" s="44"/>
      <c r="AD48" s="44"/>
      <c r="AE48" s="44"/>
      <c r="AF48" s="44"/>
      <c r="AG48" s="44"/>
      <c r="AH48" s="44"/>
      <c r="AI48" s="44"/>
      <c r="AJ48" s="44"/>
      <c r="AK48" s="44"/>
      <c r="AL48" s="44"/>
      <c r="AM48" s="44"/>
      <c r="AN48" s="44"/>
    </row>
    <row r="49" spans="1:40" x14ac:dyDescent="0.25">
      <c r="B49" s="118" t="s">
        <v>39</v>
      </c>
      <c r="C49" s="124">
        <f>C10+C17+C20+C31+C38+C25</f>
        <v>183369770693</v>
      </c>
      <c r="D49" s="124">
        <f>D10+D17+D20+D31+D38+D25+D23</f>
        <v>206784338047.29996</v>
      </c>
      <c r="E49" s="103">
        <f>E10+E17+E25+E20+E31+E38+E23</f>
        <v>8340697614.1599998</v>
      </c>
      <c r="F49" s="103">
        <f t="shared" ref="F49:Q49" si="1">F10+F17+F25+F20+F31+F38+F23</f>
        <v>9237068715.789999</v>
      </c>
      <c r="G49" s="103">
        <f t="shared" si="1"/>
        <v>11002518782.750002</v>
      </c>
      <c r="H49" s="103">
        <f t="shared" si="1"/>
        <v>11207539378.400002</v>
      </c>
      <c r="I49" s="103">
        <f t="shared" si="1"/>
        <v>11079868662.18</v>
      </c>
      <c r="J49" s="103">
        <f t="shared" si="1"/>
        <v>11149804501.800001</v>
      </c>
      <c r="K49" s="103">
        <f t="shared" si="1"/>
        <v>11111089209.860001</v>
      </c>
      <c r="L49" s="103">
        <f t="shared" si="1"/>
        <v>11649353423.379997</v>
      </c>
      <c r="M49" s="103">
        <f t="shared" si="1"/>
        <v>12383621786.4</v>
      </c>
      <c r="N49" s="103">
        <f t="shared" si="1"/>
        <v>12213753297.489998</v>
      </c>
      <c r="O49" s="103">
        <f t="shared" si="1"/>
        <v>14482025416.26</v>
      </c>
      <c r="P49" s="103">
        <f t="shared" si="1"/>
        <v>21374510871.990002</v>
      </c>
      <c r="Q49" s="103">
        <f t="shared" si="1"/>
        <v>145231851660.45999</v>
      </c>
      <c r="U49" s="39"/>
      <c r="V49" s="41"/>
      <c r="W49" s="41"/>
      <c r="X49" s="42"/>
      <c r="Y49" s="44"/>
      <c r="Z49" s="44"/>
      <c r="AA49" s="44"/>
      <c r="AB49" s="44"/>
      <c r="AC49" s="44"/>
      <c r="AD49" s="44"/>
      <c r="AE49" s="44"/>
      <c r="AF49" s="44"/>
      <c r="AG49" s="44"/>
      <c r="AH49" s="44"/>
      <c r="AI49" s="44"/>
      <c r="AJ49" s="44"/>
      <c r="AK49" s="44"/>
      <c r="AL49" s="44"/>
      <c r="AM49" s="44"/>
      <c r="AN49"/>
    </row>
    <row r="50" spans="1:40" x14ac:dyDescent="0.25">
      <c r="B50" s="84"/>
      <c r="C50" s="125"/>
      <c r="D50" s="125"/>
      <c r="E50" s="114"/>
      <c r="F50" s="114"/>
      <c r="G50" s="114"/>
      <c r="H50" s="114"/>
      <c r="I50" s="114"/>
      <c r="J50" s="114"/>
      <c r="K50" s="114"/>
      <c r="L50" s="114"/>
      <c r="M50" s="114"/>
      <c r="N50" s="114"/>
      <c r="O50" s="114"/>
      <c r="P50" s="114">
        <v>0</v>
      </c>
      <c r="Q50" s="114"/>
      <c r="U50"/>
      <c r="V50"/>
      <c r="W50" s="42"/>
      <c r="X50" s="42"/>
      <c r="Y50" s="44"/>
      <c r="Z50" s="44"/>
      <c r="AA50" s="44"/>
      <c r="AB50" s="44"/>
      <c r="AC50" s="44"/>
      <c r="AD50" s="44"/>
      <c r="AE50" s="44"/>
      <c r="AF50" s="44"/>
      <c r="AG50" s="44"/>
      <c r="AH50" s="44"/>
      <c r="AI50" s="44"/>
      <c r="AJ50" s="44"/>
      <c r="AK50" s="44"/>
      <c r="AL50" s="44"/>
      <c r="AM50" s="44"/>
      <c r="AN50"/>
    </row>
    <row r="51" spans="1:40" ht="15" customHeight="1" x14ac:dyDescent="0.25">
      <c r="B51" s="118"/>
      <c r="C51" s="124"/>
      <c r="D51" s="124"/>
      <c r="E51" s="113" t="s">
        <v>10</v>
      </c>
      <c r="F51" s="113" t="s">
        <v>11</v>
      </c>
      <c r="G51" s="113" t="s">
        <v>12</v>
      </c>
      <c r="H51" s="113" t="s">
        <v>13</v>
      </c>
      <c r="I51" s="113" t="str">
        <f t="shared" ref="I51:P51" si="2">+I9</f>
        <v>MAYO</v>
      </c>
      <c r="J51" s="113" t="str">
        <f t="shared" si="2"/>
        <v>JUNIO</v>
      </c>
      <c r="K51" s="113" t="str">
        <f t="shared" si="2"/>
        <v>JULIO</v>
      </c>
      <c r="L51" s="113" t="str">
        <f t="shared" si="2"/>
        <v>AGOSTO</v>
      </c>
      <c r="M51" s="113" t="str">
        <f t="shared" si="2"/>
        <v>SEPTIEMBRE</v>
      </c>
      <c r="N51" s="113" t="str">
        <f t="shared" si="2"/>
        <v>OCTUBRE</v>
      </c>
      <c r="O51" s="113" t="str">
        <f t="shared" si="2"/>
        <v>NOVIEMBRE</v>
      </c>
      <c r="P51" s="113" t="str">
        <f t="shared" si="2"/>
        <v>DICIEMBRE</v>
      </c>
      <c r="Q51" s="113" t="s">
        <v>22</v>
      </c>
      <c r="U51"/>
      <c r="V51"/>
      <c r="W51" s="41"/>
      <c r="X51" s="42"/>
      <c r="Y51" s="42"/>
      <c r="Z51" s="44"/>
      <c r="AA51" s="44"/>
      <c r="AB51" s="44"/>
      <c r="AC51" s="44"/>
      <c r="AD51" s="44"/>
      <c r="AE51" s="44"/>
      <c r="AF51" s="44"/>
      <c r="AG51" s="44"/>
      <c r="AH51" s="44"/>
      <c r="AI51" s="44"/>
      <c r="AJ51" s="44"/>
      <c r="AK51" s="44"/>
      <c r="AL51" s="44"/>
      <c r="AM51" s="44"/>
      <c r="AN51" s="44"/>
    </row>
    <row r="52" spans="1:40" x14ac:dyDescent="0.25">
      <c r="B52" s="108" t="s">
        <v>23</v>
      </c>
      <c r="C52" s="109">
        <v>23185197</v>
      </c>
      <c r="D52" s="109">
        <v>23185197</v>
      </c>
      <c r="E52" s="109">
        <v>0</v>
      </c>
      <c r="F52" s="109">
        <v>0</v>
      </c>
      <c r="G52" s="109">
        <v>0</v>
      </c>
      <c r="H52" s="109">
        <v>0</v>
      </c>
      <c r="I52" s="109">
        <v>0</v>
      </c>
      <c r="J52" s="109">
        <v>0</v>
      </c>
      <c r="K52" s="109">
        <v>0</v>
      </c>
      <c r="L52" s="109">
        <v>0</v>
      </c>
      <c r="M52" s="109">
        <v>0</v>
      </c>
      <c r="N52" s="109">
        <v>0</v>
      </c>
      <c r="O52" s="109"/>
      <c r="P52" s="109">
        <f>SUM(P53:P53)</f>
        <v>0</v>
      </c>
      <c r="Q52" s="109">
        <f t="shared" ref="Q52:Q58" si="3">SUM(E52:P52)</f>
        <v>0</v>
      </c>
      <c r="U52"/>
      <c r="V52"/>
      <c r="W52" s="41"/>
      <c r="X52" s="42"/>
      <c r="Y52" s="42"/>
      <c r="Z52" s="44"/>
      <c r="AA52" s="44"/>
      <c r="AB52" s="44"/>
      <c r="AC52" s="44"/>
      <c r="AD52" s="44"/>
      <c r="AE52" s="44"/>
      <c r="AF52" s="44"/>
      <c r="AG52" s="44"/>
      <c r="AH52" s="44"/>
      <c r="AI52" s="44"/>
      <c r="AJ52" s="44"/>
      <c r="AK52" s="44"/>
      <c r="AL52" s="44"/>
      <c r="AM52" s="44"/>
      <c r="AN52" s="44"/>
    </row>
    <row r="53" spans="1:40" x14ac:dyDescent="0.25">
      <c r="B53" s="10" t="s">
        <v>24</v>
      </c>
      <c r="C53" s="116">
        <v>23185197</v>
      </c>
      <c r="D53" s="116">
        <v>23185197</v>
      </c>
      <c r="E53" s="116">
        <v>0</v>
      </c>
      <c r="F53" s="116">
        <v>0</v>
      </c>
      <c r="G53" s="116">
        <v>0</v>
      </c>
      <c r="H53" s="116">
        <v>0</v>
      </c>
      <c r="I53" s="116">
        <v>0</v>
      </c>
      <c r="J53" s="116">
        <v>0</v>
      </c>
      <c r="K53" s="116">
        <v>0</v>
      </c>
      <c r="L53" s="116">
        <v>0</v>
      </c>
      <c r="M53" s="116">
        <v>0</v>
      </c>
      <c r="N53" s="116">
        <v>0</v>
      </c>
      <c r="O53" s="116"/>
      <c r="P53" s="116">
        <v>0</v>
      </c>
      <c r="Q53" s="116">
        <f t="shared" si="3"/>
        <v>0</v>
      </c>
      <c r="U53"/>
      <c r="V53"/>
      <c r="W53" s="41"/>
      <c r="X53" s="42"/>
      <c r="Y53" s="42"/>
      <c r="Z53" s="44"/>
      <c r="AA53" s="44"/>
      <c r="AB53" s="44"/>
      <c r="AC53" s="44"/>
      <c r="AD53" s="44"/>
      <c r="AE53" s="44"/>
      <c r="AF53" s="44"/>
      <c r="AG53" s="44"/>
      <c r="AH53" s="44"/>
      <c r="AI53" s="44"/>
      <c r="AJ53" s="44"/>
      <c r="AK53" s="44"/>
      <c r="AL53" s="44"/>
      <c r="AM53" s="44"/>
      <c r="AN53" s="44"/>
    </row>
    <row r="54" spans="1:40" x14ac:dyDescent="0.25">
      <c r="B54" s="108" t="s">
        <v>27</v>
      </c>
      <c r="C54" s="111">
        <v>1333308604</v>
      </c>
      <c r="D54" s="111">
        <v>1333308604</v>
      </c>
      <c r="E54" s="111">
        <v>0</v>
      </c>
      <c r="F54" s="111">
        <v>1499200.02</v>
      </c>
      <c r="G54" s="111">
        <v>0</v>
      </c>
      <c r="H54" s="111">
        <v>0</v>
      </c>
      <c r="I54" s="111">
        <v>0</v>
      </c>
      <c r="J54" s="111">
        <v>0</v>
      </c>
      <c r="K54" s="111">
        <v>0</v>
      </c>
      <c r="L54" s="111">
        <v>0</v>
      </c>
      <c r="M54" s="111">
        <v>0</v>
      </c>
      <c r="N54" s="111">
        <v>0</v>
      </c>
      <c r="O54" s="111"/>
      <c r="P54" s="111">
        <f>P55</f>
        <v>0</v>
      </c>
      <c r="Q54" s="111">
        <f t="shared" si="3"/>
        <v>1499200.02</v>
      </c>
      <c r="U54"/>
      <c r="V54"/>
      <c r="W54" s="41"/>
      <c r="X54" s="42"/>
      <c r="Y54" s="42"/>
      <c r="Z54" s="44"/>
      <c r="AA54" s="44"/>
      <c r="AB54" s="44"/>
      <c r="AC54" s="44"/>
      <c r="AD54" s="44"/>
      <c r="AE54" s="44"/>
      <c r="AF54" s="44"/>
      <c r="AG54" s="44"/>
      <c r="AH54" s="44"/>
      <c r="AI54" s="44"/>
      <c r="AJ54" s="44"/>
      <c r="AK54" s="44"/>
      <c r="AL54" s="44"/>
      <c r="AM54" s="44"/>
      <c r="AN54" s="44"/>
    </row>
    <row r="55" spans="1:40" x14ac:dyDescent="0.25">
      <c r="B55" s="10" t="s">
        <v>24</v>
      </c>
      <c r="C55" s="116">
        <v>1333308604</v>
      </c>
      <c r="D55" s="116">
        <v>1333308604</v>
      </c>
      <c r="E55" s="116">
        <v>0</v>
      </c>
      <c r="F55" s="116">
        <v>1499200.02</v>
      </c>
      <c r="G55" s="116">
        <v>0</v>
      </c>
      <c r="H55" s="116">
        <v>0</v>
      </c>
      <c r="I55" s="116">
        <v>0</v>
      </c>
      <c r="J55" s="116">
        <v>0</v>
      </c>
      <c r="K55" s="116">
        <v>0</v>
      </c>
      <c r="L55" s="116">
        <v>0</v>
      </c>
      <c r="M55" s="116">
        <v>0</v>
      </c>
      <c r="N55" s="116">
        <v>0</v>
      </c>
      <c r="O55" s="116"/>
      <c r="P55" s="116">
        <v>0</v>
      </c>
      <c r="Q55" s="116">
        <f t="shared" si="3"/>
        <v>1499200.02</v>
      </c>
      <c r="U55"/>
      <c r="V55"/>
      <c r="W55" s="41"/>
      <c r="X55" s="42"/>
      <c r="Y55" s="42"/>
      <c r="Z55" s="44"/>
      <c r="AA55" s="44"/>
      <c r="AB55" s="44"/>
      <c r="AC55" s="44"/>
      <c r="AD55" s="44"/>
      <c r="AE55" s="44"/>
      <c r="AF55" s="44"/>
      <c r="AG55" s="44"/>
      <c r="AH55" s="44"/>
      <c r="AI55" s="44"/>
      <c r="AJ55" s="44"/>
      <c r="AK55" s="44"/>
      <c r="AL55" s="44"/>
      <c r="AM55" s="44"/>
      <c r="AN55" s="44"/>
    </row>
    <row r="56" spans="1:40" x14ac:dyDescent="0.25">
      <c r="B56" s="108" t="s">
        <v>28</v>
      </c>
      <c r="C56" s="111">
        <v>58000000</v>
      </c>
      <c r="D56" s="111">
        <v>58000000</v>
      </c>
      <c r="E56" s="111">
        <v>0</v>
      </c>
      <c r="F56" s="111">
        <v>0</v>
      </c>
      <c r="G56" s="111">
        <v>0</v>
      </c>
      <c r="H56" s="111">
        <v>0</v>
      </c>
      <c r="I56" s="111">
        <v>0</v>
      </c>
      <c r="J56" s="111">
        <v>0</v>
      </c>
      <c r="K56" s="111">
        <v>0</v>
      </c>
      <c r="L56" s="111">
        <v>0</v>
      </c>
      <c r="M56" s="111">
        <v>0</v>
      </c>
      <c r="N56" s="111">
        <v>0</v>
      </c>
      <c r="O56" s="111"/>
      <c r="P56" s="111">
        <f>P57</f>
        <v>0</v>
      </c>
      <c r="Q56" s="111">
        <f t="shared" si="3"/>
        <v>0</v>
      </c>
      <c r="U56"/>
      <c r="V56"/>
      <c r="W56" s="41"/>
      <c r="X56" s="42"/>
      <c r="Y56" s="42"/>
      <c r="Z56" s="44"/>
      <c r="AA56" s="44"/>
      <c r="AB56" s="44"/>
      <c r="AC56" s="44"/>
      <c r="AD56" s="44"/>
      <c r="AE56" s="44"/>
      <c r="AF56" s="44"/>
      <c r="AG56" s="44"/>
      <c r="AH56" s="44"/>
      <c r="AI56" s="44"/>
      <c r="AJ56" s="44"/>
      <c r="AK56" s="44"/>
      <c r="AL56" s="44"/>
      <c r="AM56" s="44"/>
      <c r="AN56" s="44"/>
    </row>
    <row r="57" spans="1:40" x14ac:dyDescent="0.25">
      <c r="A57" s="24"/>
      <c r="B57" s="10" t="s">
        <v>25</v>
      </c>
      <c r="C57" s="116">
        <v>58000000</v>
      </c>
      <c r="D57" s="116">
        <v>58000000</v>
      </c>
      <c r="E57" s="116">
        <v>0</v>
      </c>
      <c r="F57" s="116">
        <v>0</v>
      </c>
      <c r="G57" s="116">
        <v>0</v>
      </c>
      <c r="H57" s="116">
        <v>0</v>
      </c>
      <c r="I57" s="116">
        <v>0</v>
      </c>
      <c r="J57" s="116">
        <v>0</v>
      </c>
      <c r="K57" s="116">
        <v>0</v>
      </c>
      <c r="L57" s="116">
        <v>0</v>
      </c>
      <c r="M57" s="116">
        <v>0</v>
      </c>
      <c r="N57" s="116">
        <v>0</v>
      </c>
      <c r="O57" s="116"/>
      <c r="P57" s="116">
        <v>0</v>
      </c>
      <c r="Q57" s="116">
        <f t="shared" si="3"/>
        <v>0</v>
      </c>
      <c r="U57"/>
      <c r="V57"/>
      <c r="W57" s="104"/>
      <c r="X57" s="42"/>
      <c r="Y57" s="42"/>
      <c r="Z57" s="44"/>
      <c r="AA57" s="44"/>
      <c r="AB57" s="44"/>
      <c r="AC57" s="44"/>
      <c r="AD57" s="44"/>
      <c r="AE57" s="44"/>
      <c r="AF57" s="44"/>
      <c r="AG57" s="44"/>
      <c r="AH57" s="44"/>
      <c r="AI57" s="44"/>
      <c r="AJ57" s="44"/>
      <c r="AK57" s="44"/>
      <c r="AL57" s="44"/>
      <c r="AM57" s="44"/>
      <c r="AN57" s="44"/>
    </row>
    <row r="58" spans="1:40" s="24" customFormat="1" x14ac:dyDescent="0.25">
      <c r="A58"/>
      <c r="B58" s="118" t="s">
        <v>43</v>
      </c>
      <c r="C58" s="124">
        <f t="shared" ref="C58:P58" si="4">C52+C54+C56</f>
        <v>1414493801</v>
      </c>
      <c r="D58" s="124">
        <f t="shared" si="4"/>
        <v>1414493801</v>
      </c>
      <c r="E58" s="117">
        <f t="shared" si="4"/>
        <v>0</v>
      </c>
      <c r="F58" s="117">
        <f t="shared" si="4"/>
        <v>1499200.02</v>
      </c>
      <c r="G58" s="117">
        <f t="shared" si="4"/>
        <v>0</v>
      </c>
      <c r="H58" s="117">
        <f t="shared" si="4"/>
        <v>0</v>
      </c>
      <c r="I58" s="117">
        <f t="shared" si="4"/>
        <v>0</v>
      </c>
      <c r="J58" s="117">
        <f t="shared" si="4"/>
        <v>0</v>
      </c>
      <c r="K58" s="117">
        <f t="shared" si="4"/>
        <v>0</v>
      </c>
      <c r="L58" s="117">
        <f t="shared" si="4"/>
        <v>0</v>
      </c>
      <c r="M58" s="117">
        <f t="shared" si="4"/>
        <v>0</v>
      </c>
      <c r="N58" s="117">
        <f t="shared" si="4"/>
        <v>0</v>
      </c>
      <c r="O58" s="117">
        <f t="shared" si="4"/>
        <v>0</v>
      </c>
      <c r="P58" s="117">
        <f t="shared" si="4"/>
        <v>0</v>
      </c>
      <c r="Q58" s="117">
        <f t="shared" si="3"/>
        <v>1499200.02</v>
      </c>
      <c r="R58"/>
      <c r="S58"/>
      <c r="T58" s="3"/>
      <c r="U58"/>
      <c r="V58"/>
      <c r="W58" s="42"/>
      <c r="X58" s="42"/>
      <c r="Y58" s="42"/>
      <c r="Z58" s="44"/>
      <c r="AA58" s="44"/>
      <c r="AB58" s="44"/>
      <c r="AC58" s="44"/>
      <c r="AD58" s="44"/>
      <c r="AE58" s="44"/>
      <c r="AF58" s="44"/>
      <c r="AG58" s="44"/>
      <c r="AH58" s="44"/>
      <c r="AI58" s="44"/>
      <c r="AJ58" s="44"/>
      <c r="AK58" s="44"/>
      <c r="AL58" s="44"/>
      <c r="AM58" s="44"/>
      <c r="AN58" s="44"/>
    </row>
    <row r="59" spans="1:40" x14ac:dyDescent="0.25">
      <c r="A59" s="25"/>
      <c r="B59" s="84"/>
      <c r="C59" s="126"/>
      <c r="D59" s="126"/>
      <c r="E59" s="101"/>
      <c r="F59" s="101"/>
      <c r="G59" s="101"/>
      <c r="H59" s="101"/>
      <c r="I59" s="101"/>
      <c r="J59" s="101"/>
      <c r="K59" s="101"/>
      <c r="L59" s="101"/>
      <c r="M59" s="101"/>
      <c r="N59" s="101"/>
      <c r="O59" s="101"/>
      <c r="P59" s="101"/>
      <c r="Q59" s="101"/>
      <c r="U59"/>
      <c r="V59"/>
      <c r="W59" s="42"/>
      <c r="X59" s="42"/>
      <c r="Y59" s="44"/>
      <c r="Z59" s="44"/>
      <c r="AA59" s="44"/>
      <c r="AB59" s="44"/>
      <c r="AC59" s="44"/>
      <c r="AD59" s="44"/>
      <c r="AE59" s="44"/>
      <c r="AF59" s="44"/>
      <c r="AG59" s="44"/>
      <c r="AH59" s="44"/>
      <c r="AI59" s="44"/>
      <c r="AJ59" s="44"/>
      <c r="AK59" s="44"/>
      <c r="AL59" s="44"/>
      <c r="AM59" s="44"/>
      <c r="AN59"/>
    </row>
    <row r="60" spans="1:40" s="25" customFormat="1" x14ac:dyDescent="0.25">
      <c r="A60"/>
      <c r="B60" s="118" t="s">
        <v>44</v>
      </c>
      <c r="C60" s="124">
        <f t="shared" ref="C60:Q60" si="5">C49+C58</f>
        <v>184784264494</v>
      </c>
      <c r="D60" s="124">
        <f t="shared" si="5"/>
        <v>208198831848.29996</v>
      </c>
      <c r="E60" s="103">
        <f t="shared" si="5"/>
        <v>8340697614.1599998</v>
      </c>
      <c r="F60" s="103">
        <f t="shared" si="5"/>
        <v>9238567915.8099995</v>
      </c>
      <c r="G60" s="103">
        <f t="shared" si="5"/>
        <v>11002518782.750002</v>
      </c>
      <c r="H60" s="103">
        <f t="shared" si="5"/>
        <v>11207539378.400002</v>
      </c>
      <c r="I60" s="103">
        <f t="shared" si="5"/>
        <v>11079868662.18</v>
      </c>
      <c r="J60" s="103">
        <f t="shared" si="5"/>
        <v>11149804501.800001</v>
      </c>
      <c r="K60" s="103">
        <f t="shared" si="5"/>
        <v>11111089209.860001</v>
      </c>
      <c r="L60" s="103">
        <f t="shared" si="5"/>
        <v>11649353423.379997</v>
      </c>
      <c r="M60" s="103">
        <f t="shared" si="5"/>
        <v>12383621786.4</v>
      </c>
      <c r="N60" s="103">
        <f t="shared" si="5"/>
        <v>12213753297.489998</v>
      </c>
      <c r="O60" s="103">
        <f t="shared" si="5"/>
        <v>14482025416.26</v>
      </c>
      <c r="P60" s="103">
        <f t="shared" si="5"/>
        <v>21374510871.990002</v>
      </c>
      <c r="Q60" s="103">
        <f t="shared" si="5"/>
        <v>145233350860.47998</v>
      </c>
      <c r="R60"/>
      <c r="S60"/>
      <c r="T60" s="3"/>
      <c r="U60" s="43"/>
      <c r="V60" s="43"/>
      <c r="W60" s="43"/>
      <c r="X60" s="45"/>
      <c r="Y60" s="44"/>
      <c r="Z60" s="44"/>
      <c r="AA60" s="44"/>
      <c r="AB60" s="44"/>
      <c r="AC60" s="44"/>
      <c r="AD60" s="44"/>
      <c r="AE60" s="44"/>
      <c r="AF60" s="44"/>
      <c r="AG60" s="44"/>
      <c r="AH60" s="44"/>
      <c r="AI60" s="44"/>
      <c r="AJ60" s="44"/>
      <c r="AK60" s="44"/>
      <c r="AL60" s="44"/>
      <c r="AM60" s="44"/>
    </row>
    <row r="61" spans="1:40" x14ac:dyDescent="0.25">
      <c r="B61" s="96" t="s">
        <v>104</v>
      </c>
      <c r="C61" s="31"/>
      <c r="D61" s="31"/>
      <c r="E61" s="51"/>
      <c r="F61" s="51"/>
      <c r="G61" s="51"/>
      <c r="H61" s="51"/>
      <c r="I61" s="51"/>
      <c r="J61" s="51"/>
      <c r="K61" s="51"/>
      <c r="L61" s="51"/>
      <c r="M61" s="51"/>
      <c r="N61" s="51"/>
      <c r="O61" s="51"/>
      <c r="P61" s="51"/>
      <c r="Q61" s="51"/>
      <c r="U61" s="42"/>
      <c r="V61" s="42"/>
      <c r="W61" s="42"/>
      <c r="X61" s="42"/>
      <c r="AN61"/>
    </row>
    <row r="62" spans="1:40" x14ac:dyDescent="0.25">
      <c r="B62" s="97" t="s">
        <v>133</v>
      </c>
      <c r="C62" s="85"/>
      <c r="D62" s="85"/>
      <c r="E62" s="2"/>
      <c r="F62" s="2"/>
      <c r="G62" s="2"/>
      <c r="H62" s="2"/>
      <c r="I62" s="2"/>
      <c r="J62" s="2"/>
      <c r="K62" s="2"/>
      <c r="L62" s="2"/>
      <c r="M62" s="2"/>
      <c r="N62" s="2"/>
      <c r="O62" s="2"/>
      <c r="P62" s="27"/>
      <c r="Q62" s="2"/>
    </row>
    <row r="63" spans="1:40" s="3" customFormat="1" x14ac:dyDescent="0.25">
      <c r="A63"/>
      <c r="B63" s="98" t="s">
        <v>61</v>
      </c>
      <c r="C63" s="30"/>
      <c r="D63" s="30"/>
      <c r="E63" s="30"/>
      <c r="F63" s="30"/>
      <c r="G63" s="30"/>
      <c r="H63" s="30"/>
      <c r="I63" s="30"/>
      <c r="J63" s="30"/>
      <c r="K63" s="30"/>
      <c r="L63" s="30"/>
      <c r="M63" s="30"/>
      <c r="N63" s="30"/>
      <c r="O63" s="30"/>
      <c r="P63" s="30"/>
      <c r="Q63" s="30"/>
      <c r="R63"/>
      <c r="S63"/>
    </row>
    <row r="64" spans="1:40" s="3" customFormat="1" ht="36" x14ac:dyDescent="0.25">
      <c r="A64"/>
      <c r="B64" s="166" t="s">
        <v>134</v>
      </c>
      <c r="C64" s="31"/>
      <c r="D64" s="31"/>
      <c r="E64" s="32"/>
      <c r="F64" s="32"/>
      <c r="G64" s="32"/>
      <c r="H64" s="32"/>
      <c r="I64" s="32"/>
      <c r="J64" s="32"/>
      <c r="K64" s="32"/>
      <c r="L64" s="32"/>
      <c r="M64" s="32"/>
      <c r="N64" s="32"/>
      <c r="O64" s="32"/>
      <c r="P64" s="32"/>
      <c r="Q64" s="32"/>
      <c r="R64"/>
      <c r="S64"/>
    </row>
    <row r="65" spans="1:19" s="3" customFormat="1" x14ac:dyDescent="0.25">
      <c r="A65"/>
      <c r="B65" s="31"/>
      <c r="C65"/>
      <c r="D65"/>
      <c r="E65" s="38"/>
      <c r="F65" s="38"/>
      <c r="G65" s="15"/>
      <c r="H65" s="15"/>
      <c r="I65" s="15"/>
      <c r="J65" s="15"/>
      <c r="K65" s="15"/>
      <c r="L65" s="15"/>
      <c r="M65" s="15"/>
      <c r="N65" s="15"/>
      <c r="O65" s="15"/>
      <c r="P65" s="15"/>
      <c r="Q65" s="15"/>
      <c r="R65"/>
      <c r="S65"/>
    </row>
    <row r="66" spans="1:19" s="3" customFormat="1" x14ac:dyDescent="0.25">
      <c r="A66"/>
      <c r="B66"/>
      <c r="C66"/>
      <c r="D66"/>
      <c r="E66" s="38"/>
      <c r="F66" s="39"/>
      <c r="G66" s="37"/>
      <c r="H66" s="37"/>
      <c r="I66" s="37"/>
      <c r="J66" s="37"/>
      <c r="K66" s="37"/>
      <c r="L66" s="37"/>
      <c r="M66" s="37"/>
      <c r="N66" s="37"/>
      <c r="O66" s="37"/>
      <c r="P66" s="37"/>
      <c r="Q66" s="37"/>
      <c r="R66"/>
      <c r="S66"/>
    </row>
    <row r="67" spans="1:19" s="3" customFormat="1" x14ac:dyDescent="0.25">
      <c r="A67"/>
      <c r="B67"/>
      <c r="C67" s="15"/>
      <c r="D67" s="15"/>
      <c r="E67" s="38"/>
      <c r="F67" s="39"/>
      <c r="G67" s="37"/>
      <c r="H67" s="37"/>
      <c r="I67" s="37"/>
      <c r="J67" s="37"/>
      <c r="K67" s="37"/>
      <c r="L67" s="37"/>
      <c r="M67" s="37"/>
      <c r="N67" s="37"/>
      <c r="O67" s="37"/>
      <c r="P67" s="37"/>
      <c r="Q67" s="37"/>
      <c r="R67"/>
      <c r="S67"/>
    </row>
    <row r="68" spans="1:19" s="3" customFormat="1" x14ac:dyDescent="0.25">
      <c r="A68"/>
      <c r="B68"/>
      <c r="C68"/>
      <c r="D68"/>
      <c r="E68" s="38"/>
      <c r="F68" s="38"/>
      <c r="G68" s="15"/>
      <c r="H68" s="15"/>
      <c r="I68" s="15"/>
      <c r="J68" s="15"/>
      <c r="K68" s="15"/>
      <c r="L68" s="15"/>
      <c r="M68" s="15"/>
      <c r="N68" s="15"/>
      <c r="O68" s="15"/>
      <c r="P68" s="15"/>
      <c r="Q68" s="15"/>
      <c r="R68"/>
      <c r="S68"/>
    </row>
    <row r="69" spans="1:19" s="3" customFormat="1" x14ac:dyDescent="0.25">
      <c r="A69"/>
      <c r="B69"/>
      <c r="C69"/>
      <c r="D69"/>
      <c r="E69" s="38"/>
      <c r="F69" s="38"/>
      <c r="G69" s="15"/>
      <c r="H69" s="15"/>
      <c r="I69" s="15"/>
      <c r="J69" s="15"/>
      <c r="K69" s="15"/>
      <c r="L69" s="15"/>
      <c r="M69" s="15"/>
      <c r="N69" s="15"/>
      <c r="O69" s="15"/>
      <c r="P69" s="15"/>
      <c r="Q69" s="15"/>
      <c r="R69"/>
      <c r="S69"/>
    </row>
    <row r="70" spans="1:19" s="3" customFormat="1" x14ac:dyDescent="0.25">
      <c r="A70"/>
      <c r="B70"/>
      <c r="C70"/>
      <c r="D70"/>
      <c r="E70" s="38"/>
      <c r="F70" s="38"/>
      <c r="G70" s="15"/>
      <c r="H70" s="15"/>
      <c r="I70" s="15"/>
      <c r="J70" s="15"/>
      <c r="K70" s="15"/>
      <c r="L70" s="15"/>
      <c r="M70" s="15"/>
      <c r="N70" s="15"/>
      <c r="O70" s="15"/>
      <c r="P70" s="15"/>
      <c r="Q70" s="15"/>
      <c r="R70"/>
      <c r="S70"/>
    </row>
    <row r="71" spans="1:19" s="3" customFormat="1" x14ac:dyDescent="0.25">
      <c r="A71"/>
      <c r="B71"/>
      <c r="C71"/>
      <c r="D71"/>
      <c r="E71" s="15"/>
      <c r="F71" s="15"/>
      <c r="G71" s="15"/>
      <c r="H71" s="15"/>
      <c r="I71" s="15"/>
      <c r="J71" s="15"/>
      <c r="K71" s="15"/>
      <c r="L71" s="15"/>
      <c r="M71" s="15"/>
      <c r="N71" s="15"/>
      <c r="O71" s="15"/>
      <c r="P71" s="15"/>
      <c r="Q71" s="15"/>
      <c r="R71"/>
      <c r="S71"/>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57 Q10 Q11:Q4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B394-A081-4521-94DD-995C3540000C}">
  <dimension ref="A1:AN56"/>
  <sheetViews>
    <sheetView showGridLines="0" tabSelected="1" zoomScale="70" zoomScaleNormal="70" workbookViewId="0">
      <selection activeCell="B8" sqref="B8:B9"/>
    </sheetView>
  </sheetViews>
  <sheetFormatPr defaultColWidth="11.42578125" defaultRowHeight="15" x14ac:dyDescent="0.25"/>
  <cols>
    <col min="1" max="1" width="7.85546875" customWidth="1"/>
    <col min="2" max="2" width="109.140625" customWidth="1"/>
    <col min="3" max="3" width="19.140625" customWidth="1"/>
    <col min="4" max="4" width="21.85546875" hidden="1" customWidth="1"/>
    <col min="5" max="5" width="19" style="15" bestFit="1" customWidth="1"/>
    <col min="6" max="8" width="19" style="15" customWidth="1"/>
    <col min="9" max="13" width="19" style="15" hidden="1" customWidth="1"/>
    <col min="14" max="14" width="16.85546875" style="15" hidden="1" customWidth="1"/>
    <col min="15" max="15" width="17.140625" style="15" hidden="1" customWidth="1"/>
    <col min="16" max="16" width="12.7109375" style="15" hidden="1" customWidth="1"/>
    <col min="17" max="17" width="18.7109375" style="15" bestFit="1" customWidth="1"/>
    <col min="18" max="18" width="18.42578125" customWidth="1"/>
    <col min="19" max="19" width="18.7109375" customWidth="1"/>
    <col min="20" max="22" width="17.85546875" style="3" customWidth="1"/>
    <col min="23" max="23" width="17.85546875" style="3" bestFit="1" customWidth="1"/>
    <col min="24" max="24" width="42.140625" style="3" bestFit="1" customWidth="1"/>
    <col min="25" max="25" width="30.28515625" style="3" bestFit="1" customWidth="1"/>
    <col min="26" max="40" width="11.42578125" style="3"/>
  </cols>
  <sheetData>
    <row r="1" spans="2:40" x14ac:dyDescent="0.25">
      <c r="E1" s="1"/>
      <c r="F1" s="1"/>
      <c r="G1" s="1"/>
      <c r="H1" s="1"/>
      <c r="I1" s="1"/>
      <c r="J1" s="1"/>
      <c r="K1" s="1"/>
      <c r="L1" s="1"/>
      <c r="M1" s="1"/>
      <c r="N1" s="1"/>
      <c r="O1" s="1"/>
      <c r="P1" s="1"/>
      <c r="Q1" s="2"/>
    </row>
    <row r="2" spans="2:40" ht="28.5" x14ac:dyDescent="0.25">
      <c r="B2" s="171" t="s">
        <v>0</v>
      </c>
      <c r="C2" s="171"/>
      <c r="D2" s="171"/>
      <c r="E2" s="171"/>
      <c r="F2" s="171"/>
      <c r="G2" s="171"/>
      <c r="H2" s="171"/>
      <c r="I2" s="171"/>
      <c r="J2" s="171"/>
      <c r="K2" s="171"/>
      <c r="L2" s="171"/>
      <c r="M2" s="171"/>
      <c r="N2" s="171"/>
      <c r="O2" s="171"/>
      <c r="P2" s="171"/>
      <c r="Q2" s="171"/>
    </row>
    <row r="3" spans="2:40" ht="21" x14ac:dyDescent="0.25">
      <c r="B3" s="172" t="s">
        <v>1</v>
      </c>
      <c r="C3" s="172"/>
      <c r="D3" s="172"/>
      <c r="E3" s="172"/>
      <c r="F3" s="172"/>
      <c r="G3" s="172"/>
      <c r="H3" s="172"/>
      <c r="I3" s="172"/>
      <c r="J3" s="172"/>
      <c r="K3" s="172"/>
      <c r="L3" s="172"/>
      <c r="M3" s="172"/>
      <c r="N3" s="172"/>
      <c r="O3" s="172"/>
      <c r="P3" s="172"/>
      <c r="Q3" s="172"/>
    </row>
    <row r="4" spans="2:40" ht="15.75" customHeight="1" x14ac:dyDescent="0.25">
      <c r="B4" s="173" t="s">
        <v>2</v>
      </c>
      <c r="C4" s="173"/>
      <c r="D4" s="173"/>
      <c r="E4" s="173"/>
      <c r="F4" s="173"/>
      <c r="G4" s="173"/>
      <c r="H4" s="173"/>
      <c r="I4" s="173"/>
      <c r="J4" s="173"/>
      <c r="K4" s="173"/>
      <c r="L4" s="173"/>
      <c r="M4" s="173"/>
      <c r="N4" s="173"/>
      <c r="O4" s="173"/>
      <c r="P4" s="173"/>
      <c r="Q4" s="173"/>
    </row>
    <row r="5" spans="2:40" ht="15.75" customHeight="1" x14ac:dyDescent="0.25">
      <c r="B5" s="173" t="s">
        <v>3</v>
      </c>
      <c r="C5" s="173"/>
      <c r="D5" s="173"/>
      <c r="E5" s="173"/>
      <c r="F5" s="173"/>
      <c r="G5" s="173"/>
      <c r="H5" s="173"/>
      <c r="I5" s="173"/>
      <c r="J5" s="173"/>
      <c r="K5" s="173"/>
      <c r="L5" s="173"/>
      <c r="M5" s="173"/>
      <c r="N5" s="173"/>
      <c r="O5" s="173"/>
      <c r="P5" s="173"/>
      <c r="Q5" s="173"/>
    </row>
    <row r="6" spans="2:40" ht="15.75" customHeight="1" x14ac:dyDescent="0.25">
      <c r="B6" s="173"/>
      <c r="C6" s="173"/>
      <c r="D6" s="173"/>
      <c r="E6" s="173"/>
      <c r="F6" s="173"/>
      <c r="G6" s="173"/>
      <c r="H6" s="173"/>
      <c r="I6" s="173"/>
      <c r="J6" s="173"/>
      <c r="K6" s="173"/>
      <c r="L6" s="173"/>
      <c r="M6" s="173"/>
      <c r="N6" s="173"/>
      <c r="O6" s="173"/>
      <c r="P6" s="173"/>
      <c r="Q6" s="173"/>
    </row>
    <row r="7" spans="2:40" x14ac:dyDescent="0.25">
      <c r="B7" s="4" t="s">
        <v>138</v>
      </c>
      <c r="C7" s="5"/>
      <c r="D7" s="5"/>
      <c r="E7" s="6"/>
      <c r="F7" s="6"/>
      <c r="G7" s="6"/>
      <c r="H7" s="6"/>
      <c r="I7" s="6"/>
      <c r="J7" s="6"/>
      <c r="K7" s="6"/>
      <c r="L7" s="6"/>
      <c r="M7" s="6"/>
      <c r="N7" s="6"/>
      <c r="O7" s="6"/>
      <c r="P7" s="6"/>
      <c r="Q7" s="7" t="s">
        <v>5</v>
      </c>
    </row>
    <row r="8" spans="2:40" ht="27.75" customHeight="1" x14ac:dyDescent="0.25">
      <c r="B8" s="169" t="s">
        <v>6</v>
      </c>
      <c r="C8" s="165" t="s">
        <v>96</v>
      </c>
      <c r="D8" s="165" t="s">
        <v>121</v>
      </c>
      <c r="E8" s="170" t="s">
        <v>9</v>
      </c>
      <c r="F8" s="170"/>
      <c r="G8" s="170"/>
      <c r="H8" s="170"/>
      <c r="I8" s="170"/>
      <c r="J8" s="170"/>
      <c r="K8" s="170"/>
      <c r="L8" s="170"/>
      <c r="M8" s="170"/>
      <c r="N8" s="170"/>
      <c r="O8" s="170"/>
      <c r="P8" s="170"/>
      <c r="Q8" s="170"/>
    </row>
    <row r="9" spans="2:40" x14ac:dyDescent="0.25">
      <c r="B9" s="169"/>
      <c r="C9" s="122" t="s">
        <v>135</v>
      </c>
      <c r="D9" s="127" t="s">
        <v>123</v>
      </c>
      <c r="E9" s="36" t="s">
        <v>10</v>
      </c>
      <c r="F9" s="36" t="s">
        <v>11</v>
      </c>
      <c r="G9" s="36" t="s">
        <v>12</v>
      </c>
      <c r="H9" s="36" t="s">
        <v>13</v>
      </c>
      <c r="I9" s="36" t="s">
        <v>14</v>
      </c>
      <c r="J9" s="36" t="s">
        <v>15</v>
      </c>
      <c r="K9" s="36" t="s">
        <v>16</v>
      </c>
      <c r="L9" s="36" t="s">
        <v>17</v>
      </c>
      <c r="M9" s="36" t="s">
        <v>18</v>
      </c>
      <c r="N9" s="36" t="s">
        <v>19</v>
      </c>
      <c r="O9" s="36" t="s">
        <v>20</v>
      </c>
      <c r="P9" s="36" t="s">
        <v>21</v>
      </c>
      <c r="Q9" s="36" t="s">
        <v>22</v>
      </c>
      <c r="X9"/>
      <c r="Y9"/>
      <c r="AE9" s="44"/>
      <c r="AF9" s="44"/>
      <c r="AG9" s="44"/>
      <c r="AH9" s="44"/>
      <c r="AI9" s="44"/>
      <c r="AJ9" s="44"/>
      <c r="AK9" s="44"/>
    </row>
    <row r="10" spans="2:40" s="92" customFormat="1" x14ac:dyDescent="0.25">
      <c r="B10" s="110" t="s">
        <v>23</v>
      </c>
      <c r="C10" s="111">
        <v>154185537447</v>
      </c>
      <c r="D10" s="111"/>
      <c r="E10" s="111">
        <v>8977472098.4400005</v>
      </c>
      <c r="F10" s="111">
        <v>9451053513.25</v>
      </c>
      <c r="G10" s="111">
        <v>9741671415.079998</v>
      </c>
      <c r="H10" s="111">
        <v>10442374374.26</v>
      </c>
      <c r="I10" s="111"/>
      <c r="J10" s="111"/>
      <c r="K10" s="111"/>
      <c r="L10" s="111"/>
      <c r="M10" s="111"/>
      <c r="N10" s="111"/>
      <c r="O10" s="111"/>
      <c r="P10" s="111"/>
      <c r="Q10" s="111">
        <f t="shared" ref="Q10:Q34" si="0">SUM(E10:P10)</f>
        <v>38612571401.029999</v>
      </c>
      <c r="R10"/>
      <c r="S10"/>
      <c r="T10" s="42"/>
      <c r="U10" s="39"/>
      <c r="V10"/>
      <c r="W10" s="89"/>
      <c r="X10"/>
      <c r="Y10"/>
      <c r="Z10" s="91"/>
      <c r="AA10" s="91"/>
      <c r="AB10" s="91"/>
      <c r="AC10" s="91"/>
      <c r="AD10" s="91"/>
      <c r="AE10" s="91"/>
      <c r="AF10" s="91"/>
      <c r="AG10" s="91"/>
      <c r="AH10" s="91"/>
      <c r="AI10" s="91"/>
      <c r="AJ10" s="91"/>
      <c r="AK10" s="91"/>
      <c r="AL10" s="91"/>
      <c r="AM10" s="91"/>
      <c r="AN10" s="91"/>
    </row>
    <row r="11" spans="2:40" x14ac:dyDescent="0.25">
      <c r="B11" s="10" t="s">
        <v>24</v>
      </c>
      <c r="C11" s="116">
        <v>153795781608</v>
      </c>
      <c r="D11" s="116"/>
      <c r="E11" s="116">
        <v>8976473626.9400005</v>
      </c>
      <c r="F11" s="116">
        <v>9219586390.1999989</v>
      </c>
      <c r="G11" s="116">
        <v>9255225561.1999989</v>
      </c>
      <c r="H11" s="116">
        <v>9848063327.2000008</v>
      </c>
      <c r="I11" s="116"/>
      <c r="J11" s="116"/>
      <c r="K11" s="116"/>
      <c r="L11" s="116"/>
      <c r="M11" s="116"/>
      <c r="N11" s="116"/>
      <c r="O11" s="115"/>
      <c r="P11" s="115"/>
      <c r="Q11" s="115">
        <f t="shared" si="0"/>
        <v>37299348905.539993</v>
      </c>
      <c r="U11" s="39"/>
      <c r="V11"/>
      <c r="W11" s="41"/>
      <c r="X11"/>
      <c r="Y11"/>
      <c r="Z11" s="44"/>
      <c r="AA11" s="44"/>
      <c r="AB11" s="44"/>
      <c r="AC11" s="44"/>
      <c r="AD11" s="44"/>
      <c r="AE11" s="44"/>
      <c r="AF11" s="44"/>
      <c r="AG11" s="44"/>
      <c r="AH11" s="44"/>
      <c r="AI11" s="44"/>
      <c r="AJ11" s="44"/>
      <c r="AK11" s="44"/>
      <c r="AL11" s="44"/>
      <c r="AM11" s="44"/>
      <c r="AN11" s="44"/>
    </row>
    <row r="12" spans="2:40" x14ac:dyDescent="0.25">
      <c r="B12" s="10" t="s">
        <v>48</v>
      </c>
      <c r="C12" s="116">
        <v>389755839</v>
      </c>
      <c r="D12" s="116"/>
      <c r="E12" s="116">
        <v>998471.5</v>
      </c>
      <c r="F12" s="116">
        <v>998471.5</v>
      </c>
      <c r="G12" s="116">
        <v>21387327.25</v>
      </c>
      <c r="H12" s="116">
        <v>6910865.5</v>
      </c>
      <c r="I12" s="116"/>
      <c r="J12" s="116"/>
      <c r="K12" s="116"/>
      <c r="L12" s="116"/>
      <c r="M12" s="116"/>
      <c r="N12" s="116"/>
      <c r="O12" s="116"/>
      <c r="P12" s="116"/>
      <c r="Q12" s="116">
        <f t="shared" si="0"/>
        <v>30295135.75</v>
      </c>
      <c r="U12" s="39"/>
      <c r="V12"/>
      <c r="W12" s="41"/>
      <c r="X12"/>
      <c r="Y12"/>
      <c r="Z12" s="44"/>
      <c r="AA12" s="44"/>
      <c r="AB12" s="44"/>
      <c r="AC12" s="44"/>
      <c r="AD12" s="44"/>
      <c r="AE12" s="44"/>
      <c r="AF12" s="44"/>
      <c r="AG12" s="44"/>
      <c r="AH12" s="44"/>
      <c r="AI12" s="44"/>
      <c r="AJ12" s="44"/>
      <c r="AK12" s="44"/>
      <c r="AL12" s="44"/>
      <c r="AM12" s="44"/>
      <c r="AN12" s="44"/>
    </row>
    <row r="13" spans="2:40" x14ac:dyDescent="0.25">
      <c r="B13" s="10" t="s">
        <v>26</v>
      </c>
      <c r="C13" s="116">
        <v>0</v>
      </c>
      <c r="D13" s="116"/>
      <c r="E13" s="116"/>
      <c r="F13" s="116"/>
      <c r="G13" s="116">
        <v>2976912.5</v>
      </c>
      <c r="H13" s="116">
        <v>6351200</v>
      </c>
      <c r="I13" s="116"/>
      <c r="J13" s="116"/>
      <c r="K13" s="116"/>
      <c r="L13" s="116"/>
      <c r="M13" s="116"/>
      <c r="N13" s="116"/>
      <c r="O13" s="116"/>
      <c r="P13" s="116"/>
      <c r="Q13" s="116">
        <f t="shared" si="0"/>
        <v>9328112.5</v>
      </c>
      <c r="U13" s="39"/>
      <c r="V13"/>
      <c r="W13" s="41"/>
      <c r="X13"/>
      <c r="Y13"/>
      <c r="Z13" s="44"/>
      <c r="AA13" s="44"/>
      <c r="AB13" s="44"/>
      <c r="AC13" s="44"/>
      <c r="AD13" s="44"/>
      <c r="AE13" s="44"/>
      <c r="AF13" s="44"/>
      <c r="AG13" s="44"/>
      <c r="AH13" s="44"/>
      <c r="AI13" s="44"/>
      <c r="AJ13" s="44"/>
      <c r="AK13" s="44"/>
      <c r="AL13" s="44"/>
      <c r="AM13" s="44"/>
      <c r="AN13" s="44"/>
    </row>
    <row r="14" spans="2:40" x14ac:dyDescent="0.25">
      <c r="B14" s="10" t="s">
        <v>49</v>
      </c>
      <c r="C14" s="116">
        <v>0</v>
      </c>
      <c r="D14" s="116"/>
      <c r="E14" s="116">
        <v>0</v>
      </c>
      <c r="F14" s="116">
        <v>29023829.109999999</v>
      </c>
      <c r="G14" s="116">
        <v>367826724.48000002</v>
      </c>
      <c r="H14" s="116">
        <v>538922110.65999997</v>
      </c>
      <c r="I14" s="116"/>
      <c r="J14" s="116"/>
      <c r="K14" s="116"/>
      <c r="L14" s="116"/>
      <c r="M14" s="116"/>
      <c r="N14" s="116"/>
      <c r="O14" s="116"/>
      <c r="P14" s="116"/>
      <c r="Q14" s="116">
        <f t="shared" si="0"/>
        <v>935772664.25</v>
      </c>
      <c r="U14" s="39"/>
      <c r="V14"/>
      <c r="W14" s="41"/>
      <c r="X14"/>
      <c r="Y14"/>
      <c r="Z14" s="44"/>
      <c r="AA14" s="44"/>
      <c r="AB14" s="44"/>
      <c r="AC14" s="44"/>
      <c r="AD14" s="44"/>
      <c r="AE14" s="44"/>
      <c r="AF14" s="44"/>
      <c r="AG14" s="44"/>
      <c r="AH14" s="44"/>
      <c r="AI14" s="44"/>
      <c r="AJ14" s="44"/>
      <c r="AK14" s="44"/>
      <c r="AL14" s="44"/>
      <c r="AM14" s="44"/>
      <c r="AN14" s="44"/>
    </row>
    <row r="15" spans="2:40" x14ac:dyDescent="0.25">
      <c r="B15" s="10" t="s">
        <v>54</v>
      </c>
      <c r="C15" s="116">
        <v>0</v>
      </c>
      <c r="D15" s="116"/>
      <c r="E15" s="116"/>
      <c r="F15" s="116"/>
      <c r="G15" s="116">
        <v>0</v>
      </c>
      <c r="H15" s="116">
        <v>94267.839999999997</v>
      </c>
      <c r="I15" s="116"/>
      <c r="J15" s="116"/>
      <c r="K15" s="116"/>
      <c r="L15" s="116"/>
      <c r="M15" s="116"/>
      <c r="N15" s="116"/>
      <c r="O15" s="116"/>
      <c r="P15" s="116"/>
      <c r="Q15" s="116">
        <f t="shared" si="0"/>
        <v>94267.839999999997</v>
      </c>
      <c r="U15" s="39"/>
      <c r="V15"/>
      <c r="W15" s="41"/>
      <c r="X15"/>
      <c r="Y15"/>
      <c r="Z15" s="44"/>
      <c r="AA15" s="44"/>
      <c r="AB15" s="44"/>
      <c r="AC15" s="44"/>
      <c r="AD15" s="44"/>
      <c r="AE15" s="44"/>
      <c r="AF15" s="44"/>
      <c r="AG15" s="44"/>
      <c r="AH15" s="44"/>
      <c r="AI15" s="44"/>
      <c r="AJ15" s="44"/>
      <c r="AK15" s="44"/>
      <c r="AL15" s="44"/>
      <c r="AM15" s="44"/>
      <c r="AN15" s="44"/>
    </row>
    <row r="16" spans="2:40" x14ac:dyDescent="0.25">
      <c r="B16" s="10" t="s">
        <v>124</v>
      </c>
      <c r="C16" s="116">
        <v>0</v>
      </c>
      <c r="D16" s="116"/>
      <c r="E16" s="116"/>
      <c r="F16" s="116">
        <v>201444822.44</v>
      </c>
      <c r="G16" s="116">
        <v>94254889.650000006</v>
      </c>
      <c r="H16" s="116">
        <v>42032603.060000002</v>
      </c>
      <c r="I16" s="116"/>
      <c r="J16" s="116"/>
      <c r="K16" s="116"/>
      <c r="L16" s="116"/>
      <c r="M16" s="116"/>
      <c r="N16" s="116"/>
      <c r="O16" s="116"/>
      <c r="P16" s="116"/>
      <c r="Q16" s="116">
        <f t="shared" si="0"/>
        <v>337732315.15000004</v>
      </c>
      <c r="U16" s="39"/>
      <c r="V16"/>
      <c r="W16" s="41"/>
      <c r="X16"/>
      <c r="Y16"/>
      <c r="Z16" s="44"/>
      <c r="AA16" s="44"/>
      <c r="AB16" s="44"/>
      <c r="AC16" s="44"/>
      <c r="AD16" s="44"/>
      <c r="AE16" s="44"/>
      <c r="AF16" s="44"/>
      <c r="AG16" s="44"/>
      <c r="AH16" s="44"/>
      <c r="AI16" s="44"/>
      <c r="AJ16" s="44"/>
      <c r="AK16" s="44"/>
      <c r="AL16" s="44"/>
      <c r="AM16" s="44"/>
      <c r="AN16" s="44"/>
    </row>
    <row r="17" spans="1:40" s="92" customFormat="1" x14ac:dyDescent="0.25">
      <c r="B17" s="108" t="s">
        <v>27</v>
      </c>
      <c r="C17" s="137">
        <v>3669396189</v>
      </c>
      <c r="D17" s="137"/>
      <c r="E17" s="137">
        <v>78355623.539999992</v>
      </c>
      <c r="F17" s="137">
        <v>94000964.840000004</v>
      </c>
      <c r="G17" s="137">
        <v>546434570.27999997</v>
      </c>
      <c r="H17" s="137">
        <v>122299023.11000001</v>
      </c>
      <c r="I17" s="137"/>
      <c r="J17" s="137"/>
      <c r="K17" s="137"/>
      <c r="L17" s="137"/>
      <c r="M17" s="137"/>
      <c r="N17" s="137"/>
      <c r="O17" s="137"/>
      <c r="P17" s="137"/>
      <c r="Q17" s="109">
        <f t="shared" si="0"/>
        <v>841090181.76999998</v>
      </c>
      <c r="R17"/>
      <c r="S17"/>
      <c r="T17" s="3"/>
      <c r="U17" s="39"/>
      <c r="V17"/>
      <c r="W17" s="89"/>
      <c r="X17"/>
      <c r="Y17"/>
      <c r="Z17" s="91"/>
      <c r="AA17" s="91"/>
      <c r="AB17" s="91"/>
      <c r="AC17" s="91"/>
      <c r="AD17" s="91"/>
      <c r="AE17" s="91"/>
      <c r="AF17" s="91"/>
      <c r="AG17" s="91"/>
      <c r="AH17" s="91"/>
      <c r="AI17" s="91"/>
      <c r="AJ17" s="91"/>
      <c r="AK17" s="91"/>
      <c r="AL17" s="91"/>
      <c r="AM17" s="91"/>
      <c r="AN17" s="91"/>
    </row>
    <row r="18" spans="1:40" x14ac:dyDescent="0.25">
      <c r="B18" s="10" t="s">
        <v>24</v>
      </c>
      <c r="C18" s="116">
        <v>3669396189</v>
      </c>
      <c r="D18" s="116"/>
      <c r="E18" s="116">
        <v>78355623.539999992</v>
      </c>
      <c r="F18" s="116">
        <v>94000964.840000004</v>
      </c>
      <c r="G18" s="116">
        <v>205804260.56999999</v>
      </c>
      <c r="H18" s="116">
        <v>114306015.71000001</v>
      </c>
      <c r="I18" s="116"/>
      <c r="J18" s="116"/>
      <c r="K18" s="116"/>
      <c r="L18" s="116"/>
      <c r="M18" s="116"/>
      <c r="N18" s="116"/>
      <c r="O18" s="116"/>
      <c r="P18" s="116"/>
      <c r="Q18" s="116">
        <f t="shared" si="0"/>
        <v>492466864.65999997</v>
      </c>
      <c r="U18" s="39"/>
      <c r="V18"/>
      <c r="W18" s="41"/>
      <c r="X18"/>
      <c r="Y18"/>
      <c r="Z18" s="44"/>
      <c r="AA18" s="44"/>
      <c r="AB18" s="44"/>
      <c r="AC18" s="44"/>
      <c r="AD18" s="44"/>
      <c r="AE18" s="44"/>
      <c r="AF18" s="44"/>
      <c r="AG18" s="44"/>
      <c r="AH18" s="44"/>
      <c r="AI18" s="44"/>
      <c r="AJ18" s="44"/>
      <c r="AK18" s="44"/>
      <c r="AL18" s="44"/>
      <c r="AM18" s="44"/>
      <c r="AN18" s="44"/>
    </row>
    <row r="19" spans="1:40" x14ac:dyDescent="0.25">
      <c r="B19" s="10" t="s">
        <v>49</v>
      </c>
      <c r="C19" s="116">
        <v>0</v>
      </c>
      <c r="D19" s="116"/>
      <c r="E19" s="116"/>
      <c r="F19" s="116"/>
      <c r="G19" s="116">
        <v>340630309.70999998</v>
      </c>
      <c r="H19" s="116">
        <v>7993007.4000000004</v>
      </c>
      <c r="I19" s="116"/>
      <c r="J19" s="116"/>
      <c r="K19" s="116"/>
      <c r="L19" s="116"/>
      <c r="M19" s="116"/>
      <c r="N19" s="116"/>
      <c r="O19" s="116"/>
      <c r="P19" s="116"/>
      <c r="Q19" s="116">
        <f t="shared" si="0"/>
        <v>348623317.10999995</v>
      </c>
      <c r="U19" s="39"/>
      <c r="V19"/>
      <c r="W19" s="41"/>
      <c r="X19"/>
      <c r="Y19"/>
      <c r="Z19" s="44"/>
      <c r="AA19" s="44"/>
      <c r="AB19" s="44"/>
      <c r="AC19" s="44"/>
      <c r="AD19" s="44"/>
      <c r="AE19" s="44"/>
      <c r="AF19" s="44"/>
      <c r="AG19" s="44"/>
      <c r="AH19" s="44"/>
      <c r="AI19" s="44"/>
      <c r="AJ19" s="44"/>
      <c r="AK19" s="44"/>
      <c r="AL19" s="44"/>
      <c r="AM19" s="44"/>
      <c r="AN19" s="44"/>
    </row>
    <row r="20" spans="1:40" s="92" customFormat="1" x14ac:dyDescent="0.25">
      <c r="B20" s="108" t="s">
        <v>28</v>
      </c>
      <c r="C20" s="137">
        <v>44592911940</v>
      </c>
      <c r="D20" s="137"/>
      <c r="E20" s="137">
        <v>1031795150.0799999</v>
      </c>
      <c r="F20" s="137">
        <v>1196916288.1699998</v>
      </c>
      <c r="G20" s="137">
        <v>1345212879.6400001</v>
      </c>
      <c r="H20" s="137">
        <v>1081120534.8099999</v>
      </c>
      <c r="I20" s="137"/>
      <c r="J20" s="137"/>
      <c r="K20" s="137"/>
      <c r="L20" s="137"/>
      <c r="M20" s="137"/>
      <c r="N20" s="137"/>
      <c r="O20" s="137"/>
      <c r="P20" s="137"/>
      <c r="Q20" s="111">
        <f t="shared" si="0"/>
        <v>4655044852.7000008</v>
      </c>
      <c r="R20"/>
      <c r="S20"/>
      <c r="T20" s="3"/>
      <c r="U20" s="39"/>
      <c r="V20"/>
      <c r="W20" s="89"/>
      <c r="X20"/>
      <c r="Y20"/>
      <c r="Z20" s="91"/>
      <c r="AA20" s="91"/>
      <c r="AB20" s="91"/>
      <c r="AC20" s="91"/>
      <c r="AD20" s="91"/>
      <c r="AE20" s="91"/>
      <c r="AF20" s="91"/>
      <c r="AG20" s="91"/>
      <c r="AH20" s="91"/>
      <c r="AI20" s="91"/>
      <c r="AJ20" s="91"/>
      <c r="AK20" s="91"/>
      <c r="AL20" s="91"/>
      <c r="AM20" s="91"/>
      <c r="AN20" s="91"/>
    </row>
    <row r="21" spans="1:40" x14ac:dyDescent="0.25">
      <c r="B21" s="10" t="s">
        <v>25</v>
      </c>
      <c r="C21" s="163">
        <v>44592911940</v>
      </c>
      <c r="D21" s="116"/>
      <c r="E21" s="163">
        <v>1031795150.0799999</v>
      </c>
      <c r="F21" s="116">
        <v>1194132801.1399999</v>
      </c>
      <c r="G21" s="116">
        <v>1300003243.25</v>
      </c>
      <c r="H21" s="116">
        <v>1032538718.0700001</v>
      </c>
      <c r="I21" s="116"/>
      <c r="J21" s="116"/>
      <c r="K21" s="116"/>
      <c r="L21" s="116"/>
      <c r="M21" s="116"/>
      <c r="N21" s="116"/>
      <c r="O21" s="116"/>
      <c r="P21" s="116"/>
      <c r="Q21" s="116">
        <f t="shared" si="0"/>
        <v>4558469912.54</v>
      </c>
      <c r="U21" s="39"/>
      <c r="V21"/>
      <c r="W21" s="41"/>
      <c r="X21"/>
      <c r="Y21"/>
      <c r="Z21" s="44"/>
      <c r="AA21" s="44"/>
      <c r="AB21" s="44"/>
      <c r="AC21" s="44"/>
      <c r="AD21" s="44"/>
      <c r="AE21" s="44"/>
      <c r="AF21" s="44"/>
      <c r="AG21" s="44"/>
      <c r="AH21" s="44"/>
      <c r="AI21" s="44"/>
      <c r="AJ21" s="44"/>
      <c r="AK21" s="44"/>
      <c r="AL21" s="44"/>
      <c r="AM21" s="44"/>
      <c r="AN21" s="44"/>
    </row>
    <row r="22" spans="1:40" x14ac:dyDescent="0.25">
      <c r="B22" s="10" t="s">
        <v>49</v>
      </c>
      <c r="C22" s="163">
        <v>0</v>
      </c>
      <c r="D22" s="116"/>
      <c r="E22" s="163"/>
      <c r="F22" s="116">
        <v>2783487.0300000003</v>
      </c>
      <c r="G22" s="116">
        <v>45209636.390000001</v>
      </c>
      <c r="H22" s="116">
        <v>48581816.740000002</v>
      </c>
      <c r="I22" s="116"/>
      <c r="J22" s="116"/>
      <c r="K22" s="116"/>
      <c r="L22" s="116"/>
      <c r="M22" s="116"/>
      <c r="N22" s="116"/>
      <c r="O22" s="116"/>
      <c r="P22" s="116"/>
      <c r="Q22" s="116">
        <f t="shared" si="0"/>
        <v>96574940.159999996</v>
      </c>
      <c r="U22" s="39"/>
      <c r="V22"/>
      <c r="W22" s="41"/>
      <c r="X22"/>
      <c r="Y22"/>
      <c r="Z22" s="44"/>
      <c r="AA22" s="44"/>
      <c r="AB22" s="44"/>
      <c r="AC22" s="44"/>
      <c r="AD22" s="44"/>
      <c r="AE22" s="44"/>
      <c r="AF22" s="44"/>
      <c r="AG22" s="44"/>
      <c r="AH22" s="44"/>
      <c r="AI22" s="44"/>
      <c r="AJ22" s="44"/>
      <c r="AK22" s="44"/>
      <c r="AL22" s="44"/>
      <c r="AM22" s="44"/>
      <c r="AN22" s="44"/>
    </row>
    <row r="23" spans="1:40" x14ac:dyDescent="0.25">
      <c r="B23" s="108" t="s">
        <v>66</v>
      </c>
      <c r="C23" s="137">
        <v>0</v>
      </c>
      <c r="D23" s="137"/>
      <c r="E23" s="137"/>
      <c r="F23" s="137"/>
      <c r="G23" s="137">
        <v>64484684.809999995</v>
      </c>
      <c r="H23" s="137">
        <v>18409762.199999999</v>
      </c>
      <c r="I23" s="137"/>
      <c r="J23" s="137"/>
      <c r="K23" s="137"/>
      <c r="L23" s="137"/>
      <c r="M23" s="137"/>
      <c r="N23" s="137"/>
      <c r="O23" s="137"/>
      <c r="P23" s="137"/>
      <c r="Q23" s="109">
        <f t="shared" si="0"/>
        <v>82894447.00999999</v>
      </c>
      <c r="U23" s="39"/>
      <c r="V23"/>
      <c r="W23" s="41"/>
      <c r="X23"/>
      <c r="Y23"/>
      <c r="Z23" s="44"/>
      <c r="AA23" s="44"/>
      <c r="AB23" s="44"/>
      <c r="AC23" s="44"/>
      <c r="AD23" s="44"/>
      <c r="AE23" s="44"/>
      <c r="AF23" s="44"/>
      <c r="AG23" s="44"/>
      <c r="AH23" s="44"/>
      <c r="AI23" s="44"/>
      <c r="AJ23" s="44"/>
      <c r="AK23" s="44"/>
      <c r="AL23" s="44"/>
      <c r="AM23" s="44"/>
      <c r="AN23" s="44"/>
    </row>
    <row r="24" spans="1:40" x14ac:dyDescent="0.25">
      <c r="B24" s="10" t="s">
        <v>116</v>
      </c>
      <c r="C24" s="116">
        <v>0</v>
      </c>
      <c r="D24" s="116"/>
      <c r="E24" s="116"/>
      <c r="F24" s="116"/>
      <c r="G24" s="116">
        <v>64484684.809999995</v>
      </c>
      <c r="H24" s="116">
        <v>18409762.199999999</v>
      </c>
      <c r="I24" s="116"/>
      <c r="J24" s="116"/>
      <c r="K24" s="116"/>
      <c r="L24" s="116"/>
      <c r="M24" s="116"/>
      <c r="N24" s="116"/>
      <c r="O24" s="116"/>
      <c r="P24" s="116"/>
      <c r="Q24" s="116">
        <f t="shared" si="0"/>
        <v>82894447.00999999</v>
      </c>
      <c r="U24" s="39"/>
      <c r="V24"/>
      <c r="W24" s="41"/>
      <c r="X24"/>
      <c r="Y24"/>
      <c r="Z24" s="44"/>
      <c r="AA24" s="44"/>
      <c r="AB24" s="44"/>
      <c r="AC24" s="44"/>
      <c r="AD24" s="44"/>
      <c r="AE24" s="44"/>
      <c r="AF24" s="44"/>
      <c r="AG24" s="44"/>
      <c r="AH24" s="44"/>
      <c r="AI24" s="44"/>
      <c r="AJ24" s="44"/>
      <c r="AK24" s="44"/>
      <c r="AL24" s="44"/>
      <c r="AM24" s="44"/>
      <c r="AN24" s="44"/>
    </row>
    <row r="25" spans="1:40" s="92" customFormat="1" x14ac:dyDescent="0.25">
      <c r="A25"/>
      <c r="B25" s="108" t="s">
        <v>31</v>
      </c>
      <c r="C25" s="137">
        <v>2568559375</v>
      </c>
      <c r="D25" s="137"/>
      <c r="E25" s="137">
        <v>12779177.380000001</v>
      </c>
      <c r="F25" s="137">
        <v>104437237.8</v>
      </c>
      <c r="G25" s="137">
        <v>27418862.609999999</v>
      </c>
      <c r="H25" s="137">
        <v>9149856.4900000002</v>
      </c>
      <c r="I25" s="137"/>
      <c r="J25" s="137"/>
      <c r="K25" s="137"/>
      <c r="L25" s="137"/>
      <c r="M25" s="137"/>
      <c r="N25" s="137"/>
      <c r="O25" s="137"/>
      <c r="P25" s="137"/>
      <c r="Q25" s="109">
        <f t="shared" si="0"/>
        <v>153785134.28</v>
      </c>
      <c r="R25"/>
      <c r="S25"/>
      <c r="T25" s="3"/>
      <c r="U25" s="39"/>
      <c r="V25" s="89"/>
      <c r="W25" s="89"/>
      <c r="X25"/>
      <c r="Y25"/>
      <c r="Z25" s="91"/>
      <c r="AA25" s="91"/>
      <c r="AB25" s="91"/>
      <c r="AC25" s="91"/>
      <c r="AD25" s="91"/>
      <c r="AE25" s="91"/>
      <c r="AF25" s="91"/>
      <c r="AG25" s="91"/>
      <c r="AH25" s="91"/>
      <c r="AI25" s="91"/>
      <c r="AJ25" s="91"/>
      <c r="AK25" s="91"/>
      <c r="AL25" s="91"/>
      <c r="AM25" s="91"/>
      <c r="AN25" s="91"/>
    </row>
    <row r="26" spans="1:40" x14ac:dyDescent="0.25">
      <c r="B26" s="10" t="s">
        <v>51</v>
      </c>
      <c r="C26" s="116">
        <v>1164085965</v>
      </c>
      <c r="D26" s="116"/>
      <c r="E26" s="116">
        <v>12779177.380000001</v>
      </c>
      <c r="F26" s="116">
        <v>104437237.8</v>
      </c>
      <c r="G26" s="116">
        <v>24440147.02</v>
      </c>
      <c r="H26" s="116">
        <v>8315833.4400000004</v>
      </c>
      <c r="I26" s="116"/>
      <c r="J26" s="116"/>
      <c r="K26" s="116"/>
      <c r="L26" s="116"/>
      <c r="M26" s="116"/>
      <c r="N26" s="116"/>
      <c r="O26" s="116"/>
      <c r="P26" s="116"/>
      <c r="Q26" s="116">
        <f t="shared" si="0"/>
        <v>149972395.63999999</v>
      </c>
      <c r="U26" s="39"/>
      <c r="V26" s="41"/>
      <c r="W26" s="41"/>
      <c r="X26" s="42"/>
      <c r="Y26" s="42"/>
      <c r="Z26" s="44"/>
      <c r="AA26" s="44"/>
      <c r="AB26" s="44"/>
      <c r="AC26" s="44"/>
      <c r="AD26" s="44"/>
      <c r="AE26" s="44"/>
      <c r="AF26" s="44"/>
      <c r="AG26" s="44"/>
      <c r="AH26" s="44"/>
      <c r="AI26" s="44"/>
      <c r="AJ26" s="44"/>
      <c r="AK26" s="44"/>
      <c r="AL26" s="44"/>
      <c r="AM26" s="44"/>
      <c r="AN26" s="44"/>
    </row>
    <row r="27" spans="1:40" x14ac:dyDescent="0.25">
      <c r="B27" s="10" t="s">
        <v>76</v>
      </c>
      <c r="C27" s="116">
        <v>979923410</v>
      </c>
      <c r="D27" s="116"/>
      <c r="E27" s="116">
        <v>0</v>
      </c>
      <c r="F27" s="116">
        <v>0</v>
      </c>
      <c r="G27" s="116"/>
      <c r="H27" s="116"/>
      <c r="I27" s="116"/>
      <c r="J27" s="116"/>
      <c r="K27" s="116"/>
      <c r="L27" s="116"/>
      <c r="M27" s="116"/>
      <c r="N27" s="116"/>
      <c r="O27" s="116"/>
      <c r="P27" s="116"/>
      <c r="Q27" s="116">
        <f t="shared" si="0"/>
        <v>0</v>
      </c>
      <c r="U27" s="39"/>
      <c r="V27" s="41"/>
      <c r="W27" s="41"/>
      <c r="X27" s="42"/>
      <c r="Y27" s="42"/>
      <c r="Z27" s="44"/>
      <c r="AA27" s="44"/>
      <c r="AB27" s="44"/>
      <c r="AC27" s="44"/>
      <c r="AD27" s="44"/>
      <c r="AE27" s="44"/>
      <c r="AF27" s="44"/>
      <c r="AG27" s="44"/>
      <c r="AH27" s="44"/>
      <c r="AI27" s="44"/>
      <c r="AJ27" s="44"/>
      <c r="AK27" s="44"/>
      <c r="AL27" s="44"/>
      <c r="AM27" s="44"/>
      <c r="AN27" s="44"/>
    </row>
    <row r="28" spans="1:40" x14ac:dyDescent="0.25">
      <c r="B28" s="10" t="s">
        <v>56</v>
      </c>
      <c r="C28" s="116">
        <v>424550000</v>
      </c>
      <c r="D28" s="116"/>
      <c r="E28" s="116">
        <v>0</v>
      </c>
      <c r="F28" s="116"/>
      <c r="G28" s="116"/>
      <c r="H28" s="116"/>
      <c r="I28" s="116"/>
      <c r="J28" s="116"/>
      <c r="K28" s="116"/>
      <c r="L28" s="116"/>
      <c r="M28" s="116"/>
      <c r="N28" s="116"/>
      <c r="O28" s="116"/>
      <c r="P28" s="116"/>
      <c r="Q28" s="116">
        <f t="shared" si="0"/>
        <v>0</v>
      </c>
      <c r="U28" s="39"/>
      <c r="V28" s="41"/>
      <c r="W28" s="41"/>
      <c r="X28" s="42"/>
      <c r="Y28" s="42"/>
      <c r="Z28" s="44"/>
      <c r="AA28" s="44"/>
      <c r="AB28" s="44"/>
      <c r="AC28" s="44"/>
      <c r="AD28" s="44"/>
      <c r="AE28" s="44"/>
      <c r="AF28" s="44"/>
      <c r="AG28" s="44"/>
      <c r="AH28" s="44"/>
      <c r="AI28" s="44"/>
      <c r="AJ28" s="44"/>
      <c r="AK28" s="44"/>
      <c r="AL28" s="44"/>
      <c r="AM28" s="44"/>
      <c r="AN28" s="44"/>
    </row>
    <row r="29" spans="1:40" x14ac:dyDescent="0.25">
      <c r="B29" s="10" t="s">
        <v>100</v>
      </c>
      <c r="C29" s="116">
        <v>0</v>
      </c>
      <c r="D29" s="116"/>
      <c r="E29" s="116"/>
      <c r="F29" s="116">
        <v>0</v>
      </c>
      <c r="G29" s="116">
        <v>2978715.59</v>
      </c>
      <c r="H29" s="116">
        <v>834023.05</v>
      </c>
      <c r="I29" s="116"/>
      <c r="J29" s="116"/>
      <c r="K29" s="116"/>
      <c r="L29" s="116"/>
      <c r="M29" s="116"/>
      <c r="N29" s="116"/>
      <c r="O29" s="116"/>
      <c r="P29" s="116"/>
      <c r="Q29" s="116">
        <f t="shared" si="0"/>
        <v>3812738.6399999997</v>
      </c>
      <c r="U29" s="39"/>
      <c r="V29" s="41"/>
      <c r="W29" s="41"/>
      <c r="X29" s="42"/>
      <c r="Y29" s="42"/>
      <c r="Z29" s="44"/>
      <c r="AA29" s="44"/>
      <c r="AB29" s="44"/>
      <c r="AC29" s="44"/>
      <c r="AD29" s="44"/>
      <c r="AE29" s="44"/>
      <c r="AF29" s="44"/>
      <c r="AG29" s="44"/>
      <c r="AH29" s="44"/>
      <c r="AI29" s="44"/>
      <c r="AJ29" s="44"/>
      <c r="AK29" s="44"/>
      <c r="AL29" s="44"/>
      <c r="AM29" s="44"/>
      <c r="AN29" s="44"/>
    </row>
    <row r="30" spans="1:40" x14ac:dyDescent="0.25">
      <c r="B30" s="108" t="s">
        <v>37</v>
      </c>
      <c r="C30" s="111">
        <v>104336204</v>
      </c>
      <c r="D30" s="111"/>
      <c r="E30" s="111">
        <v>0</v>
      </c>
      <c r="F30" s="111">
        <v>494467.43</v>
      </c>
      <c r="G30" s="137">
        <v>494467.43</v>
      </c>
      <c r="H30" s="137">
        <v>1767983.27</v>
      </c>
      <c r="I30" s="137"/>
      <c r="J30" s="137"/>
      <c r="K30" s="137"/>
      <c r="L30" s="137"/>
      <c r="M30" s="137"/>
      <c r="N30" s="137"/>
      <c r="O30" s="137"/>
      <c r="P30" s="137"/>
      <c r="Q30" s="109">
        <f t="shared" si="0"/>
        <v>2756918.13</v>
      </c>
      <c r="U30" s="39"/>
      <c r="V30" s="41"/>
      <c r="W30" s="41"/>
      <c r="X30" s="42"/>
      <c r="Y30" s="42"/>
      <c r="Z30" s="44"/>
      <c r="AA30" s="44"/>
      <c r="AB30" s="44"/>
      <c r="AC30" s="44"/>
      <c r="AD30" s="44"/>
      <c r="AE30" s="44"/>
      <c r="AF30" s="44"/>
      <c r="AG30" s="44"/>
      <c r="AH30" s="44"/>
      <c r="AI30" s="44"/>
      <c r="AJ30" s="44"/>
      <c r="AK30" s="44"/>
      <c r="AL30" s="44"/>
      <c r="AM30" s="44"/>
      <c r="AN30" s="44"/>
    </row>
    <row r="31" spans="1:40" x14ac:dyDescent="0.25">
      <c r="B31" s="10" t="s">
        <v>58</v>
      </c>
      <c r="C31" s="116">
        <v>55869793</v>
      </c>
      <c r="D31" s="116"/>
      <c r="E31" s="116">
        <v>0</v>
      </c>
      <c r="F31" s="116">
        <v>0</v>
      </c>
      <c r="G31" s="116">
        <v>0</v>
      </c>
      <c r="H31" s="116">
        <v>0</v>
      </c>
      <c r="I31" s="116"/>
      <c r="J31" s="116"/>
      <c r="K31" s="116"/>
      <c r="L31" s="116"/>
      <c r="M31" s="116"/>
      <c r="N31" s="116"/>
      <c r="O31" s="116"/>
      <c r="P31" s="116"/>
      <c r="Q31" s="116">
        <f t="shared" si="0"/>
        <v>0</v>
      </c>
      <c r="U31" s="39"/>
      <c r="V31" s="41"/>
      <c r="W31" s="41"/>
      <c r="X31" s="42"/>
      <c r="Y31" s="42"/>
      <c r="Z31" s="44"/>
      <c r="AA31" s="44"/>
      <c r="AB31" s="44"/>
      <c r="AC31" s="44"/>
      <c r="AD31" s="44"/>
      <c r="AE31" s="44"/>
      <c r="AF31" s="44"/>
      <c r="AG31" s="44"/>
      <c r="AH31" s="44"/>
      <c r="AI31" s="44"/>
      <c r="AJ31" s="44"/>
      <c r="AK31" s="44"/>
      <c r="AL31" s="44"/>
      <c r="AM31" s="44"/>
      <c r="AN31" s="44"/>
    </row>
    <row r="32" spans="1:40" x14ac:dyDescent="0.25">
      <c r="B32" s="10" t="s">
        <v>38</v>
      </c>
      <c r="C32" s="116">
        <v>48466411</v>
      </c>
      <c r="D32" s="116"/>
      <c r="E32" s="116">
        <v>0</v>
      </c>
      <c r="F32" s="116">
        <v>494467.43</v>
      </c>
      <c r="G32" s="116">
        <v>494467.43</v>
      </c>
      <c r="H32" s="116">
        <v>494467.43</v>
      </c>
      <c r="I32" s="116"/>
      <c r="J32" s="116"/>
      <c r="K32" s="116"/>
      <c r="L32" s="116"/>
      <c r="M32" s="116"/>
      <c r="N32" s="116"/>
      <c r="O32" s="116"/>
      <c r="P32" s="116"/>
      <c r="Q32" s="116">
        <f t="shared" si="0"/>
        <v>1483402.29</v>
      </c>
      <c r="U32" s="39"/>
      <c r="V32" s="41"/>
      <c r="W32" s="41"/>
      <c r="X32" s="42"/>
      <c r="Y32" s="42"/>
      <c r="Z32" s="44"/>
      <c r="AA32" s="44"/>
      <c r="AB32" s="44"/>
      <c r="AC32" s="44"/>
      <c r="AD32" s="44"/>
      <c r="AE32" s="44"/>
      <c r="AF32" s="44"/>
      <c r="AG32" s="44"/>
      <c r="AH32" s="44"/>
      <c r="AI32" s="44"/>
      <c r="AJ32" s="44"/>
      <c r="AK32" s="44"/>
      <c r="AL32" s="44"/>
      <c r="AM32" s="44"/>
      <c r="AN32" s="44"/>
    </row>
    <row r="33" spans="1:40" x14ac:dyDescent="0.25">
      <c r="B33" s="10" t="s">
        <v>118</v>
      </c>
      <c r="C33" s="116">
        <v>0</v>
      </c>
      <c r="D33" s="116"/>
      <c r="E33" s="116"/>
      <c r="F33" s="116">
        <v>0</v>
      </c>
      <c r="G33" s="116"/>
      <c r="H33" s="116">
        <v>164520.53</v>
      </c>
      <c r="I33" s="116"/>
      <c r="J33" s="116"/>
      <c r="K33" s="116"/>
      <c r="L33" s="116"/>
      <c r="M33" s="116"/>
      <c r="N33" s="116"/>
      <c r="O33" s="116"/>
      <c r="P33" s="116"/>
      <c r="Q33" s="116">
        <f t="shared" si="0"/>
        <v>164520.53</v>
      </c>
      <c r="U33" s="39"/>
      <c r="V33" s="41"/>
      <c r="W33" s="41"/>
      <c r="X33" s="42"/>
      <c r="Y33" s="42"/>
      <c r="Z33" s="44"/>
      <c r="AA33" s="44"/>
      <c r="AB33" s="44"/>
      <c r="AC33" s="44"/>
      <c r="AD33" s="44"/>
      <c r="AE33" s="44"/>
      <c r="AF33" s="44"/>
      <c r="AG33" s="44"/>
      <c r="AH33" s="44"/>
      <c r="AI33" s="44"/>
      <c r="AJ33" s="44"/>
      <c r="AK33" s="44"/>
      <c r="AL33" s="44"/>
      <c r="AM33" s="44"/>
      <c r="AN33" s="44"/>
    </row>
    <row r="34" spans="1:40" x14ac:dyDescent="0.25">
      <c r="B34" s="10" t="s">
        <v>132</v>
      </c>
      <c r="C34" s="116">
        <v>0</v>
      </c>
      <c r="D34" s="116"/>
      <c r="E34" s="116"/>
      <c r="F34" s="116">
        <v>0</v>
      </c>
      <c r="G34" s="116">
        <v>0</v>
      </c>
      <c r="H34" s="116">
        <v>1108995.31</v>
      </c>
      <c r="I34" s="116"/>
      <c r="J34" s="116"/>
      <c r="K34" s="116"/>
      <c r="L34" s="116"/>
      <c r="M34" s="116"/>
      <c r="N34" s="116"/>
      <c r="O34" s="116"/>
      <c r="P34" s="116"/>
      <c r="Q34" s="116">
        <f t="shared" si="0"/>
        <v>1108995.31</v>
      </c>
      <c r="U34" s="39"/>
      <c r="V34" s="41"/>
      <c r="W34" s="41"/>
      <c r="X34" s="42"/>
      <c r="Y34" s="42"/>
      <c r="Z34" s="44"/>
      <c r="AA34" s="44"/>
      <c r="AB34" s="44"/>
      <c r="AC34" s="44"/>
      <c r="AD34" s="44"/>
      <c r="AE34" s="44"/>
      <c r="AF34" s="44"/>
      <c r="AG34" s="44"/>
      <c r="AH34" s="44"/>
      <c r="AI34" s="44"/>
      <c r="AJ34" s="44"/>
      <c r="AK34" s="44"/>
      <c r="AL34" s="44"/>
      <c r="AM34" s="44"/>
      <c r="AN34" s="44"/>
    </row>
    <row r="35" spans="1:40" x14ac:dyDescent="0.25">
      <c r="B35" s="118" t="s">
        <v>39</v>
      </c>
      <c r="C35" s="124">
        <f>C10+C17+C20+C25+C30</f>
        <v>205120741155</v>
      </c>
      <c r="D35" s="124">
        <f>D10+D17+D20+D25+D30</f>
        <v>0</v>
      </c>
      <c r="E35" s="103">
        <f>E10+E17+E20+E25+E30+E23</f>
        <v>10100402049.440001</v>
      </c>
      <c r="F35" s="103">
        <f t="shared" ref="F35:Q35" si="1">F10+F17+F20+F25+F30+F23</f>
        <v>10846902471.49</v>
      </c>
      <c r="G35" s="103">
        <f t="shared" si="1"/>
        <v>11725716879.849998</v>
      </c>
      <c r="H35" s="103">
        <f t="shared" si="1"/>
        <v>11675121534.140001</v>
      </c>
      <c r="I35" s="103">
        <f t="shared" si="1"/>
        <v>0</v>
      </c>
      <c r="J35" s="103">
        <f t="shared" si="1"/>
        <v>0</v>
      </c>
      <c r="K35" s="103">
        <f t="shared" si="1"/>
        <v>0</v>
      </c>
      <c r="L35" s="103">
        <f t="shared" si="1"/>
        <v>0</v>
      </c>
      <c r="M35" s="103">
        <f t="shared" si="1"/>
        <v>0</v>
      </c>
      <c r="N35" s="103">
        <f t="shared" si="1"/>
        <v>0</v>
      </c>
      <c r="O35" s="103">
        <f t="shared" si="1"/>
        <v>0</v>
      </c>
      <c r="P35" s="103">
        <f t="shared" si="1"/>
        <v>0</v>
      </c>
      <c r="Q35" s="103">
        <f t="shared" si="1"/>
        <v>44348142934.919998</v>
      </c>
      <c r="U35" s="39"/>
      <c r="V35" s="41"/>
      <c r="W35" s="41"/>
      <c r="X35" s="42"/>
      <c r="Y35" s="44"/>
      <c r="Z35" s="44"/>
      <c r="AA35" s="44"/>
      <c r="AB35" s="44"/>
      <c r="AC35" s="44"/>
      <c r="AD35" s="44"/>
      <c r="AE35" s="44"/>
      <c r="AF35" s="44"/>
      <c r="AG35" s="44"/>
      <c r="AH35" s="44"/>
      <c r="AI35" s="44"/>
      <c r="AJ35" s="44"/>
      <c r="AK35" s="44"/>
      <c r="AL35" s="44"/>
      <c r="AM35" s="44"/>
      <c r="AN35"/>
    </row>
    <row r="36" spans="1:40" x14ac:dyDescent="0.25">
      <c r="B36" s="84"/>
      <c r="C36" s="125"/>
      <c r="D36" s="125"/>
      <c r="E36" s="114"/>
      <c r="F36" s="114"/>
      <c r="G36" s="114"/>
      <c r="H36" s="114"/>
      <c r="I36" s="114"/>
      <c r="J36" s="114"/>
      <c r="K36" s="114"/>
      <c r="L36" s="114"/>
      <c r="M36" s="114"/>
      <c r="N36" s="114"/>
      <c r="O36" s="114"/>
      <c r="P36" s="114">
        <v>0</v>
      </c>
      <c r="Q36" s="114"/>
      <c r="U36"/>
      <c r="V36"/>
      <c r="W36" s="42"/>
      <c r="X36" s="42"/>
      <c r="Y36" s="44"/>
      <c r="Z36" s="44"/>
      <c r="AA36" s="44"/>
      <c r="AB36" s="44"/>
      <c r="AC36" s="44"/>
      <c r="AD36" s="44"/>
      <c r="AE36" s="44"/>
      <c r="AF36" s="44"/>
      <c r="AG36" s="44"/>
      <c r="AH36" s="44"/>
      <c r="AI36" s="44"/>
      <c r="AJ36" s="44"/>
      <c r="AK36" s="44"/>
      <c r="AL36" s="44"/>
      <c r="AM36" s="44"/>
      <c r="AN36"/>
    </row>
    <row r="37" spans="1:40" ht="15" customHeight="1" x14ac:dyDescent="0.25">
      <c r="B37" s="118"/>
      <c r="C37" s="124"/>
      <c r="D37" s="124"/>
      <c r="E37" s="113" t="s">
        <v>10</v>
      </c>
      <c r="F37" s="113" t="s">
        <v>11</v>
      </c>
      <c r="G37" s="113" t="s">
        <v>12</v>
      </c>
      <c r="H37" s="113" t="s">
        <v>13</v>
      </c>
      <c r="I37" s="113" t="str">
        <f t="shared" ref="I37:P37" si="2">+I9</f>
        <v>MAYO</v>
      </c>
      <c r="J37" s="113" t="str">
        <f t="shared" si="2"/>
        <v>JUNIO</v>
      </c>
      <c r="K37" s="113" t="str">
        <f t="shared" si="2"/>
        <v>JULIO</v>
      </c>
      <c r="L37" s="113" t="str">
        <f t="shared" si="2"/>
        <v>AGOSTO</v>
      </c>
      <c r="M37" s="113" t="str">
        <f t="shared" si="2"/>
        <v>SEPTIEMBRE</v>
      </c>
      <c r="N37" s="113" t="str">
        <f t="shared" si="2"/>
        <v>OCTUBRE</v>
      </c>
      <c r="O37" s="113" t="str">
        <f t="shared" si="2"/>
        <v>NOVIEMBRE</v>
      </c>
      <c r="P37" s="113" t="str">
        <f t="shared" si="2"/>
        <v>DICIEMBRE</v>
      </c>
      <c r="Q37" s="113" t="s">
        <v>22</v>
      </c>
      <c r="U37"/>
      <c r="V37"/>
      <c r="W37" s="41"/>
      <c r="X37" s="42"/>
      <c r="Y37" s="42"/>
      <c r="Z37" s="44"/>
      <c r="AA37" s="44"/>
      <c r="AB37" s="44"/>
      <c r="AC37" s="44"/>
      <c r="AD37" s="44"/>
      <c r="AE37" s="44"/>
      <c r="AF37" s="44"/>
      <c r="AG37" s="44"/>
      <c r="AH37" s="44"/>
      <c r="AI37" s="44"/>
      <c r="AJ37" s="44"/>
      <c r="AK37" s="44"/>
      <c r="AL37" s="44"/>
      <c r="AM37" s="44"/>
      <c r="AN37" s="44"/>
    </row>
    <row r="38" spans="1:40" x14ac:dyDescent="0.25">
      <c r="B38" s="108" t="s">
        <v>27</v>
      </c>
      <c r="C38" s="111">
        <v>1330308604</v>
      </c>
      <c r="D38" s="111"/>
      <c r="E38" s="111">
        <v>0</v>
      </c>
      <c r="F38" s="111">
        <v>0</v>
      </c>
      <c r="G38" s="111">
        <v>180000</v>
      </c>
      <c r="H38" s="111"/>
      <c r="I38" s="111"/>
      <c r="J38" s="111"/>
      <c r="K38" s="111"/>
      <c r="L38" s="111"/>
      <c r="M38" s="111"/>
      <c r="N38" s="111"/>
      <c r="O38" s="111"/>
      <c r="P38" s="111">
        <f>P39</f>
        <v>0</v>
      </c>
      <c r="Q38" s="111">
        <f t="shared" ref="Q38:Q41" si="3">SUM(E38:P38)</f>
        <v>180000</v>
      </c>
      <c r="U38"/>
      <c r="V38"/>
      <c r="W38" s="41"/>
      <c r="X38" s="42"/>
      <c r="Y38" s="42"/>
      <c r="Z38" s="44"/>
      <c r="AA38" s="44"/>
      <c r="AB38" s="44"/>
      <c r="AC38" s="44"/>
      <c r="AD38" s="44"/>
      <c r="AE38" s="44"/>
      <c r="AF38" s="44"/>
      <c r="AG38" s="44"/>
      <c r="AH38" s="44"/>
      <c r="AI38" s="44"/>
      <c r="AJ38" s="44"/>
      <c r="AK38" s="44"/>
      <c r="AL38" s="44"/>
      <c r="AM38" s="44"/>
      <c r="AN38" s="44"/>
    </row>
    <row r="39" spans="1:40" x14ac:dyDescent="0.25">
      <c r="B39" s="10" t="s">
        <v>24</v>
      </c>
      <c r="C39" s="116">
        <v>1330308604</v>
      </c>
      <c r="D39" s="116"/>
      <c r="E39" s="116">
        <v>0</v>
      </c>
      <c r="F39" s="116">
        <v>0</v>
      </c>
      <c r="G39" s="116">
        <v>180000</v>
      </c>
      <c r="H39" s="116"/>
      <c r="I39" s="116"/>
      <c r="J39" s="116"/>
      <c r="K39" s="116"/>
      <c r="L39" s="116"/>
      <c r="M39" s="116"/>
      <c r="N39" s="116"/>
      <c r="O39" s="116"/>
      <c r="P39" s="116">
        <v>0</v>
      </c>
      <c r="Q39" s="116">
        <f t="shared" si="3"/>
        <v>180000</v>
      </c>
      <c r="U39"/>
      <c r="V39"/>
      <c r="W39" s="41"/>
      <c r="X39" s="42"/>
      <c r="Y39" s="42"/>
      <c r="Z39" s="44"/>
      <c r="AA39" s="44"/>
      <c r="AB39" s="44"/>
      <c r="AC39" s="44"/>
      <c r="AD39" s="44"/>
      <c r="AE39" s="44"/>
      <c r="AF39" s="44"/>
      <c r="AG39" s="44"/>
      <c r="AH39" s="44"/>
      <c r="AI39" s="44"/>
      <c r="AJ39" s="44"/>
      <c r="AK39" s="44"/>
      <c r="AL39" s="44"/>
      <c r="AM39" s="44"/>
      <c r="AN39" s="44"/>
    </row>
    <row r="40" spans="1:40" x14ac:dyDescent="0.25">
      <c r="B40" s="108" t="s">
        <v>28</v>
      </c>
      <c r="C40" s="111">
        <v>53000000</v>
      </c>
      <c r="D40" s="111"/>
      <c r="E40" s="111">
        <v>0</v>
      </c>
      <c r="F40" s="111">
        <v>0</v>
      </c>
      <c r="G40" s="111">
        <v>0</v>
      </c>
      <c r="H40" s="111"/>
      <c r="I40" s="111"/>
      <c r="J40" s="111"/>
      <c r="K40" s="111"/>
      <c r="L40" s="111"/>
      <c r="M40" s="111"/>
      <c r="N40" s="111"/>
      <c r="O40" s="111"/>
      <c r="P40" s="111">
        <f>P41</f>
        <v>0</v>
      </c>
      <c r="Q40" s="111">
        <f t="shared" si="3"/>
        <v>0</v>
      </c>
      <c r="U40"/>
      <c r="V40"/>
      <c r="W40" s="41"/>
      <c r="X40" s="42"/>
      <c r="Y40" s="42"/>
      <c r="Z40" s="44"/>
      <c r="AA40" s="44"/>
      <c r="AB40" s="44"/>
      <c r="AC40" s="44"/>
      <c r="AD40" s="44"/>
      <c r="AE40" s="44"/>
      <c r="AF40" s="44"/>
      <c r="AG40" s="44"/>
      <c r="AH40" s="44"/>
      <c r="AI40" s="44"/>
      <c r="AJ40" s="44"/>
      <c r="AK40" s="44"/>
      <c r="AL40" s="44"/>
      <c r="AM40" s="44"/>
      <c r="AN40" s="44"/>
    </row>
    <row r="41" spans="1:40" x14ac:dyDescent="0.25">
      <c r="A41" s="24"/>
      <c r="B41" s="10" t="s">
        <v>25</v>
      </c>
      <c r="C41" s="116">
        <v>53000000</v>
      </c>
      <c r="D41" s="116"/>
      <c r="E41" s="116">
        <v>0</v>
      </c>
      <c r="F41" s="116">
        <v>0</v>
      </c>
      <c r="G41" s="116">
        <v>0</v>
      </c>
      <c r="H41" s="116"/>
      <c r="I41" s="116"/>
      <c r="J41" s="116"/>
      <c r="K41" s="116"/>
      <c r="L41" s="116"/>
      <c r="M41" s="116"/>
      <c r="N41" s="116"/>
      <c r="O41" s="116"/>
      <c r="P41" s="116">
        <v>0</v>
      </c>
      <c r="Q41" s="116">
        <f t="shared" si="3"/>
        <v>0</v>
      </c>
      <c r="U41"/>
      <c r="V41"/>
      <c r="W41" s="104"/>
      <c r="X41" s="42"/>
      <c r="Y41" s="42"/>
      <c r="Z41" s="44"/>
      <c r="AA41" s="44"/>
      <c r="AB41" s="44"/>
      <c r="AC41" s="44"/>
      <c r="AD41" s="44"/>
      <c r="AE41" s="44"/>
      <c r="AF41" s="44"/>
      <c r="AG41" s="44"/>
      <c r="AH41" s="44"/>
      <c r="AI41" s="44"/>
      <c r="AJ41" s="44"/>
      <c r="AK41" s="44"/>
      <c r="AL41" s="44"/>
      <c r="AM41" s="44"/>
      <c r="AN41" s="44"/>
    </row>
    <row r="42" spans="1:40" s="24" customFormat="1" x14ac:dyDescent="0.25">
      <c r="A42"/>
      <c r="B42" s="118" t="s">
        <v>43</v>
      </c>
      <c r="C42" s="124">
        <f>+C40+C38</f>
        <v>1383308604</v>
      </c>
      <c r="D42" s="124">
        <f t="shared" ref="D42:Q42" si="4">+D40+D38</f>
        <v>0</v>
      </c>
      <c r="E42" s="117">
        <f t="shared" si="4"/>
        <v>0</v>
      </c>
      <c r="F42" s="117">
        <f t="shared" si="4"/>
        <v>0</v>
      </c>
      <c r="G42" s="117">
        <f t="shared" si="4"/>
        <v>180000</v>
      </c>
      <c r="H42" s="117">
        <f t="shared" si="4"/>
        <v>0</v>
      </c>
      <c r="I42" s="117">
        <f t="shared" si="4"/>
        <v>0</v>
      </c>
      <c r="J42" s="117">
        <f t="shared" si="4"/>
        <v>0</v>
      </c>
      <c r="K42" s="117">
        <f t="shared" si="4"/>
        <v>0</v>
      </c>
      <c r="L42" s="117">
        <f t="shared" si="4"/>
        <v>0</v>
      </c>
      <c r="M42" s="117">
        <f t="shared" si="4"/>
        <v>0</v>
      </c>
      <c r="N42" s="117">
        <f t="shared" si="4"/>
        <v>0</v>
      </c>
      <c r="O42" s="117">
        <f t="shared" si="4"/>
        <v>0</v>
      </c>
      <c r="P42" s="117">
        <f t="shared" si="4"/>
        <v>0</v>
      </c>
      <c r="Q42" s="117">
        <f t="shared" si="4"/>
        <v>180000</v>
      </c>
      <c r="R42"/>
      <c r="S42"/>
      <c r="T42" s="3"/>
      <c r="U42"/>
      <c r="V42"/>
      <c r="W42" s="42"/>
      <c r="X42" s="42"/>
      <c r="Y42" s="42"/>
      <c r="Z42" s="44"/>
      <c r="AA42" s="44"/>
      <c r="AB42" s="44"/>
      <c r="AC42" s="44"/>
      <c r="AD42" s="44"/>
      <c r="AE42" s="44"/>
      <c r="AF42" s="44"/>
      <c r="AG42" s="44"/>
      <c r="AH42" s="44"/>
      <c r="AI42" s="44"/>
      <c r="AJ42" s="44"/>
      <c r="AK42" s="44"/>
      <c r="AL42" s="44"/>
      <c r="AM42" s="44"/>
      <c r="AN42" s="44"/>
    </row>
    <row r="43" spans="1:40" x14ac:dyDescent="0.25">
      <c r="A43" s="25"/>
      <c r="B43" s="84"/>
      <c r="C43" s="126"/>
      <c r="D43" s="126"/>
      <c r="E43" s="101"/>
      <c r="F43" s="101"/>
      <c r="G43" s="101"/>
      <c r="H43" s="101"/>
      <c r="I43" s="101"/>
      <c r="J43" s="101"/>
      <c r="K43" s="101"/>
      <c r="L43" s="101"/>
      <c r="M43" s="101"/>
      <c r="N43" s="101"/>
      <c r="O43" s="101"/>
      <c r="P43" s="101"/>
      <c r="Q43" s="101"/>
      <c r="U43"/>
      <c r="V43"/>
      <c r="W43" s="42"/>
      <c r="X43" s="42"/>
      <c r="Y43" s="44"/>
      <c r="Z43" s="44"/>
      <c r="AA43" s="44"/>
      <c r="AB43" s="44"/>
      <c r="AC43" s="44"/>
      <c r="AD43" s="44"/>
      <c r="AE43" s="44"/>
      <c r="AF43" s="44"/>
      <c r="AG43" s="44"/>
      <c r="AH43" s="44"/>
      <c r="AI43" s="44"/>
      <c r="AJ43" s="44"/>
      <c r="AK43" s="44"/>
      <c r="AL43" s="44"/>
      <c r="AM43" s="44"/>
      <c r="AN43"/>
    </row>
    <row r="44" spans="1:40" s="25" customFormat="1" x14ac:dyDescent="0.25">
      <c r="A44"/>
      <c r="B44" s="118" t="s">
        <v>44</v>
      </c>
      <c r="C44" s="124">
        <f t="shared" ref="C44:Q44" si="5">C35+C42</f>
        <v>206504049759</v>
      </c>
      <c r="D44" s="124">
        <f t="shared" si="5"/>
        <v>0</v>
      </c>
      <c r="E44" s="103">
        <f t="shared" si="5"/>
        <v>10100402049.440001</v>
      </c>
      <c r="F44" s="103">
        <f t="shared" si="5"/>
        <v>10846902471.49</v>
      </c>
      <c r="G44" s="103">
        <f t="shared" si="5"/>
        <v>11725896879.849998</v>
      </c>
      <c r="H44" s="103">
        <f t="shared" si="5"/>
        <v>11675121534.140001</v>
      </c>
      <c r="I44" s="103">
        <f t="shared" si="5"/>
        <v>0</v>
      </c>
      <c r="J44" s="103">
        <f t="shared" si="5"/>
        <v>0</v>
      </c>
      <c r="K44" s="103">
        <f t="shared" si="5"/>
        <v>0</v>
      </c>
      <c r="L44" s="103">
        <f t="shared" si="5"/>
        <v>0</v>
      </c>
      <c r="M44" s="103">
        <f t="shared" si="5"/>
        <v>0</v>
      </c>
      <c r="N44" s="103">
        <f t="shared" si="5"/>
        <v>0</v>
      </c>
      <c r="O44" s="103">
        <f t="shared" si="5"/>
        <v>0</v>
      </c>
      <c r="P44" s="103">
        <f t="shared" si="5"/>
        <v>0</v>
      </c>
      <c r="Q44" s="103">
        <f t="shared" si="5"/>
        <v>44348322934.919998</v>
      </c>
      <c r="R44"/>
      <c r="S44"/>
      <c r="T44" s="3"/>
      <c r="U44" s="43"/>
      <c r="V44" s="43"/>
      <c r="W44" s="43"/>
      <c r="X44" s="45"/>
      <c r="Y44" s="44"/>
      <c r="Z44" s="44"/>
      <c r="AA44" s="44"/>
      <c r="AB44" s="44"/>
      <c r="AC44" s="44"/>
      <c r="AD44" s="44"/>
      <c r="AE44" s="44"/>
      <c r="AF44" s="44"/>
      <c r="AG44" s="44"/>
      <c r="AH44" s="44"/>
      <c r="AI44" s="44"/>
      <c r="AJ44" s="44"/>
      <c r="AK44" s="44"/>
      <c r="AL44" s="44"/>
      <c r="AM44" s="44"/>
    </row>
    <row r="45" spans="1:40" x14ac:dyDescent="0.25">
      <c r="B45" s="96" t="s">
        <v>104</v>
      </c>
      <c r="C45" s="31"/>
      <c r="D45" s="31"/>
      <c r="E45" s="51"/>
      <c r="F45" s="51"/>
      <c r="G45" s="51"/>
      <c r="H45" s="51"/>
      <c r="I45" s="51"/>
      <c r="J45" s="51"/>
      <c r="K45" s="51"/>
      <c r="L45" s="51"/>
      <c r="M45" s="51"/>
      <c r="N45" s="51"/>
      <c r="O45" s="51"/>
      <c r="P45" s="51"/>
      <c r="Q45" s="51"/>
      <c r="U45" s="42"/>
      <c r="V45" s="42"/>
      <c r="W45" s="42"/>
      <c r="X45" s="42"/>
      <c r="AN45"/>
    </row>
    <row r="46" spans="1:40" x14ac:dyDescent="0.25">
      <c r="B46" s="96" t="s">
        <v>136</v>
      </c>
      <c r="C46" s="84"/>
      <c r="D46" s="84"/>
      <c r="E46" s="84"/>
      <c r="F46" s="84"/>
      <c r="G46" s="47"/>
      <c r="H46" s="47"/>
      <c r="I46" s="47"/>
      <c r="J46" s="47"/>
      <c r="K46" s="47"/>
      <c r="L46" s="47"/>
      <c r="M46" s="47"/>
      <c r="N46" s="47"/>
      <c r="O46" s="47"/>
      <c r="P46" s="47"/>
      <c r="Q46" s="84"/>
      <c r="AN46"/>
    </row>
    <row r="47" spans="1:40" x14ac:dyDescent="0.25">
      <c r="B47" s="97" t="s">
        <v>137</v>
      </c>
      <c r="C47" s="85"/>
      <c r="D47" s="85"/>
      <c r="E47" s="2"/>
      <c r="F47" s="2"/>
      <c r="G47" s="2"/>
      <c r="H47" s="2"/>
      <c r="I47" s="2"/>
      <c r="J47" s="2"/>
      <c r="K47" s="2"/>
      <c r="L47" s="2"/>
      <c r="M47" s="2"/>
      <c r="N47" s="2"/>
      <c r="O47" s="2"/>
      <c r="P47" s="27"/>
      <c r="Q47" s="2"/>
    </row>
    <row r="48" spans="1:40" s="3" customFormat="1" x14ac:dyDescent="0.25">
      <c r="A48"/>
      <c r="B48" s="98" t="s">
        <v>61</v>
      </c>
      <c r="C48" s="30"/>
      <c r="D48" s="30"/>
      <c r="E48" s="30"/>
      <c r="F48" s="30"/>
      <c r="G48" s="30"/>
      <c r="H48" s="30"/>
      <c r="I48" s="30"/>
      <c r="J48" s="30"/>
      <c r="K48" s="30"/>
      <c r="L48" s="30"/>
      <c r="M48" s="30"/>
      <c r="N48" s="30"/>
      <c r="O48" s="30"/>
      <c r="P48" s="30"/>
      <c r="Q48" s="30"/>
      <c r="R48"/>
      <c r="S48"/>
    </row>
    <row r="49" spans="1:19" s="3" customFormat="1" ht="36" hidden="1" x14ac:dyDescent="0.25">
      <c r="A49"/>
      <c r="B49" s="167" t="s">
        <v>134</v>
      </c>
      <c r="C49" s="31"/>
      <c r="D49" s="31"/>
      <c r="E49" s="32"/>
      <c r="F49" s="32"/>
      <c r="G49" s="32"/>
      <c r="H49" s="32"/>
      <c r="I49" s="32"/>
      <c r="J49" s="32"/>
      <c r="K49" s="32"/>
      <c r="L49" s="32"/>
      <c r="M49" s="32"/>
      <c r="N49" s="32"/>
      <c r="O49" s="32"/>
      <c r="P49" s="32"/>
      <c r="Q49" s="32"/>
      <c r="R49"/>
      <c r="S49"/>
    </row>
    <row r="50" spans="1:19" s="3" customFormat="1" x14ac:dyDescent="0.25">
      <c r="A50"/>
      <c r="B50" s="31"/>
      <c r="C50"/>
      <c r="D50"/>
      <c r="E50" s="38"/>
      <c r="F50" s="38"/>
      <c r="G50" s="15"/>
      <c r="H50" s="15"/>
      <c r="I50" s="15"/>
      <c r="J50" s="15"/>
      <c r="K50" s="15"/>
      <c r="L50" s="15"/>
      <c r="M50" s="15"/>
      <c r="N50" s="15"/>
      <c r="O50" s="15"/>
      <c r="P50" s="15"/>
      <c r="Q50" s="15"/>
      <c r="R50"/>
      <c r="S50"/>
    </row>
    <row r="51" spans="1:19" s="3" customFormat="1" x14ac:dyDescent="0.25">
      <c r="A51"/>
      <c r="B51"/>
      <c r="C51"/>
      <c r="D51"/>
      <c r="E51" s="38"/>
      <c r="F51" s="39"/>
      <c r="G51" s="37"/>
      <c r="H51" s="37"/>
      <c r="I51" s="37"/>
      <c r="J51" s="37"/>
      <c r="K51" s="37"/>
      <c r="L51" s="37"/>
      <c r="M51" s="37"/>
      <c r="N51" s="37"/>
      <c r="O51" s="37"/>
      <c r="P51" s="37"/>
      <c r="Q51" s="37"/>
      <c r="R51"/>
      <c r="S51"/>
    </row>
    <row r="52" spans="1:19" s="3" customFormat="1" x14ac:dyDescent="0.25">
      <c r="A52"/>
      <c r="B52"/>
      <c r="C52" s="15"/>
      <c r="D52" s="15"/>
      <c r="E52" s="38"/>
      <c r="F52" s="39"/>
      <c r="G52" s="37"/>
      <c r="H52" s="37"/>
      <c r="I52" s="37"/>
      <c r="J52" s="37"/>
      <c r="K52" s="37"/>
      <c r="L52" s="37"/>
      <c r="M52" s="37"/>
      <c r="N52" s="37"/>
      <c r="O52" s="37"/>
      <c r="P52" s="37"/>
      <c r="Q52" s="37"/>
      <c r="R52"/>
      <c r="S52"/>
    </row>
    <row r="53" spans="1:19" s="3" customFormat="1" x14ac:dyDescent="0.25">
      <c r="A53"/>
      <c r="B53"/>
      <c r="C53"/>
      <c r="D53"/>
      <c r="E53" s="38"/>
      <c r="F53" s="38"/>
      <c r="G53" s="15"/>
      <c r="H53" s="15"/>
      <c r="I53" s="15"/>
      <c r="J53" s="15"/>
      <c r="K53" s="15"/>
      <c r="L53" s="15"/>
      <c r="M53" s="15"/>
      <c r="N53" s="15"/>
      <c r="O53" s="15"/>
      <c r="P53" s="15"/>
      <c r="Q53" s="15"/>
      <c r="R53"/>
      <c r="S53"/>
    </row>
    <row r="54" spans="1:19" s="3" customFormat="1" x14ac:dyDescent="0.25">
      <c r="A54"/>
      <c r="B54"/>
      <c r="C54"/>
      <c r="D54"/>
      <c r="E54" s="38"/>
      <c r="F54" s="38"/>
      <c r="G54" s="15"/>
      <c r="H54" s="15"/>
      <c r="I54" s="15"/>
      <c r="J54" s="15"/>
      <c r="K54" s="15"/>
      <c r="L54" s="15"/>
      <c r="M54" s="15"/>
      <c r="N54" s="15"/>
      <c r="O54" s="15"/>
      <c r="P54" s="15"/>
      <c r="Q54" s="15"/>
      <c r="R54"/>
      <c r="S54"/>
    </row>
    <row r="55" spans="1:19" s="3" customFormat="1" x14ac:dyDescent="0.25">
      <c r="A55"/>
      <c r="B55"/>
      <c r="C55"/>
      <c r="D55"/>
      <c r="E55" s="38"/>
      <c r="F55" s="38"/>
      <c r="G55" s="15"/>
      <c r="H55" s="15"/>
      <c r="I55" s="15"/>
      <c r="J55" s="15"/>
      <c r="K55" s="15"/>
      <c r="L55" s="15"/>
      <c r="M55" s="15"/>
      <c r="N55" s="15"/>
      <c r="O55" s="15"/>
      <c r="P55" s="15"/>
      <c r="Q55" s="15"/>
      <c r="R55"/>
      <c r="S55"/>
    </row>
    <row r="56" spans="1:19" s="3" customFormat="1" x14ac:dyDescent="0.25">
      <c r="A56"/>
      <c r="B56"/>
      <c r="C56"/>
      <c r="D56"/>
      <c r="E56" s="15"/>
      <c r="F56" s="15"/>
      <c r="G56" s="15"/>
      <c r="H56" s="15"/>
      <c r="I56" s="15"/>
      <c r="J56" s="15"/>
      <c r="K56" s="15"/>
      <c r="L56" s="15"/>
      <c r="M56" s="15"/>
      <c r="N56" s="15"/>
      <c r="O56" s="15"/>
      <c r="P56" s="15"/>
      <c r="Q56" s="15"/>
      <c r="R56"/>
      <c r="S56"/>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Q53"/>
  <sheetViews>
    <sheetView showGridLines="0" zoomScale="85" zoomScaleNormal="85" workbookViewId="0">
      <selection activeCell="E23" sqref="E23"/>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1406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47</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16129360004</v>
      </c>
      <c r="D10" s="140">
        <v>17503613095.970005</v>
      </c>
      <c r="E10" s="140">
        <v>340832830.37000006</v>
      </c>
      <c r="F10" s="140">
        <v>470131505.04999983</v>
      </c>
      <c r="G10" s="140">
        <v>519147310.10999972</v>
      </c>
      <c r="H10" s="140">
        <v>523837634.76000011</v>
      </c>
      <c r="I10" s="140">
        <v>640130242.48000014</v>
      </c>
      <c r="J10" s="140">
        <v>635697419.47999978</v>
      </c>
      <c r="K10" s="140">
        <v>596859579.88</v>
      </c>
      <c r="L10" s="140">
        <v>547326636.36999965</v>
      </c>
      <c r="M10" s="140">
        <v>585042897.75000012</v>
      </c>
      <c r="N10" s="140">
        <v>589522478.14999998</v>
      </c>
      <c r="O10" s="140">
        <v>967191706.53000009</v>
      </c>
      <c r="P10" s="140">
        <v>1183157551.4900002</v>
      </c>
      <c r="Q10" s="144">
        <f>SUM(E10:P10)</f>
        <v>7598877792.4199982</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15729360004</v>
      </c>
      <c r="D11" s="129">
        <v>16556893719.440002</v>
      </c>
      <c r="E11" s="143">
        <v>340832830.37000006</v>
      </c>
      <c r="F11" s="143">
        <v>459113122.48999983</v>
      </c>
      <c r="G11" s="143">
        <v>493893294.65999973</v>
      </c>
      <c r="H11" s="143">
        <v>481763950.37000012</v>
      </c>
      <c r="I11" s="143">
        <v>590042212.1500001</v>
      </c>
      <c r="J11" s="143">
        <v>580698026.73999977</v>
      </c>
      <c r="K11" s="143">
        <v>521066078.89999998</v>
      </c>
      <c r="L11" s="143">
        <v>505373807.1299997</v>
      </c>
      <c r="M11" s="143">
        <v>511427059.33000016</v>
      </c>
      <c r="N11" s="143">
        <v>528806890.67000002</v>
      </c>
      <c r="O11" s="143">
        <v>928876529.85000014</v>
      </c>
      <c r="P11" s="143">
        <v>960857088.1400001</v>
      </c>
      <c r="Q11" s="143">
        <f t="shared" ref="Q11:Q25" si="0">SUM(E11:P11)</f>
        <v>6902750890.8000002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400000000</v>
      </c>
      <c r="D12" s="129">
        <v>8008212.5600000024</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877273681</v>
      </c>
      <c r="E13" s="12">
        <v>0</v>
      </c>
      <c r="F13" s="143">
        <v>11018382.560000001</v>
      </c>
      <c r="G13" s="143">
        <v>25254015.449999999</v>
      </c>
      <c r="H13" s="143">
        <v>42073684.390000008</v>
      </c>
      <c r="I13" s="143">
        <v>50088030.329999998</v>
      </c>
      <c r="J13" s="143">
        <v>54999392.739999995</v>
      </c>
      <c r="K13" s="143">
        <v>75793500.979999989</v>
      </c>
      <c r="L13" s="143">
        <v>41952829.240000002</v>
      </c>
      <c r="M13" s="143">
        <v>73615838.419999987</v>
      </c>
      <c r="N13" s="143">
        <v>60715587.480000004</v>
      </c>
      <c r="O13" s="143">
        <v>38315176.68</v>
      </c>
      <c r="P13" s="143">
        <v>185531513.44999999</v>
      </c>
      <c r="Q13" s="143">
        <f t="shared" si="0"/>
        <v>659357951.72000003</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61437482.969999999</v>
      </c>
      <c r="E14" s="12">
        <v>0</v>
      </c>
      <c r="F14" s="12">
        <v>0</v>
      </c>
      <c r="G14" s="12">
        <v>0</v>
      </c>
      <c r="H14" s="12">
        <v>0</v>
      </c>
      <c r="I14" s="12">
        <v>0</v>
      </c>
      <c r="J14" s="12">
        <v>0</v>
      </c>
      <c r="K14" s="12">
        <v>0</v>
      </c>
      <c r="L14" s="12">
        <v>0</v>
      </c>
      <c r="M14" s="12">
        <v>0</v>
      </c>
      <c r="N14" s="12">
        <v>0</v>
      </c>
      <c r="O14" s="12">
        <v>0</v>
      </c>
      <c r="P14" s="143">
        <v>36768949.900000006</v>
      </c>
      <c r="Q14" s="143">
        <f t="shared" si="0"/>
        <v>36768949.900000006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8" t="s">
        <v>27</v>
      </c>
      <c r="C15" s="140">
        <v>296972572</v>
      </c>
      <c r="D15" s="140">
        <v>296972572</v>
      </c>
      <c r="E15" s="140">
        <v>15166108.990000002</v>
      </c>
      <c r="F15" s="140">
        <v>25750358.460000005</v>
      </c>
      <c r="G15" s="140">
        <v>43215079.530000001</v>
      </c>
      <c r="H15" s="140">
        <v>19525073.240000002</v>
      </c>
      <c r="I15" s="140">
        <v>24745038.719999991</v>
      </c>
      <c r="J15" s="140">
        <v>20281972.300000001</v>
      </c>
      <c r="K15" s="140">
        <v>20878336.52</v>
      </c>
      <c r="L15" s="140">
        <v>20935821.569999997</v>
      </c>
      <c r="M15" s="140">
        <v>22090837.530000001</v>
      </c>
      <c r="N15" s="140">
        <v>17937903.27</v>
      </c>
      <c r="O15" s="140">
        <v>31664692.690000009</v>
      </c>
      <c r="P15" s="140">
        <v>27323743.649999995</v>
      </c>
      <c r="Q15" s="144">
        <f t="shared" si="0"/>
        <v>289514966.47000003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24</v>
      </c>
      <c r="C16" s="129">
        <v>296972572</v>
      </c>
      <c r="D16" s="129">
        <v>296972572</v>
      </c>
      <c r="E16" s="143">
        <v>15166108.990000002</v>
      </c>
      <c r="F16" s="143">
        <v>25750358.460000005</v>
      </c>
      <c r="G16" s="143">
        <v>43215079.530000001</v>
      </c>
      <c r="H16" s="143">
        <v>19525073.240000002</v>
      </c>
      <c r="I16" s="143">
        <v>24745038.719999991</v>
      </c>
      <c r="J16" s="143">
        <v>20281972.300000001</v>
      </c>
      <c r="K16" s="143">
        <v>20878336.52</v>
      </c>
      <c r="L16" s="143">
        <v>20935821.569999997</v>
      </c>
      <c r="M16" s="143">
        <v>22090837.530000001</v>
      </c>
      <c r="N16" s="143">
        <v>17937903.27</v>
      </c>
      <c r="O16" s="143">
        <v>31664692.690000009</v>
      </c>
      <c r="P16" s="143">
        <v>27323743.649999995</v>
      </c>
      <c r="Q16" s="143">
        <f t="shared" si="0"/>
        <v>289514966.47000003</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8" t="s">
        <v>28</v>
      </c>
      <c r="C17" s="144">
        <v>5427260296</v>
      </c>
      <c r="D17" s="144">
        <v>5678158494.6700001</v>
      </c>
      <c r="E17" s="144">
        <v>41748260.760000005</v>
      </c>
      <c r="F17" s="144">
        <v>241471829.16999996</v>
      </c>
      <c r="G17" s="144">
        <v>314488268.75000012</v>
      </c>
      <c r="H17" s="144">
        <v>72801752.500000045</v>
      </c>
      <c r="I17" s="144">
        <v>310715356.43999994</v>
      </c>
      <c r="J17" s="144">
        <v>423332704.12999988</v>
      </c>
      <c r="K17" s="144">
        <v>106645055.57000001</v>
      </c>
      <c r="L17" s="144">
        <v>306842757.12000006</v>
      </c>
      <c r="M17" s="144">
        <v>317666649.13</v>
      </c>
      <c r="N17" s="144">
        <v>314582192.91999996</v>
      </c>
      <c r="O17" s="144">
        <v>308529321.13999999</v>
      </c>
      <c r="P17" s="144">
        <v>1170161619.04</v>
      </c>
      <c r="Q17" s="144">
        <f t="shared" si="0"/>
        <v>3928985766.6700001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25</v>
      </c>
      <c r="C18" s="129">
        <v>5427260296</v>
      </c>
      <c r="D18" s="129">
        <v>5663838247.6700001</v>
      </c>
      <c r="E18" s="145">
        <v>41748260.760000005</v>
      </c>
      <c r="F18" s="145">
        <v>241471829.16999996</v>
      </c>
      <c r="G18" s="145">
        <v>314488268.75000012</v>
      </c>
      <c r="H18" s="145">
        <v>72801752.500000045</v>
      </c>
      <c r="I18" s="145">
        <v>310715356.43999994</v>
      </c>
      <c r="J18" s="145">
        <v>423332704.12999988</v>
      </c>
      <c r="K18" s="145">
        <v>106645055.57000001</v>
      </c>
      <c r="L18" s="145">
        <v>306842757.12000006</v>
      </c>
      <c r="M18" s="145">
        <v>317666649.13</v>
      </c>
      <c r="N18" s="145">
        <v>314582192.91999996</v>
      </c>
      <c r="O18" s="145">
        <v>308529321.13999999</v>
      </c>
      <c r="P18" s="145">
        <v>1155841376.9400001</v>
      </c>
      <c r="Q18" s="145">
        <f t="shared" si="0"/>
        <v>3914665524.5700002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10" t="s">
        <v>49</v>
      </c>
      <c r="C19" s="11">
        <v>0</v>
      </c>
      <c r="D19" s="129">
        <v>14320247</v>
      </c>
      <c r="E19" s="12">
        <v>0</v>
      </c>
      <c r="F19" s="12">
        <v>0</v>
      </c>
      <c r="G19" s="12">
        <v>0</v>
      </c>
      <c r="H19" s="12">
        <v>0</v>
      </c>
      <c r="I19" s="12">
        <v>0</v>
      </c>
      <c r="J19" s="12">
        <v>0</v>
      </c>
      <c r="K19" s="12">
        <v>0</v>
      </c>
      <c r="L19" s="12">
        <v>0</v>
      </c>
      <c r="M19" s="12">
        <v>0</v>
      </c>
      <c r="N19" s="12">
        <v>0</v>
      </c>
      <c r="O19" s="12">
        <v>0</v>
      </c>
      <c r="P19" s="143">
        <v>14320242.099999998</v>
      </c>
      <c r="Q19" s="143">
        <f t="shared" si="0"/>
        <v>14320242.099999998</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8" t="s">
        <v>31</v>
      </c>
      <c r="C20" s="146">
        <v>4360000000</v>
      </c>
      <c r="D20" s="146">
        <v>4360000000</v>
      </c>
      <c r="E20" s="13">
        <v>0</v>
      </c>
      <c r="F20" s="13">
        <v>0</v>
      </c>
      <c r="G20" s="13">
        <v>0</v>
      </c>
      <c r="H20" s="13">
        <v>0</v>
      </c>
      <c r="I20" s="13">
        <v>0</v>
      </c>
      <c r="J20" s="13">
        <v>0</v>
      </c>
      <c r="K20" s="13">
        <v>0</v>
      </c>
      <c r="L20" s="13">
        <v>0</v>
      </c>
      <c r="M20" s="13">
        <v>0</v>
      </c>
      <c r="N20" s="13">
        <v>0</v>
      </c>
      <c r="O20" s="13">
        <v>0</v>
      </c>
      <c r="P20" s="13">
        <v>0</v>
      </c>
      <c r="Q20" s="13">
        <f t="shared" si="0"/>
        <v>0</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32</v>
      </c>
      <c r="C21" s="129">
        <v>210540000</v>
      </c>
      <c r="D21" s="129">
        <v>210540000</v>
      </c>
      <c r="E21" s="12">
        <v>0</v>
      </c>
      <c r="F21" s="12">
        <v>0</v>
      </c>
      <c r="G21" s="12">
        <v>0</v>
      </c>
      <c r="H21" s="12">
        <v>0</v>
      </c>
      <c r="I21" s="12">
        <v>0</v>
      </c>
      <c r="J21" s="12">
        <v>0</v>
      </c>
      <c r="K21" s="12">
        <v>0</v>
      </c>
      <c r="L21" s="12">
        <v>0</v>
      </c>
      <c r="M21" s="12">
        <v>0</v>
      </c>
      <c r="N21" s="12">
        <v>0</v>
      </c>
      <c r="O21" s="12">
        <v>0</v>
      </c>
      <c r="P21" s="12">
        <v>0</v>
      </c>
      <c r="Q21" s="12">
        <f t="shared" si="0"/>
        <v>0</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 t="s">
        <v>33</v>
      </c>
      <c r="C22" s="129">
        <v>1849460000</v>
      </c>
      <c r="D22" s="129">
        <v>1849460000</v>
      </c>
      <c r="E22" s="12">
        <v>0</v>
      </c>
      <c r="F22" s="12">
        <v>0</v>
      </c>
      <c r="G22" s="12">
        <v>0</v>
      </c>
      <c r="H22" s="12">
        <v>0</v>
      </c>
      <c r="I22" s="12">
        <v>0</v>
      </c>
      <c r="J22" s="12">
        <v>0</v>
      </c>
      <c r="K22" s="12">
        <v>0</v>
      </c>
      <c r="L22" s="12">
        <v>0</v>
      </c>
      <c r="M22" s="12">
        <v>0</v>
      </c>
      <c r="N22" s="12">
        <v>0</v>
      </c>
      <c r="O22" s="12">
        <v>0</v>
      </c>
      <c r="P22" s="12">
        <v>0</v>
      </c>
      <c r="Q22" s="12">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50</v>
      </c>
      <c r="C23" s="129">
        <v>2300000000</v>
      </c>
      <c r="D23" s="129">
        <v>2300000000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8" t="s">
        <v>37</v>
      </c>
      <c r="C24" s="144">
        <v>27237442</v>
      </c>
      <c r="D24" s="144">
        <v>12237442</v>
      </c>
      <c r="E24" s="13">
        <v>0</v>
      </c>
      <c r="F24" s="13">
        <v>0</v>
      </c>
      <c r="G24" s="13">
        <v>0</v>
      </c>
      <c r="H24" s="13">
        <v>0</v>
      </c>
      <c r="I24" s="13">
        <v>0</v>
      </c>
      <c r="J24" s="13">
        <v>0</v>
      </c>
      <c r="K24" s="13">
        <v>0</v>
      </c>
      <c r="L24" s="13">
        <v>0</v>
      </c>
      <c r="M24" s="13">
        <v>0</v>
      </c>
      <c r="N24" s="13">
        <v>0</v>
      </c>
      <c r="O24" s="13">
        <v>0</v>
      </c>
      <c r="P24" s="13">
        <v>0</v>
      </c>
      <c r="Q24" s="13">
        <f t="shared" si="0"/>
        <v>0</v>
      </c>
      <c r="R24" s="41"/>
      <c r="S24" s="41"/>
      <c r="T24" s="41"/>
      <c r="U24" s="41"/>
      <c r="V24" s="41"/>
      <c r="W24" s="41"/>
      <c r="X24" s="41"/>
      <c r="Y24" s="41"/>
      <c r="Z24" s="41"/>
      <c r="AA24" s="41"/>
      <c r="AB24" s="41"/>
      <c r="AC24" s="44"/>
      <c r="AD24" s="44"/>
      <c r="AE24" s="44"/>
      <c r="AF24" s="44"/>
      <c r="AG24" s="44"/>
      <c r="AH24" s="44"/>
      <c r="AI24" s="44"/>
      <c r="AJ24" s="44"/>
      <c r="AK24" s="44"/>
      <c r="AL24" s="44"/>
      <c r="AM24" s="44"/>
      <c r="AN24" s="44"/>
      <c r="AO24" s="44"/>
      <c r="AP24" s="44"/>
      <c r="AQ24" s="44"/>
    </row>
    <row r="25" spans="2:43" x14ac:dyDescent="0.25">
      <c r="B25" s="10" t="s">
        <v>38</v>
      </c>
      <c r="C25" s="129">
        <v>27237442</v>
      </c>
      <c r="D25" s="129">
        <v>12237442</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6" t="s">
        <v>39</v>
      </c>
      <c r="C26" s="147">
        <f>C10+C15+C17+C20+C24</f>
        <v>26240830314</v>
      </c>
      <c r="D26" s="147">
        <f t="shared" ref="D26:O26" si="1">D10+D15+D17+D20+D24</f>
        <v>27850981604.640007</v>
      </c>
      <c r="E26" s="148">
        <f t="shared" si="1"/>
        <v>397747200.12000006</v>
      </c>
      <c r="F26" s="148">
        <f t="shared" si="1"/>
        <v>737353692.67999983</v>
      </c>
      <c r="G26" s="148">
        <f t="shared" si="1"/>
        <v>876850658.38999987</v>
      </c>
      <c r="H26" s="148">
        <f t="shared" si="1"/>
        <v>616164460.50000012</v>
      </c>
      <c r="I26" s="148">
        <f t="shared" si="1"/>
        <v>975590637.6400001</v>
      </c>
      <c r="J26" s="148">
        <f t="shared" si="1"/>
        <v>1079312095.9099996</v>
      </c>
      <c r="K26" s="148">
        <f t="shared" si="1"/>
        <v>724382971.97000003</v>
      </c>
      <c r="L26" s="148">
        <f t="shared" si="1"/>
        <v>875105215.0599997</v>
      </c>
      <c r="M26" s="148">
        <f t="shared" si="1"/>
        <v>924800384.41000009</v>
      </c>
      <c r="N26" s="148">
        <f t="shared" si="1"/>
        <v>922042574.33999991</v>
      </c>
      <c r="O26" s="148">
        <f t="shared" si="1"/>
        <v>1307385720.3600001</v>
      </c>
      <c r="P26" s="148">
        <f>P10+P15+P17+P20+P24</f>
        <v>2380642914.1800003</v>
      </c>
      <c r="Q26" s="148">
        <f>SUM(E26:P26)</f>
        <v>11817378525.559999</v>
      </c>
      <c r="R26" s="41"/>
      <c r="S26" s="41"/>
      <c r="T26" s="41"/>
      <c r="U26" s="41"/>
      <c r="V26" s="41"/>
      <c r="W26" s="41"/>
      <c r="X26" s="41"/>
      <c r="Y26" s="41"/>
      <c r="Z26" s="42"/>
      <c r="AA26" s="42"/>
      <c r="AB26" s="42"/>
      <c r="AC26" s="44"/>
      <c r="AD26" s="44"/>
      <c r="AE26" s="44"/>
      <c r="AF26" s="44"/>
      <c r="AG26" s="44"/>
      <c r="AH26" s="44"/>
      <c r="AI26" s="44"/>
      <c r="AJ26" s="44"/>
      <c r="AK26" s="44"/>
      <c r="AL26" s="44"/>
      <c r="AM26" s="44"/>
      <c r="AN26" s="44"/>
      <c r="AO26" s="44"/>
      <c r="AP26" s="44"/>
      <c r="AQ26" s="44"/>
    </row>
    <row r="27" spans="2:43" x14ac:dyDescent="0.25">
      <c r="B27" s="3"/>
      <c r="C27" s="3"/>
      <c r="D27" s="3"/>
      <c r="E27" s="17"/>
      <c r="F27" s="17"/>
      <c r="G27" s="17"/>
      <c r="H27" s="17"/>
      <c r="I27" s="17"/>
      <c r="J27" s="17"/>
      <c r="K27" s="17"/>
      <c r="L27" s="17"/>
      <c r="M27" s="17"/>
      <c r="N27" s="17"/>
      <c r="O27" s="17"/>
      <c r="P27" s="17"/>
      <c r="Q27" s="18"/>
      <c r="R27" s="42"/>
      <c r="S27" s="42"/>
      <c r="T27" s="42"/>
      <c r="U27" s="42"/>
      <c r="V27" s="42"/>
      <c r="W27" s="42"/>
      <c r="X27" s="42"/>
      <c r="Y27" s="42"/>
      <c r="Z27" s="42"/>
      <c r="AA27" s="42"/>
      <c r="AB27" s="42"/>
      <c r="AC27" s="44"/>
      <c r="AD27" s="44"/>
      <c r="AE27" s="44"/>
      <c r="AF27" s="44"/>
      <c r="AG27" s="44"/>
      <c r="AH27" s="44"/>
      <c r="AI27" s="44"/>
      <c r="AJ27" s="44"/>
      <c r="AK27" s="44"/>
      <c r="AL27" s="44"/>
      <c r="AM27" s="44"/>
      <c r="AN27" s="44"/>
      <c r="AO27" s="44"/>
      <c r="AP27" s="44"/>
      <c r="AQ27" s="44"/>
    </row>
    <row r="28" spans="2:43" x14ac:dyDescent="0.25">
      <c r="B28" s="83"/>
      <c r="C28" s="83"/>
      <c r="D28" s="83"/>
      <c r="E28" s="17"/>
      <c r="F28" s="17"/>
      <c r="G28" s="1"/>
      <c r="H28" s="1"/>
      <c r="I28" s="1"/>
      <c r="J28" s="1"/>
      <c r="K28" s="1"/>
      <c r="L28" s="1"/>
      <c r="M28" s="1"/>
      <c r="N28" s="1"/>
      <c r="O28" s="1"/>
      <c r="P28" s="1"/>
      <c r="Q28" s="2"/>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ht="30" x14ac:dyDescent="0.25">
      <c r="B29" s="16" t="s">
        <v>40</v>
      </c>
      <c r="C29" s="35" t="s">
        <v>41</v>
      </c>
      <c r="D29" s="35" t="s">
        <v>42</v>
      </c>
      <c r="E29" s="19" t="s">
        <v>10</v>
      </c>
      <c r="F29" s="19" t="s">
        <v>11</v>
      </c>
      <c r="G29" s="19" t="s">
        <v>12</v>
      </c>
      <c r="H29" s="19" t="s">
        <v>13</v>
      </c>
      <c r="I29" s="19" t="str">
        <f t="shared" ref="I29:P29" si="2">+I9</f>
        <v>MAYO</v>
      </c>
      <c r="J29" s="19" t="str">
        <f t="shared" si="2"/>
        <v>JUNIO</v>
      </c>
      <c r="K29" s="19" t="str">
        <f t="shared" si="2"/>
        <v>JULIO</v>
      </c>
      <c r="L29" s="19" t="str">
        <f t="shared" si="2"/>
        <v>AGOSTO</v>
      </c>
      <c r="M29" s="19" t="str">
        <f t="shared" si="2"/>
        <v>SEPTIEMBRE</v>
      </c>
      <c r="N29" s="19" t="str">
        <f t="shared" si="2"/>
        <v>OCTUBRE</v>
      </c>
      <c r="O29" s="19" t="str">
        <f t="shared" si="2"/>
        <v>NOVIEMBRE</v>
      </c>
      <c r="P29" s="19" t="str">
        <f t="shared" si="2"/>
        <v>DICIEMBRE</v>
      </c>
      <c r="Q29" s="19" t="s">
        <v>22</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8" t="s">
        <v>23</v>
      </c>
      <c r="C30" s="144">
        <v>35000000</v>
      </c>
      <c r="D30" s="144">
        <v>45027300</v>
      </c>
      <c r="E30" s="20">
        <v>0</v>
      </c>
      <c r="F30" s="20">
        <v>0</v>
      </c>
      <c r="G30" s="20">
        <v>0</v>
      </c>
      <c r="H30" s="20">
        <v>0</v>
      </c>
      <c r="I30" s="20">
        <v>0</v>
      </c>
      <c r="J30" s="144">
        <v>9480516.2100000009</v>
      </c>
      <c r="K30" s="20">
        <v>0</v>
      </c>
      <c r="L30" s="20">
        <v>0</v>
      </c>
      <c r="M30" s="20">
        <v>0</v>
      </c>
      <c r="N30" s="20">
        <v>0</v>
      </c>
      <c r="O30" s="20">
        <v>0</v>
      </c>
      <c r="P30" s="20">
        <v>0</v>
      </c>
      <c r="Q30" s="144">
        <f>SUM(E30:P30)</f>
        <v>9480516.2100000009</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24</v>
      </c>
      <c r="C31" s="129">
        <v>35000000</v>
      </c>
      <c r="D31" s="129">
        <v>45027300</v>
      </c>
      <c r="E31" s="22">
        <v>0</v>
      </c>
      <c r="F31" s="22">
        <v>0</v>
      </c>
      <c r="G31" s="22">
        <v>0</v>
      </c>
      <c r="H31" s="22">
        <v>0</v>
      </c>
      <c r="I31" s="22">
        <v>0</v>
      </c>
      <c r="J31" s="143">
        <v>9480516.2100000009</v>
      </c>
      <c r="K31" s="22">
        <v>0</v>
      </c>
      <c r="L31" s="22">
        <v>0</v>
      </c>
      <c r="M31" s="22">
        <v>0</v>
      </c>
      <c r="N31" s="22">
        <v>0</v>
      </c>
      <c r="O31" s="22">
        <v>0</v>
      </c>
      <c r="P31" s="22">
        <v>0</v>
      </c>
      <c r="Q31" s="143">
        <f t="shared" ref="Q31:Q38" si="3">SUM(E31:P31)</f>
        <v>9480516.2100000009</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8" t="s">
        <v>27</v>
      </c>
      <c r="C32" s="34">
        <v>0</v>
      </c>
      <c r="D32" s="34">
        <v>0</v>
      </c>
      <c r="E32" s="20">
        <v>0</v>
      </c>
      <c r="F32" s="20">
        <v>0</v>
      </c>
      <c r="G32" s="20">
        <v>0</v>
      </c>
      <c r="H32" s="20">
        <v>0</v>
      </c>
      <c r="I32" s="20">
        <v>0</v>
      </c>
      <c r="J32" s="20">
        <v>0</v>
      </c>
      <c r="K32" s="20">
        <v>0</v>
      </c>
      <c r="L32" s="20">
        <v>0</v>
      </c>
      <c r="M32" s="20">
        <v>0</v>
      </c>
      <c r="N32" s="20">
        <v>0</v>
      </c>
      <c r="O32" s="20">
        <v>0</v>
      </c>
      <c r="P32" s="20">
        <v>0</v>
      </c>
      <c r="Q32" s="20">
        <f t="shared" si="3"/>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10" t="s">
        <v>24</v>
      </c>
      <c r="C33" s="21">
        <v>0</v>
      </c>
      <c r="D33" s="21">
        <v>0</v>
      </c>
      <c r="E33" s="22">
        <v>0</v>
      </c>
      <c r="F33" s="22">
        <v>0</v>
      </c>
      <c r="G33" s="22">
        <v>0</v>
      </c>
      <c r="H33" s="22">
        <v>0</v>
      </c>
      <c r="I33" s="22">
        <v>0</v>
      </c>
      <c r="J33" s="22">
        <v>0</v>
      </c>
      <c r="K33" s="22">
        <v>0</v>
      </c>
      <c r="L33" s="22">
        <v>0</v>
      </c>
      <c r="M33" s="22">
        <v>0</v>
      </c>
      <c r="N33" s="22">
        <v>0</v>
      </c>
      <c r="O33" s="22">
        <v>0</v>
      </c>
      <c r="P33" s="22">
        <v>0</v>
      </c>
      <c r="Q33" s="22">
        <f t="shared" si="3"/>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8" t="s">
        <v>28</v>
      </c>
      <c r="C34" s="146">
        <v>1500000</v>
      </c>
      <c r="D34" s="146">
        <v>1525000</v>
      </c>
      <c r="E34" s="20">
        <v>0</v>
      </c>
      <c r="F34" s="20">
        <v>0</v>
      </c>
      <c r="G34" s="20">
        <v>0</v>
      </c>
      <c r="H34" s="20">
        <v>0</v>
      </c>
      <c r="I34" s="20">
        <v>0</v>
      </c>
      <c r="J34" s="20">
        <v>0</v>
      </c>
      <c r="K34" s="20">
        <v>0</v>
      </c>
      <c r="L34" s="20">
        <v>0</v>
      </c>
      <c r="M34" s="20">
        <v>0</v>
      </c>
      <c r="N34" s="20">
        <v>0</v>
      </c>
      <c r="O34" s="20">
        <v>0</v>
      </c>
      <c r="P34" s="144">
        <v>23978.89</v>
      </c>
      <c r="Q34" s="144">
        <f t="shared" si="3"/>
        <v>23978.89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25</v>
      </c>
      <c r="C35" s="145">
        <v>1500000</v>
      </c>
      <c r="D35" s="145">
        <v>1525000</v>
      </c>
      <c r="E35" s="20">
        <v>0</v>
      </c>
      <c r="F35" s="20">
        <v>0</v>
      </c>
      <c r="G35" s="20">
        <v>0</v>
      </c>
      <c r="H35" s="20">
        <v>0</v>
      </c>
      <c r="I35" s="20">
        <v>0</v>
      </c>
      <c r="J35" s="20">
        <v>0</v>
      </c>
      <c r="K35" s="20">
        <v>0</v>
      </c>
      <c r="L35" s="33">
        <v>0</v>
      </c>
      <c r="M35" s="33">
        <v>0</v>
      </c>
      <c r="N35" s="33">
        <v>0</v>
      </c>
      <c r="O35" s="33">
        <v>0</v>
      </c>
      <c r="P35" s="145">
        <v>23978.89</v>
      </c>
      <c r="Q35" s="145">
        <f t="shared" si="3"/>
        <v>23978.89</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31</v>
      </c>
      <c r="C36" s="146">
        <v>1000000000</v>
      </c>
      <c r="D36" s="146">
        <v>1000000000</v>
      </c>
      <c r="E36" s="34">
        <v>0</v>
      </c>
      <c r="F36" s="34">
        <v>0</v>
      </c>
      <c r="G36" s="34">
        <v>0</v>
      </c>
      <c r="H36" s="34">
        <v>0</v>
      </c>
      <c r="I36" s="34">
        <v>0</v>
      </c>
      <c r="J36" s="34">
        <v>0</v>
      </c>
      <c r="K36" s="34">
        <v>0</v>
      </c>
      <c r="L36" s="34">
        <v>0</v>
      </c>
      <c r="M36" s="34">
        <v>0</v>
      </c>
      <c r="N36" s="34">
        <v>0</v>
      </c>
      <c r="O36" s="34">
        <v>0</v>
      </c>
      <c r="P36" s="34">
        <v>0</v>
      </c>
      <c r="Q36" s="34">
        <f t="shared" si="3"/>
        <v>0</v>
      </c>
      <c r="AE36" s="44"/>
      <c r="AF36" s="44"/>
      <c r="AG36" s="44"/>
      <c r="AH36" s="44"/>
      <c r="AI36" s="44"/>
      <c r="AJ36" s="44"/>
      <c r="AK36" s="44"/>
      <c r="AL36" s="44"/>
      <c r="AM36" s="44"/>
      <c r="AN36" s="44"/>
      <c r="AO36" s="44"/>
      <c r="AP36" s="44"/>
      <c r="AQ36" s="44"/>
    </row>
    <row r="37" spans="1:43" x14ac:dyDescent="0.25">
      <c r="B37" s="10" t="s">
        <v>51</v>
      </c>
      <c r="C37" s="129">
        <v>1000000000</v>
      </c>
      <c r="D37" s="129">
        <v>1000000000</v>
      </c>
      <c r="E37" s="21">
        <v>0</v>
      </c>
      <c r="F37" s="21">
        <v>0</v>
      </c>
      <c r="G37" s="21">
        <v>0</v>
      </c>
      <c r="H37" s="21">
        <v>0</v>
      </c>
      <c r="I37" s="21">
        <v>0</v>
      </c>
      <c r="J37" s="21">
        <v>0</v>
      </c>
      <c r="K37" s="21">
        <v>0</v>
      </c>
      <c r="L37" s="21">
        <v>0</v>
      </c>
      <c r="M37" s="21">
        <v>0</v>
      </c>
      <c r="N37" s="21">
        <v>0</v>
      </c>
      <c r="O37" s="21">
        <v>0</v>
      </c>
      <c r="P37" s="21">
        <v>0</v>
      </c>
      <c r="Q37" s="21">
        <f t="shared" si="3"/>
        <v>0</v>
      </c>
      <c r="R37" s="42"/>
      <c r="S37" s="42"/>
      <c r="T37" s="42"/>
      <c r="U37" s="42"/>
      <c r="V37" s="42"/>
      <c r="W37" s="42"/>
      <c r="X37" s="42"/>
      <c r="Y37" s="42"/>
      <c r="Z37" s="42"/>
      <c r="AA37" s="42"/>
      <c r="AB37" s="42"/>
      <c r="AC37" s="44"/>
      <c r="AD37" s="44"/>
      <c r="AE37" s="44"/>
      <c r="AF37" s="44"/>
      <c r="AG37" s="44"/>
      <c r="AH37" s="44"/>
      <c r="AI37" s="44"/>
      <c r="AJ37" s="44"/>
      <c r="AK37" s="44"/>
      <c r="AL37" s="44"/>
      <c r="AM37" s="44"/>
      <c r="AN37" s="44"/>
      <c r="AO37" s="44"/>
      <c r="AP37" s="44"/>
      <c r="AQ37" s="44"/>
    </row>
    <row r="38" spans="1:43" s="24" customFormat="1" x14ac:dyDescent="0.25">
      <c r="B38" s="16" t="s">
        <v>43</v>
      </c>
      <c r="C38" s="147">
        <f>C30+C32+C34+C36</f>
        <v>1036500000</v>
      </c>
      <c r="D38" s="147">
        <f t="shared" ref="D38:P38" si="4">D30+D32+D34+D36</f>
        <v>1046552300</v>
      </c>
      <c r="E38" s="23">
        <f t="shared" si="4"/>
        <v>0</v>
      </c>
      <c r="F38" s="23">
        <f t="shared" si="4"/>
        <v>0</v>
      </c>
      <c r="G38" s="23">
        <f t="shared" si="4"/>
        <v>0</v>
      </c>
      <c r="H38" s="23">
        <f t="shared" si="4"/>
        <v>0</v>
      </c>
      <c r="I38" s="23">
        <f t="shared" si="4"/>
        <v>0</v>
      </c>
      <c r="J38" s="148">
        <f t="shared" si="4"/>
        <v>9480516.2100000009</v>
      </c>
      <c r="K38" s="23">
        <f t="shared" si="4"/>
        <v>0</v>
      </c>
      <c r="L38" s="23">
        <f t="shared" si="4"/>
        <v>0</v>
      </c>
      <c r="M38" s="23">
        <f t="shared" si="4"/>
        <v>0</v>
      </c>
      <c r="N38" s="23">
        <f t="shared" si="4"/>
        <v>0</v>
      </c>
      <c r="O38" s="23">
        <f t="shared" si="4"/>
        <v>0</v>
      </c>
      <c r="P38" s="148">
        <f t="shared" si="4"/>
        <v>23978.89</v>
      </c>
      <c r="Q38" s="148">
        <f t="shared" si="3"/>
        <v>9504495.1000000015</v>
      </c>
      <c r="R38" s="42"/>
      <c r="S38" s="42"/>
      <c r="T38" s="42"/>
      <c r="U38" s="42"/>
      <c r="V38" s="42"/>
      <c r="W38" s="42"/>
      <c r="X38" s="42"/>
      <c r="Y38" s="42"/>
      <c r="Z38" s="42"/>
      <c r="AA38" s="42"/>
      <c r="AB38" s="42"/>
      <c r="AC38" s="44"/>
      <c r="AD38" s="44"/>
      <c r="AE38" s="44"/>
      <c r="AF38" s="44"/>
      <c r="AG38" s="44"/>
      <c r="AH38" s="44"/>
      <c r="AI38" s="44"/>
      <c r="AJ38" s="44"/>
      <c r="AK38" s="44"/>
      <c r="AL38" s="44"/>
      <c r="AM38" s="44"/>
      <c r="AN38" s="44"/>
      <c r="AO38" s="44"/>
      <c r="AP38" s="44"/>
      <c r="AQ38" s="44"/>
    </row>
    <row r="39" spans="1:43" x14ac:dyDescent="0.25">
      <c r="C39" s="21"/>
      <c r="D39" s="21"/>
      <c r="E39" s="22"/>
      <c r="F39" s="22"/>
      <c r="G39" s="22"/>
      <c r="H39" s="22"/>
      <c r="I39" s="22"/>
      <c r="J39" s="22"/>
      <c r="K39" s="22"/>
      <c r="L39" s="22"/>
      <c r="M39" s="22"/>
      <c r="N39" s="22"/>
      <c r="O39" s="22"/>
      <c r="P39" s="22"/>
      <c r="Q39" s="22"/>
      <c r="R39" s="42"/>
      <c r="S39" s="42"/>
      <c r="T39" s="42"/>
      <c r="U39" s="42"/>
      <c r="V39" s="42"/>
      <c r="W39" s="42"/>
      <c r="X39" s="42"/>
      <c r="Y39" s="42"/>
      <c r="Z39" s="42"/>
      <c r="AA39" s="42"/>
      <c r="AB39" s="42"/>
      <c r="AC39" s="44"/>
      <c r="AD39" s="44"/>
      <c r="AE39" s="44"/>
      <c r="AF39" s="44"/>
      <c r="AG39" s="44"/>
      <c r="AH39" s="44"/>
      <c r="AI39" s="44"/>
      <c r="AJ39" s="44"/>
      <c r="AK39" s="44"/>
      <c r="AL39" s="44"/>
      <c r="AM39" s="44"/>
      <c r="AN39" s="44"/>
      <c r="AO39" s="44"/>
      <c r="AP39" s="44"/>
      <c r="AQ39" s="44"/>
    </row>
    <row r="40" spans="1:43" s="25" customFormat="1" x14ac:dyDescent="0.25">
      <c r="B40" s="16" t="s">
        <v>44</v>
      </c>
      <c r="C40" s="147">
        <f t="shared" ref="C40:P40" si="5">C26+C38</f>
        <v>27277330314</v>
      </c>
      <c r="D40" s="147">
        <f t="shared" si="5"/>
        <v>28897533904.640007</v>
      </c>
      <c r="E40" s="148">
        <f t="shared" si="5"/>
        <v>397747200.12000006</v>
      </c>
      <c r="F40" s="148">
        <f t="shared" si="5"/>
        <v>737353692.67999983</v>
      </c>
      <c r="G40" s="148">
        <f t="shared" si="5"/>
        <v>876850658.38999987</v>
      </c>
      <c r="H40" s="148">
        <f t="shared" si="5"/>
        <v>616164460.50000012</v>
      </c>
      <c r="I40" s="148">
        <f t="shared" si="5"/>
        <v>975590637.6400001</v>
      </c>
      <c r="J40" s="148">
        <f t="shared" si="5"/>
        <v>1088792612.1199996</v>
      </c>
      <c r="K40" s="148">
        <f t="shared" si="5"/>
        <v>724382971.97000003</v>
      </c>
      <c r="L40" s="148">
        <f t="shared" si="5"/>
        <v>875105215.0599997</v>
      </c>
      <c r="M40" s="148">
        <f t="shared" si="5"/>
        <v>924800384.41000009</v>
      </c>
      <c r="N40" s="148">
        <f t="shared" si="5"/>
        <v>922042574.33999991</v>
      </c>
      <c r="O40" s="148">
        <f t="shared" si="5"/>
        <v>1307385720.3600001</v>
      </c>
      <c r="P40" s="148">
        <f t="shared" si="5"/>
        <v>2380666893.0700002</v>
      </c>
      <c r="Q40" s="148">
        <f>SUM(E40:P40)</f>
        <v>11826883020.66</v>
      </c>
      <c r="R40" s="43"/>
      <c r="S40" s="43"/>
      <c r="T40" s="43"/>
      <c r="U40" s="41"/>
      <c r="V40" s="43"/>
      <c r="W40" s="43"/>
      <c r="X40" s="43"/>
      <c r="Y40" s="45"/>
      <c r="Z40" s="45"/>
      <c r="AA40" s="45"/>
      <c r="AB40" s="45"/>
      <c r="AC40" s="44"/>
      <c r="AD40" s="44"/>
      <c r="AE40" s="44"/>
      <c r="AF40" s="44"/>
      <c r="AG40" s="44"/>
      <c r="AH40" s="44"/>
      <c r="AI40" s="44"/>
      <c r="AJ40" s="44"/>
      <c r="AK40" s="44"/>
      <c r="AL40" s="44"/>
      <c r="AM40" s="44"/>
      <c r="AN40" s="44"/>
      <c r="AO40" s="44"/>
      <c r="AP40" s="44"/>
      <c r="AQ40" s="44"/>
    </row>
    <row r="41" spans="1:43" ht="31.5" customHeight="1" x14ac:dyDescent="0.25">
      <c r="B41" s="99" t="s">
        <v>52</v>
      </c>
      <c r="C41" s="86"/>
      <c r="D41" s="86"/>
      <c r="E41" s="86"/>
      <c r="F41" s="86"/>
      <c r="G41" s="86"/>
      <c r="H41" s="86"/>
      <c r="I41" s="86"/>
      <c r="J41" s="86"/>
      <c r="K41" s="86"/>
      <c r="L41" s="86"/>
      <c r="M41" s="86"/>
      <c r="N41" s="86"/>
      <c r="O41" s="86"/>
      <c r="P41" s="86"/>
      <c r="Q41" s="86"/>
      <c r="R41" s="42"/>
      <c r="S41" s="42"/>
      <c r="T41" s="42"/>
      <c r="U41" s="42"/>
      <c r="V41" s="42"/>
      <c r="W41" s="42"/>
      <c r="X41" s="42"/>
      <c r="Y41" s="42"/>
      <c r="Z41" s="42"/>
      <c r="AA41" s="42"/>
      <c r="AB41" s="42"/>
    </row>
    <row r="42" spans="1:43" ht="54" customHeight="1" x14ac:dyDescent="0.25">
      <c r="B42" s="175"/>
      <c r="C42" s="175"/>
      <c r="D42" s="175"/>
      <c r="E42" s="175"/>
      <c r="F42" s="175"/>
      <c r="G42" s="175"/>
      <c r="H42" s="175"/>
      <c r="I42" s="175"/>
      <c r="J42" s="175"/>
      <c r="K42" s="175"/>
      <c r="L42" s="175"/>
      <c r="M42" s="175"/>
      <c r="N42" s="175"/>
      <c r="O42" s="175"/>
      <c r="P42" s="175"/>
      <c r="Q42" s="175"/>
    </row>
    <row r="43" spans="1:43" x14ac:dyDescent="0.25">
      <c r="B43" s="29"/>
      <c r="C43" s="29"/>
      <c r="D43" s="29"/>
      <c r="E43" s="28"/>
      <c r="F43" s="28"/>
      <c r="G43" s="28"/>
      <c r="H43" s="28"/>
      <c r="I43" s="28"/>
      <c r="J43" s="28"/>
      <c r="K43" s="28"/>
      <c r="L43" s="28"/>
      <c r="M43" s="28"/>
      <c r="N43" s="28"/>
      <c r="O43" s="28"/>
      <c r="P43" s="28"/>
      <c r="Q43" s="28"/>
    </row>
    <row r="44" spans="1:43" x14ac:dyDescent="0.25">
      <c r="B44" s="26"/>
      <c r="C44" s="26"/>
      <c r="D44" s="26"/>
      <c r="E44" s="26"/>
      <c r="F44" s="27"/>
      <c r="G44" s="27"/>
      <c r="H44" s="27"/>
      <c r="I44" s="27"/>
      <c r="J44" s="27"/>
      <c r="K44" s="27"/>
      <c r="L44" s="27"/>
      <c r="M44" s="27"/>
      <c r="N44" s="27"/>
      <c r="O44" s="27"/>
      <c r="P44" s="27"/>
      <c r="Q44" s="2"/>
    </row>
    <row r="45" spans="1:43" x14ac:dyDescent="0.25">
      <c r="B45" s="27"/>
      <c r="C45" s="30"/>
      <c r="D45" s="30"/>
      <c r="E45" s="30"/>
      <c r="F45" s="30"/>
      <c r="G45" s="30"/>
      <c r="H45" s="30"/>
      <c r="I45" s="30"/>
      <c r="J45" s="30"/>
      <c r="K45" s="30"/>
      <c r="L45" s="30"/>
      <c r="M45" s="30"/>
      <c r="N45" s="30"/>
      <c r="O45" s="30"/>
      <c r="P45" s="30"/>
      <c r="Q45" s="30"/>
    </row>
    <row r="46" spans="1:43" s="3" customFormat="1" x14ac:dyDescent="0.25">
      <c r="A46"/>
      <c r="B46" s="31"/>
      <c r="C46" s="31"/>
      <c r="D46" s="31"/>
      <c r="E46" s="32"/>
      <c r="F46" s="32"/>
      <c r="G46" s="32"/>
      <c r="H46" s="32"/>
      <c r="I46" s="32"/>
      <c r="J46" s="32"/>
      <c r="K46" s="32"/>
      <c r="L46" s="32"/>
      <c r="M46" s="32"/>
      <c r="N46" s="32"/>
      <c r="O46" s="32"/>
      <c r="P46" s="32"/>
      <c r="Q46" s="32"/>
    </row>
    <row r="47" spans="1:43" s="3" customFormat="1" x14ac:dyDescent="0.25">
      <c r="A47"/>
      <c r="B47"/>
      <c r="C47"/>
      <c r="D47"/>
      <c r="E47" s="38"/>
      <c r="F47" s="38"/>
      <c r="G47" s="15"/>
      <c r="H47" s="15"/>
      <c r="I47" s="15"/>
      <c r="J47" s="15"/>
      <c r="K47" s="15"/>
      <c r="L47" s="15"/>
      <c r="M47" s="15"/>
      <c r="N47" s="15"/>
      <c r="O47" s="15"/>
      <c r="P47" s="15"/>
      <c r="Q47" s="15"/>
      <c r="R47" s="14"/>
    </row>
    <row r="48" spans="1:43" s="3" customFormat="1" x14ac:dyDescent="0.25">
      <c r="A48"/>
      <c r="B48"/>
      <c r="C48"/>
      <c r="D48"/>
      <c r="E48" s="38"/>
      <c r="F48" s="39"/>
      <c r="G48" s="37"/>
      <c r="H48" s="37"/>
      <c r="I48" s="37"/>
      <c r="J48" s="37"/>
      <c r="K48" s="37"/>
      <c r="L48" s="37"/>
      <c r="M48" s="37"/>
      <c r="N48" s="37"/>
      <c r="O48" s="37"/>
      <c r="P48" s="37"/>
      <c r="Q48" s="37"/>
      <c r="R48" s="14"/>
    </row>
    <row r="49" spans="1:19" s="3" customFormat="1" x14ac:dyDescent="0.25">
      <c r="A49"/>
      <c r="B49"/>
      <c r="C49" s="15"/>
      <c r="D49" s="15"/>
      <c r="E49" s="38"/>
      <c r="F49" s="39"/>
      <c r="G49" s="37"/>
      <c r="H49" s="37"/>
      <c r="I49" s="37"/>
      <c r="J49" s="37"/>
      <c r="K49" s="37"/>
      <c r="L49" s="37"/>
      <c r="M49" s="37"/>
      <c r="N49" s="37"/>
      <c r="O49" s="37"/>
      <c r="P49" s="37"/>
      <c r="Q49" s="37"/>
      <c r="R49" s="14"/>
    </row>
    <row r="50" spans="1:19" s="3" customFormat="1" x14ac:dyDescent="0.25">
      <c r="A50"/>
      <c r="B50"/>
      <c r="C50"/>
      <c r="D50"/>
      <c r="E50" s="38"/>
      <c r="F50" s="38"/>
      <c r="G50" s="15"/>
      <c r="H50" s="15"/>
      <c r="I50" s="15"/>
      <c r="J50" s="15"/>
      <c r="K50" s="15"/>
      <c r="L50" s="15"/>
      <c r="M50" s="15"/>
      <c r="N50" s="15"/>
      <c r="O50" s="15"/>
      <c r="P50" s="15"/>
      <c r="Q50" s="15"/>
    </row>
    <row r="51" spans="1:19" s="3" customFormat="1" x14ac:dyDescent="0.25">
      <c r="A51"/>
      <c r="B51"/>
      <c r="C51"/>
      <c r="D51"/>
      <c r="E51" s="38"/>
      <c r="F51" s="38"/>
      <c r="G51" s="15"/>
      <c r="H51" s="15"/>
      <c r="I51" s="15"/>
      <c r="J51" s="15"/>
      <c r="K51" s="15"/>
      <c r="L51" s="15"/>
      <c r="M51" s="15"/>
      <c r="N51" s="15"/>
      <c r="O51" s="15"/>
      <c r="P51" s="15"/>
      <c r="Q51" s="15"/>
    </row>
    <row r="52" spans="1:19" s="3" customFormat="1" x14ac:dyDescent="0.25">
      <c r="A52"/>
      <c r="B52"/>
      <c r="C52"/>
      <c r="D52"/>
      <c r="E52" s="38"/>
      <c r="F52" s="38"/>
      <c r="G52" s="15"/>
      <c r="H52" s="15"/>
      <c r="I52" s="15"/>
      <c r="J52" s="15"/>
      <c r="K52" s="15"/>
      <c r="L52" s="15"/>
      <c r="M52" s="15"/>
      <c r="N52" s="15"/>
      <c r="O52" s="15"/>
      <c r="P52" s="15"/>
      <c r="Q52" s="15"/>
      <c r="R52" s="14"/>
      <c r="S52" s="14"/>
    </row>
    <row r="53" spans="1:19" s="3" customFormat="1" x14ac:dyDescent="0.25">
      <c r="A53"/>
      <c r="B53"/>
      <c r="C53"/>
      <c r="D53"/>
      <c r="E53" s="15"/>
      <c r="F53" s="15"/>
      <c r="G53" s="15"/>
      <c r="H53" s="15"/>
      <c r="I53" s="15"/>
      <c r="J53" s="15"/>
      <c r="K53" s="15"/>
      <c r="L53" s="15"/>
      <c r="M53" s="15"/>
      <c r="N53" s="15"/>
      <c r="O53" s="15"/>
      <c r="P53" s="15"/>
      <c r="Q53" s="15"/>
      <c r="R53" s="14"/>
    </row>
  </sheetData>
  <mergeCells count="10">
    <mergeCell ref="B8:B9"/>
    <mergeCell ref="C8:C9"/>
    <mergeCell ref="D8:D9"/>
    <mergeCell ref="E8:Q8"/>
    <mergeCell ref="B42:Q42"/>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5 Q3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09E-C213-4D45-9C42-B9DADA811B00}">
  <sheetPr codeName="Hoja11"/>
  <dimension ref="A1:AQ55"/>
  <sheetViews>
    <sheetView showGridLines="0" topLeftCell="A3" zoomScale="85" zoomScaleNormal="85" workbookViewId="0">
      <selection activeCell="D24" sqref="D24"/>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5.4257812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53</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36619371889</v>
      </c>
      <c r="D10" s="140">
        <v>40537366025.459999</v>
      </c>
      <c r="E10" s="140">
        <v>2087276101.6499999</v>
      </c>
      <c r="F10" s="140">
        <v>2276201060.2200003</v>
      </c>
      <c r="G10" s="140">
        <v>2519599471.4699998</v>
      </c>
      <c r="H10" s="140">
        <v>2457142031.4500003</v>
      </c>
      <c r="I10" s="140">
        <v>2490035937.0999999</v>
      </c>
      <c r="J10" s="140">
        <v>2491617786.2599998</v>
      </c>
      <c r="K10" s="140">
        <v>2780067238.2199998</v>
      </c>
      <c r="L10" s="140">
        <v>2451086281.9299998</v>
      </c>
      <c r="M10" s="140">
        <v>2570949463.3400002</v>
      </c>
      <c r="N10" s="140">
        <v>2768551641.7799978</v>
      </c>
      <c r="O10" s="140">
        <v>4071227978.0400009</v>
      </c>
      <c r="P10" s="140">
        <v>3584325149.5900011</v>
      </c>
      <c r="Q10" s="144">
        <f>SUM(E10:P10)</f>
        <v>32548080141.049999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36319371889</v>
      </c>
      <c r="D11" s="129">
        <v>39515850980.369995</v>
      </c>
      <c r="E11" s="143">
        <v>2087276101.6499999</v>
      </c>
      <c r="F11" s="143">
        <v>2272299408.2200003</v>
      </c>
      <c r="G11" s="143">
        <v>2380649612.7099996</v>
      </c>
      <c r="H11" s="143">
        <v>2410415891.2000008</v>
      </c>
      <c r="I11" s="143">
        <v>2437708263.2900004</v>
      </c>
      <c r="J11" s="143">
        <v>2452212901.4099998</v>
      </c>
      <c r="K11" s="143">
        <v>2727950951.6599998</v>
      </c>
      <c r="L11" s="143">
        <v>2412684768.25</v>
      </c>
      <c r="M11" s="143">
        <v>2546639088.3700004</v>
      </c>
      <c r="N11" s="143">
        <v>2726218240.0499978</v>
      </c>
      <c r="O11" s="143">
        <v>4040148453.5500011</v>
      </c>
      <c r="P11" s="143">
        <v>3374242465.1800013</v>
      </c>
      <c r="Q11" s="143">
        <f t="shared" ref="Q11:Q42" si="0">SUM(E11:P11)</f>
        <v>31868446145.540001</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300000000</v>
      </c>
      <c r="D12" s="11">
        <v>0</v>
      </c>
      <c r="E12" s="12">
        <v>0</v>
      </c>
      <c r="F12" s="12">
        <v>0</v>
      </c>
      <c r="G12" s="12">
        <v>0</v>
      </c>
      <c r="H12" s="12">
        <v>0</v>
      </c>
      <c r="I12" s="12">
        <v>0</v>
      </c>
      <c r="J12" s="12">
        <v>0</v>
      </c>
      <c r="K12" s="12">
        <v>0</v>
      </c>
      <c r="L12" s="12">
        <v>0</v>
      </c>
      <c r="M12" s="12">
        <v>0</v>
      </c>
      <c r="N12" s="12">
        <v>0</v>
      </c>
      <c r="O12" s="12">
        <v>0</v>
      </c>
      <c r="P12" s="12">
        <v>0</v>
      </c>
      <c r="Q12" s="12">
        <f t="shared" si="0"/>
        <v>0</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602723112.93999994</v>
      </c>
      <c r="E13" s="12">
        <v>0</v>
      </c>
      <c r="F13" s="143">
        <v>3901652</v>
      </c>
      <c r="G13" s="143">
        <v>88642501.030000001</v>
      </c>
      <c r="H13" s="143">
        <v>20396651.640000001</v>
      </c>
      <c r="I13" s="143">
        <v>11914195.739999998</v>
      </c>
      <c r="J13" s="143">
        <v>20801767.130000003</v>
      </c>
      <c r="K13" s="143">
        <v>44283416.389999993</v>
      </c>
      <c r="L13" s="143">
        <v>10423158.91</v>
      </c>
      <c r="M13" s="143">
        <v>7386897.6200000001</v>
      </c>
      <c r="N13" s="143">
        <v>20415633.59</v>
      </c>
      <c r="O13" s="143">
        <v>20572359.040000003</v>
      </c>
      <c r="P13" s="143">
        <v>104592506.94999997</v>
      </c>
      <c r="Q13" s="143">
        <f t="shared" si="0"/>
        <v>353330740.03999996</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207586152.20999998</v>
      </c>
      <c r="E14" s="12">
        <v>0</v>
      </c>
      <c r="F14" s="12">
        <v>0</v>
      </c>
      <c r="G14" s="143">
        <v>7852757.879999999</v>
      </c>
      <c r="H14" s="143">
        <v>1596469.16</v>
      </c>
      <c r="I14" s="143">
        <v>10078131.91</v>
      </c>
      <c r="J14" s="143">
        <v>1542377.5</v>
      </c>
      <c r="K14" s="143">
        <v>601172.87</v>
      </c>
      <c r="L14" s="143">
        <v>5751631.0300000003</v>
      </c>
      <c r="M14" s="143">
        <v>11566254.019999998</v>
      </c>
      <c r="N14" s="143">
        <v>10094221.98</v>
      </c>
      <c r="O14" s="143">
        <v>10472965.450000001</v>
      </c>
      <c r="P14" s="143">
        <v>89236983.819999993</v>
      </c>
      <c r="Q14" s="143">
        <f t="shared" si="0"/>
        <v>148792965.62</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211205779.94</v>
      </c>
      <c r="E15" s="12">
        <v>0</v>
      </c>
      <c r="F15" s="12">
        <v>0</v>
      </c>
      <c r="G15" s="143">
        <v>42454599.850000001</v>
      </c>
      <c r="H15" s="143">
        <v>24733019.449999996</v>
      </c>
      <c r="I15" s="143">
        <v>30335346.16</v>
      </c>
      <c r="J15" s="143">
        <v>17060740.219999999</v>
      </c>
      <c r="K15" s="143">
        <v>7231697.3000000007</v>
      </c>
      <c r="L15" s="143">
        <v>22226723.740000002</v>
      </c>
      <c r="M15" s="143">
        <v>5357223.33</v>
      </c>
      <c r="N15" s="143">
        <v>11823546.16</v>
      </c>
      <c r="O15" s="143">
        <v>34200</v>
      </c>
      <c r="P15" s="143">
        <v>16253193.639999999</v>
      </c>
      <c r="Q15" s="143">
        <f t="shared" si="0"/>
        <v>177510289.84999999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1121284946</v>
      </c>
      <c r="D16" s="140">
        <v>1171682903.28</v>
      </c>
      <c r="E16" s="140">
        <v>19293455.470000003</v>
      </c>
      <c r="F16" s="140">
        <v>22541829.350000001</v>
      </c>
      <c r="G16" s="140">
        <v>23250518.270000003</v>
      </c>
      <c r="H16" s="140">
        <v>20954629.930000003</v>
      </c>
      <c r="I16" s="140">
        <v>21742668.649999999</v>
      </c>
      <c r="J16" s="140">
        <v>25282322.619999997</v>
      </c>
      <c r="K16" s="140">
        <v>30172606.700000003</v>
      </c>
      <c r="L16" s="140">
        <v>20196945.529999997</v>
      </c>
      <c r="M16" s="140">
        <v>20985405.959999997</v>
      </c>
      <c r="N16" s="140">
        <v>18220530.170000002</v>
      </c>
      <c r="O16" s="140">
        <v>47126052.210000001</v>
      </c>
      <c r="P16" s="140">
        <v>36880553.399999999</v>
      </c>
      <c r="Q16" s="144">
        <f t="shared" si="0"/>
        <v>306647518.25999999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24</v>
      </c>
      <c r="C17" s="129">
        <v>1121284946</v>
      </c>
      <c r="D17" s="129">
        <v>1121284946</v>
      </c>
      <c r="E17" s="143">
        <v>19293455.470000003</v>
      </c>
      <c r="F17" s="143">
        <v>22541829.350000001</v>
      </c>
      <c r="G17" s="143">
        <v>23250518.270000003</v>
      </c>
      <c r="H17" s="143">
        <v>20954629.930000003</v>
      </c>
      <c r="I17" s="143">
        <v>21519468.649999999</v>
      </c>
      <c r="J17" s="143">
        <v>24527356.789999999</v>
      </c>
      <c r="K17" s="143">
        <v>22836769.950000003</v>
      </c>
      <c r="L17" s="143">
        <v>19844195.509999998</v>
      </c>
      <c r="M17" s="143">
        <v>20316617.299999997</v>
      </c>
      <c r="N17" s="143">
        <v>17575162.470000003</v>
      </c>
      <c r="O17" s="143">
        <v>43715030.030000001</v>
      </c>
      <c r="P17" s="143">
        <v>30447853.399999999</v>
      </c>
      <c r="Q17" s="143">
        <f t="shared" si="0"/>
        <v>286822887.12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55</v>
      </c>
      <c r="C18" s="11">
        <v>0</v>
      </c>
      <c r="D18" s="129">
        <v>50397957.280000001</v>
      </c>
      <c r="E18" s="12">
        <v>0</v>
      </c>
      <c r="F18" s="12">
        <v>0</v>
      </c>
      <c r="G18" s="12">
        <v>0</v>
      </c>
      <c r="H18" s="12">
        <v>0</v>
      </c>
      <c r="I18" s="143">
        <v>223200</v>
      </c>
      <c r="J18" s="143">
        <v>754965.83</v>
      </c>
      <c r="K18" s="143">
        <v>7335836.75</v>
      </c>
      <c r="L18" s="143">
        <v>352750.02</v>
      </c>
      <c r="M18" s="143">
        <v>668788.66</v>
      </c>
      <c r="N18" s="143">
        <v>645367.69999999995</v>
      </c>
      <c r="O18" s="143">
        <v>3411022.1799999997</v>
      </c>
      <c r="P18" s="143">
        <v>6432700</v>
      </c>
      <c r="Q18" s="143">
        <f t="shared" si="0"/>
        <v>19824631.140000001</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x14ac:dyDescent="0.25">
      <c r="B19" s="8" t="s">
        <v>28</v>
      </c>
      <c r="C19" s="144">
        <v>11817441633</v>
      </c>
      <c r="D19" s="144">
        <v>12315650383.549997</v>
      </c>
      <c r="E19" s="144">
        <v>75728160.260000005</v>
      </c>
      <c r="F19" s="144">
        <v>282564733.22000003</v>
      </c>
      <c r="G19" s="144">
        <v>305698249.50000006</v>
      </c>
      <c r="H19" s="144">
        <v>293873854.32999998</v>
      </c>
      <c r="I19" s="144">
        <v>305239087.84999996</v>
      </c>
      <c r="J19" s="144">
        <v>300203586.91999996</v>
      </c>
      <c r="K19" s="144">
        <v>137062169.63</v>
      </c>
      <c r="L19" s="144">
        <v>544699126.58999991</v>
      </c>
      <c r="M19" s="144">
        <v>343720665.89999998</v>
      </c>
      <c r="N19" s="144">
        <v>335497596.86000001</v>
      </c>
      <c r="O19" s="144">
        <v>522897626.5</v>
      </c>
      <c r="P19" s="144">
        <v>710571878.99999988</v>
      </c>
      <c r="Q19" s="144">
        <f t="shared" si="0"/>
        <v>4157756736.5600004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25</v>
      </c>
      <c r="C20" s="129">
        <v>11817441633</v>
      </c>
      <c r="D20" s="129">
        <v>12290571106.969997</v>
      </c>
      <c r="E20" s="145">
        <v>75728160.260000005</v>
      </c>
      <c r="F20" s="145">
        <v>282564733.22000003</v>
      </c>
      <c r="G20" s="145">
        <v>305698249.50000006</v>
      </c>
      <c r="H20" s="145">
        <v>291926757.06999999</v>
      </c>
      <c r="I20" s="145">
        <v>304200697.75999999</v>
      </c>
      <c r="J20" s="145">
        <v>299102290.25999993</v>
      </c>
      <c r="K20" s="145">
        <v>136819067.10999998</v>
      </c>
      <c r="L20" s="145">
        <v>544048168.15999997</v>
      </c>
      <c r="M20" s="145">
        <v>343549341.26999998</v>
      </c>
      <c r="N20" s="145">
        <v>334936640.38</v>
      </c>
      <c r="O20" s="145">
        <v>522747752.31999999</v>
      </c>
      <c r="P20" s="145">
        <v>700072431.55999982</v>
      </c>
      <c r="Q20" s="145">
        <f t="shared" si="0"/>
        <v>4141394288.8699999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
        <v>0</v>
      </c>
      <c r="D21" s="129">
        <v>25079276.579999998</v>
      </c>
      <c r="E21" s="12">
        <v>0</v>
      </c>
      <c r="F21" s="12">
        <v>0</v>
      </c>
      <c r="G21" s="12">
        <v>0</v>
      </c>
      <c r="H21" s="143">
        <v>1947097.2599999998</v>
      </c>
      <c r="I21" s="143">
        <v>1038390.0900000001</v>
      </c>
      <c r="J21" s="143">
        <v>1101296.6599999999</v>
      </c>
      <c r="K21" s="143">
        <v>243102.52</v>
      </c>
      <c r="L21" s="143">
        <v>650958.42999999993</v>
      </c>
      <c r="M21" s="143">
        <v>171324.63</v>
      </c>
      <c r="N21" s="143">
        <v>560956.48</v>
      </c>
      <c r="O21" s="143">
        <v>149874.18</v>
      </c>
      <c r="P21" s="143">
        <v>10499447.439999999</v>
      </c>
      <c r="Q21" s="143">
        <f t="shared" si="0"/>
        <v>16362447.689999998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8" t="s">
        <v>31</v>
      </c>
      <c r="C22" s="146">
        <v>1381713874</v>
      </c>
      <c r="D22" s="146">
        <v>1381713874</v>
      </c>
      <c r="E22" s="13">
        <v>0</v>
      </c>
      <c r="F22" s="13">
        <v>0</v>
      </c>
      <c r="G22" s="13">
        <v>0</v>
      </c>
      <c r="H22" s="13">
        <v>0</v>
      </c>
      <c r="I22" s="13">
        <v>0</v>
      </c>
      <c r="J22" s="13">
        <v>0</v>
      </c>
      <c r="K22" s="13">
        <v>0</v>
      </c>
      <c r="L22" s="13">
        <v>0</v>
      </c>
      <c r="M22" s="13">
        <v>0</v>
      </c>
      <c r="N22" s="13">
        <v>0</v>
      </c>
      <c r="O22" s="13">
        <v>0</v>
      </c>
      <c r="P22" s="13">
        <v>0</v>
      </c>
      <c r="Q22" s="13">
        <f t="shared" si="0"/>
        <v>0</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56</v>
      </c>
      <c r="C23" s="129">
        <v>236050000</v>
      </c>
      <c r="D23" s="129">
        <v>236050000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33</v>
      </c>
      <c r="C24" s="129">
        <v>1145663874</v>
      </c>
      <c r="D24" s="129">
        <v>1145663874</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8" t="s">
        <v>37</v>
      </c>
      <c r="C25" s="144">
        <v>14440941</v>
      </c>
      <c r="D25" s="144">
        <v>14724489</v>
      </c>
      <c r="E25" s="13">
        <v>0</v>
      </c>
      <c r="F25" s="13">
        <v>0</v>
      </c>
      <c r="G25" s="13">
        <v>0</v>
      </c>
      <c r="H25" s="13">
        <v>0</v>
      </c>
      <c r="I25" s="13">
        <v>0</v>
      </c>
      <c r="J25" s="13">
        <v>0</v>
      </c>
      <c r="K25" s="13">
        <v>0</v>
      </c>
      <c r="L25" s="13">
        <v>0</v>
      </c>
      <c r="M25" s="13">
        <v>0</v>
      </c>
      <c r="N25" s="13">
        <v>0</v>
      </c>
      <c r="O25" s="144">
        <v>40000</v>
      </c>
      <c r="P25" s="144">
        <v>243346.16</v>
      </c>
      <c r="Q25" s="144">
        <f t="shared" si="0"/>
        <v>283346.16000000003</v>
      </c>
      <c r="R25" s="41"/>
      <c r="S25" s="41"/>
      <c r="T25" s="41"/>
      <c r="U25" s="41"/>
      <c r="V25" s="41"/>
      <c r="W25" s="41"/>
      <c r="X25" s="41"/>
      <c r="Y25" s="41"/>
      <c r="Z25" s="41"/>
      <c r="AA25" s="41"/>
      <c r="AB25" s="41"/>
      <c r="AC25" s="44"/>
      <c r="AD25" s="44"/>
      <c r="AE25" s="44"/>
      <c r="AF25" s="44"/>
      <c r="AG25" s="44"/>
      <c r="AH25" s="44"/>
      <c r="AI25" s="44"/>
      <c r="AJ25" s="44"/>
      <c r="AK25" s="44"/>
      <c r="AL25" s="44"/>
      <c r="AM25" s="44"/>
      <c r="AN25" s="44"/>
      <c r="AO25" s="44"/>
      <c r="AP25" s="44"/>
      <c r="AQ25" s="44"/>
    </row>
    <row r="26" spans="2:43" x14ac:dyDescent="0.25">
      <c r="B26" s="10" t="s">
        <v>57</v>
      </c>
      <c r="C26" s="11">
        <v>0</v>
      </c>
      <c r="D26" s="129">
        <v>283548</v>
      </c>
      <c r="E26" s="12">
        <v>0</v>
      </c>
      <c r="F26" s="12">
        <v>0</v>
      </c>
      <c r="G26" s="12">
        <v>0</v>
      </c>
      <c r="H26" s="12">
        <v>0</v>
      </c>
      <c r="I26" s="12">
        <v>0</v>
      </c>
      <c r="J26" s="12">
        <v>0</v>
      </c>
      <c r="K26" s="12">
        <v>0</v>
      </c>
      <c r="L26" s="12">
        <v>0</v>
      </c>
      <c r="M26" s="12">
        <v>0</v>
      </c>
      <c r="N26" s="12">
        <v>0</v>
      </c>
      <c r="O26" s="143">
        <v>40000</v>
      </c>
      <c r="P26" s="143">
        <v>243346.16</v>
      </c>
      <c r="Q26" s="143">
        <f t="shared" si="0"/>
        <v>283346.16000000003</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58</v>
      </c>
      <c r="C27" s="129">
        <v>2203499</v>
      </c>
      <c r="D27" s="129">
        <v>2203499</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38</v>
      </c>
      <c r="C28" s="129">
        <v>12237442</v>
      </c>
      <c r="D28" s="129">
        <v>12237442</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6" t="s">
        <v>39</v>
      </c>
      <c r="C29" s="147">
        <f t="shared" ref="C29:P29" si="1">C10+C16+C19+C22+C25</f>
        <v>50954253283</v>
      </c>
      <c r="D29" s="147">
        <f t="shared" si="1"/>
        <v>55421137675.289993</v>
      </c>
      <c r="E29" s="148">
        <f t="shared" si="1"/>
        <v>2182297717.3800001</v>
      </c>
      <c r="F29" s="148">
        <f t="shared" si="1"/>
        <v>2581307622.79</v>
      </c>
      <c r="G29" s="148">
        <f t="shared" si="1"/>
        <v>2848548239.2399998</v>
      </c>
      <c r="H29" s="148">
        <f t="shared" si="1"/>
        <v>2771970515.71</v>
      </c>
      <c r="I29" s="148">
        <f t="shared" si="1"/>
        <v>2817017693.5999999</v>
      </c>
      <c r="J29" s="148">
        <f t="shared" si="1"/>
        <v>2817103695.7999997</v>
      </c>
      <c r="K29" s="148">
        <f t="shared" si="1"/>
        <v>2947302014.5499997</v>
      </c>
      <c r="L29" s="148">
        <f t="shared" si="1"/>
        <v>3015982354.0500002</v>
      </c>
      <c r="M29" s="148">
        <f t="shared" si="1"/>
        <v>2935655535.2000003</v>
      </c>
      <c r="N29" s="148">
        <f t="shared" si="1"/>
        <v>3122269768.809998</v>
      </c>
      <c r="O29" s="148">
        <f t="shared" si="1"/>
        <v>4641291656.750001</v>
      </c>
      <c r="P29" s="148">
        <f t="shared" si="1"/>
        <v>4332020928.1500006</v>
      </c>
      <c r="Q29" s="148">
        <f t="shared" si="0"/>
        <v>37012767742.029999</v>
      </c>
      <c r="R29" s="41"/>
      <c r="S29" s="41"/>
      <c r="T29" s="41"/>
      <c r="U29" s="41"/>
      <c r="V29" s="41"/>
      <c r="W29" s="41"/>
      <c r="X29" s="41"/>
      <c r="Y29" s="41"/>
      <c r="Z29" s="42"/>
      <c r="AA29" s="42"/>
      <c r="AB29" s="42"/>
      <c r="AC29" s="44"/>
      <c r="AD29" s="44"/>
      <c r="AE29" s="44"/>
      <c r="AF29" s="44"/>
      <c r="AG29" s="44"/>
      <c r="AH29" s="44"/>
      <c r="AI29" s="44"/>
      <c r="AJ29" s="44"/>
      <c r="AK29" s="44"/>
      <c r="AL29" s="44"/>
      <c r="AM29" s="44"/>
      <c r="AN29" s="44"/>
      <c r="AO29" s="44"/>
      <c r="AP29" s="44"/>
      <c r="AQ29" s="44"/>
    </row>
    <row r="30" spans="2:43" x14ac:dyDescent="0.25">
      <c r="B30" s="3"/>
      <c r="C30" s="3"/>
      <c r="D30" s="3"/>
      <c r="E30" s="17"/>
      <c r="F30" s="17"/>
      <c r="G30" s="17"/>
      <c r="H30" s="17"/>
      <c r="I30" s="17"/>
      <c r="J30" s="17"/>
      <c r="K30" s="17"/>
      <c r="L30" s="17"/>
      <c r="M30" s="17"/>
      <c r="N30" s="17"/>
      <c r="O30" s="17"/>
      <c r="P30" s="17"/>
      <c r="Q30" s="18"/>
      <c r="R30" s="42"/>
      <c r="S30" s="42"/>
      <c r="T30" s="42"/>
      <c r="U30" s="42"/>
      <c r="V30" s="42"/>
      <c r="W30" s="42"/>
      <c r="X30" s="42"/>
      <c r="Y30" s="42"/>
      <c r="Z30" s="42"/>
      <c r="AA30" s="42"/>
      <c r="AB30" s="42"/>
      <c r="AC30" s="44"/>
      <c r="AD30" s="44"/>
      <c r="AE30" s="44"/>
      <c r="AF30" s="44"/>
      <c r="AG30" s="44"/>
      <c r="AH30" s="44"/>
      <c r="AI30" s="44"/>
      <c r="AJ30" s="44"/>
      <c r="AK30" s="44"/>
      <c r="AL30" s="44"/>
      <c r="AM30" s="44"/>
      <c r="AN30" s="44"/>
      <c r="AO30" s="44"/>
      <c r="AP30" s="44"/>
      <c r="AQ30" s="44"/>
    </row>
    <row r="31" spans="2:43" x14ac:dyDescent="0.25">
      <c r="B31" s="83"/>
      <c r="C31" s="83"/>
      <c r="D31" s="83"/>
      <c r="E31" s="17"/>
      <c r="F31" s="17"/>
      <c r="G31" s="1"/>
      <c r="H31" s="1"/>
      <c r="I31" s="1"/>
      <c r="J31" s="1"/>
      <c r="K31" s="1"/>
      <c r="L31" s="1"/>
      <c r="M31" s="1"/>
      <c r="N31" s="1"/>
      <c r="O31" s="1"/>
      <c r="P31" s="1"/>
      <c r="Q31" s="2"/>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ht="30" x14ac:dyDescent="0.25">
      <c r="B32" s="16" t="s">
        <v>40</v>
      </c>
      <c r="C32" s="35" t="s">
        <v>41</v>
      </c>
      <c r="D32" s="35" t="s">
        <v>42</v>
      </c>
      <c r="E32" s="19" t="s">
        <v>10</v>
      </c>
      <c r="F32" s="19" t="s">
        <v>11</v>
      </c>
      <c r="G32" s="19" t="s">
        <v>12</v>
      </c>
      <c r="H32" s="19" t="s">
        <v>13</v>
      </c>
      <c r="I32" s="19" t="str">
        <f t="shared" ref="I32:P32" si="2">+I9</f>
        <v>MAYO</v>
      </c>
      <c r="J32" s="19" t="str">
        <f t="shared" si="2"/>
        <v>JUNIO</v>
      </c>
      <c r="K32" s="19" t="str">
        <f t="shared" si="2"/>
        <v>JULIO</v>
      </c>
      <c r="L32" s="19" t="str">
        <f t="shared" si="2"/>
        <v>AGOSTO</v>
      </c>
      <c r="M32" s="19" t="str">
        <f t="shared" si="2"/>
        <v>SEPTIEMBRE</v>
      </c>
      <c r="N32" s="19" t="str">
        <f t="shared" si="2"/>
        <v>OCTUBRE</v>
      </c>
      <c r="O32" s="19" t="str">
        <f t="shared" si="2"/>
        <v>NOVIEMBRE</v>
      </c>
      <c r="P32" s="19" t="str">
        <f t="shared" si="2"/>
        <v>DICIEMBRE</v>
      </c>
      <c r="Q32" s="119" t="s">
        <v>22</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1:43" x14ac:dyDescent="0.25">
      <c r="B33" s="8" t="s">
        <v>23</v>
      </c>
      <c r="C33" s="144">
        <v>756000000</v>
      </c>
      <c r="D33" s="144">
        <v>784713527</v>
      </c>
      <c r="E33" s="20">
        <v>0</v>
      </c>
      <c r="F33" s="20">
        <v>0</v>
      </c>
      <c r="G33" s="144">
        <v>373736.47</v>
      </c>
      <c r="H33" s="144">
        <v>1508743.47</v>
      </c>
      <c r="I33" s="144">
        <v>373736.47</v>
      </c>
      <c r="J33" s="144">
        <v>17058180.579999998</v>
      </c>
      <c r="K33" s="144">
        <v>408659.63</v>
      </c>
      <c r="L33" s="144">
        <v>6914760.3399999999</v>
      </c>
      <c r="M33" s="144">
        <v>421011.36</v>
      </c>
      <c r="N33" s="144">
        <v>409736.47</v>
      </c>
      <c r="O33" s="20">
        <v>0</v>
      </c>
      <c r="P33" s="20">
        <v>0</v>
      </c>
      <c r="Q33" s="144">
        <f t="shared" si="0"/>
        <v>27468564.789999995</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1:43" x14ac:dyDescent="0.25">
      <c r="B34" s="10" t="s">
        <v>24</v>
      </c>
      <c r="C34" s="129">
        <v>756000000</v>
      </c>
      <c r="D34" s="129">
        <v>782339850</v>
      </c>
      <c r="E34" s="22">
        <v>0</v>
      </c>
      <c r="F34" s="22">
        <v>0</v>
      </c>
      <c r="G34" s="143">
        <v>373736.47</v>
      </c>
      <c r="H34" s="143">
        <v>373736.47</v>
      </c>
      <c r="I34" s="143">
        <v>373736.47</v>
      </c>
      <c r="J34" s="143">
        <v>17058180.579999998</v>
      </c>
      <c r="K34" s="143">
        <v>408659.63</v>
      </c>
      <c r="L34" s="143">
        <v>6914760.3399999999</v>
      </c>
      <c r="M34" s="143">
        <v>421011.36</v>
      </c>
      <c r="N34" s="143">
        <v>409736.47</v>
      </c>
      <c r="O34" s="22">
        <v>0</v>
      </c>
      <c r="P34" s="22">
        <v>0</v>
      </c>
      <c r="Q34" s="143">
        <f t="shared" si="0"/>
        <v>26333557.789999995</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1:43" x14ac:dyDescent="0.25">
      <c r="B35" s="10" t="s">
        <v>49</v>
      </c>
      <c r="C35" s="21">
        <v>0</v>
      </c>
      <c r="D35" s="129">
        <v>2373677</v>
      </c>
      <c r="E35" s="22">
        <v>0</v>
      </c>
      <c r="F35" s="22">
        <v>0</v>
      </c>
      <c r="G35" s="22">
        <v>0</v>
      </c>
      <c r="H35" s="143">
        <v>1135007</v>
      </c>
      <c r="I35" s="22">
        <v>0</v>
      </c>
      <c r="J35" s="22">
        <v>0</v>
      </c>
      <c r="K35" s="22">
        <v>0</v>
      </c>
      <c r="L35" s="22">
        <v>0</v>
      </c>
      <c r="M35" s="22">
        <v>0</v>
      </c>
      <c r="N35" s="22">
        <v>0</v>
      </c>
      <c r="O35" s="22">
        <v>0</v>
      </c>
      <c r="P35" s="22">
        <v>0</v>
      </c>
      <c r="Q35" s="143">
        <f t="shared" si="0"/>
        <v>1135007</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1:43" x14ac:dyDescent="0.25">
      <c r="B36" s="8" t="s">
        <v>27</v>
      </c>
      <c r="C36" s="146">
        <v>1353308604</v>
      </c>
      <c r="D36" s="146">
        <v>1353308604</v>
      </c>
      <c r="E36" s="20">
        <v>0</v>
      </c>
      <c r="F36" s="20">
        <v>0</v>
      </c>
      <c r="G36" s="20">
        <v>0</v>
      </c>
      <c r="H36" s="20">
        <v>0</v>
      </c>
      <c r="I36" s="20">
        <v>0</v>
      </c>
      <c r="J36" s="20">
        <v>0</v>
      </c>
      <c r="K36" s="20">
        <v>0</v>
      </c>
      <c r="L36" s="20">
        <v>0</v>
      </c>
      <c r="M36" s="20">
        <v>0</v>
      </c>
      <c r="N36" s="20">
        <v>0</v>
      </c>
      <c r="O36" s="20">
        <v>0</v>
      </c>
      <c r="P36" s="20">
        <v>0</v>
      </c>
      <c r="Q36" s="20">
        <f t="shared" si="0"/>
        <v>0</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1:43" x14ac:dyDescent="0.25">
      <c r="B37" s="10" t="s">
        <v>24</v>
      </c>
      <c r="C37" s="129">
        <v>1353308604</v>
      </c>
      <c r="D37" s="129">
        <v>1353308604</v>
      </c>
      <c r="E37" s="22">
        <v>0</v>
      </c>
      <c r="F37" s="22">
        <v>0</v>
      </c>
      <c r="G37" s="22">
        <v>0</v>
      </c>
      <c r="H37" s="22">
        <v>0</v>
      </c>
      <c r="I37" s="22">
        <v>0</v>
      </c>
      <c r="J37" s="22">
        <v>0</v>
      </c>
      <c r="K37" s="22">
        <v>0</v>
      </c>
      <c r="L37" s="22">
        <v>0</v>
      </c>
      <c r="M37" s="22">
        <v>0</v>
      </c>
      <c r="N37" s="22">
        <v>0</v>
      </c>
      <c r="O37" s="22">
        <v>0</v>
      </c>
      <c r="P37" s="22">
        <v>0</v>
      </c>
      <c r="Q37" s="22">
        <f t="shared" si="0"/>
        <v>0</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1:43" x14ac:dyDescent="0.25">
      <c r="B38" s="8" t="s">
        <v>28</v>
      </c>
      <c r="C38" s="146">
        <v>174403298</v>
      </c>
      <c r="D38" s="146">
        <v>174403298</v>
      </c>
      <c r="E38" s="20">
        <v>0</v>
      </c>
      <c r="F38" s="20">
        <v>0</v>
      </c>
      <c r="G38" s="20">
        <v>0</v>
      </c>
      <c r="H38" s="20">
        <v>0</v>
      </c>
      <c r="I38" s="20">
        <v>0</v>
      </c>
      <c r="J38" s="20">
        <v>0</v>
      </c>
      <c r="K38" s="20">
        <v>0</v>
      </c>
      <c r="L38" s="20">
        <v>0</v>
      </c>
      <c r="M38" s="20">
        <v>0</v>
      </c>
      <c r="N38" s="20">
        <v>0</v>
      </c>
      <c r="O38" s="20">
        <v>0</v>
      </c>
      <c r="P38" s="20">
        <v>0</v>
      </c>
      <c r="Q38" s="20">
        <f t="shared" si="0"/>
        <v>0</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1:43" x14ac:dyDescent="0.25">
      <c r="B39" s="10" t="s">
        <v>25</v>
      </c>
      <c r="C39" s="145">
        <v>174403298</v>
      </c>
      <c r="D39" s="145">
        <v>174403298</v>
      </c>
      <c r="E39" s="20">
        <v>0</v>
      </c>
      <c r="F39" s="20">
        <v>0</v>
      </c>
      <c r="G39" s="20">
        <v>0</v>
      </c>
      <c r="H39" s="20">
        <v>0</v>
      </c>
      <c r="I39" s="20">
        <v>0</v>
      </c>
      <c r="J39" s="20">
        <v>0</v>
      </c>
      <c r="K39" s="20">
        <v>0</v>
      </c>
      <c r="L39" s="33">
        <v>0</v>
      </c>
      <c r="M39" s="33">
        <v>0</v>
      </c>
      <c r="N39" s="33">
        <v>0</v>
      </c>
      <c r="O39" s="33">
        <v>0</v>
      </c>
      <c r="P39" s="33">
        <v>0</v>
      </c>
      <c r="Q39" s="33">
        <f t="shared" si="0"/>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1:43" x14ac:dyDescent="0.25">
      <c r="B40" s="8" t="s">
        <v>31</v>
      </c>
      <c r="C40" s="146">
        <v>1000000000</v>
      </c>
      <c r="D40" s="146">
        <v>1000000000</v>
      </c>
      <c r="E40" s="34">
        <v>0</v>
      </c>
      <c r="F40" s="34">
        <v>0</v>
      </c>
      <c r="G40" s="34">
        <v>0</v>
      </c>
      <c r="H40" s="34">
        <v>0</v>
      </c>
      <c r="I40" s="34">
        <v>0</v>
      </c>
      <c r="J40" s="34">
        <v>0</v>
      </c>
      <c r="K40" s="34">
        <v>0</v>
      </c>
      <c r="L40" s="34">
        <v>0</v>
      </c>
      <c r="M40" s="34">
        <v>0</v>
      </c>
      <c r="N40" s="34">
        <v>0</v>
      </c>
      <c r="O40" s="34">
        <v>0</v>
      </c>
      <c r="P40" s="34">
        <v>0</v>
      </c>
      <c r="Q40" s="34">
        <f t="shared" si="0"/>
        <v>0</v>
      </c>
      <c r="AE40" s="44"/>
      <c r="AF40" s="44"/>
      <c r="AG40" s="44"/>
      <c r="AH40" s="44"/>
      <c r="AI40" s="44"/>
      <c r="AJ40" s="44"/>
      <c r="AK40" s="44"/>
      <c r="AL40" s="44"/>
      <c r="AM40" s="44"/>
      <c r="AN40" s="44"/>
      <c r="AO40" s="44"/>
      <c r="AP40" s="44"/>
      <c r="AQ40" s="44"/>
    </row>
    <row r="41" spans="1:43" x14ac:dyDescent="0.25">
      <c r="B41" s="10" t="s">
        <v>32</v>
      </c>
      <c r="C41" s="129">
        <v>1000000000</v>
      </c>
      <c r="D41" s="129">
        <v>1000000000</v>
      </c>
      <c r="E41" s="21">
        <v>0</v>
      </c>
      <c r="F41" s="21">
        <v>0</v>
      </c>
      <c r="G41" s="21">
        <v>0</v>
      </c>
      <c r="H41" s="21">
        <v>0</v>
      </c>
      <c r="I41" s="21">
        <v>0</v>
      </c>
      <c r="J41" s="21">
        <v>0</v>
      </c>
      <c r="K41" s="21">
        <v>0</v>
      </c>
      <c r="L41" s="21">
        <v>0</v>
      </c>
      <c r="M41" s="21">
        <v>0</v>
      </c>
      <c r="N41" s="21">
        <v>0</v>
      </c>
      <c r="O41" s="21">
        <v>0</v>
      </c>
      <c r="P41" s="21">
        <v>0</v>
      </c>
      <c r="Q41" s="21">
        <f t="shared" si="0"/>
        <v>0</v>
      </c>
      <c r="R41" s="42"/>
      <c r="S41" s="42"/>
      <c r="T41" s="42"/>
      <c r="U41" s="42"/>
      <c r="V41" s="42"/>
      <c r="W41" s="42"/>
      <c r="X41" s="42"/>
      <c r="Y41" s="42"/>
      <c r="Z41" s="42"/>
      <c r="AA41" s="42"/>
      <c r="AB41" s="42"/>
      <c r="AC41" s="44"/>
      <c r="AD41" s="44"/>
      <c r="AE41" s="44"/>
      <c r="AF41" s="44"/>
      <c r="AG41" s="44"/>
      <c r="AH41" s="44"/>
      <c r="AI41" s="44"/>
      <c r="AJ41" s="44"/>
      <c r="AK41" s="44"/>
      <c r="AL41" s="44"/>
      <c r="AM41" s="44"/>
      <c r="AN41" s="44"/>
      <c r="AO41" s="44"/>
      <c r="AP41" s="44"/>
      <c r="AQ41" s="44"/>
    </row>
    <row r="42" spans="1:43" s="24" customFormat="1" x14ac:dyDescent="0.25">
      <c r="B42" s="16" t="s">
        <v>43</v>
      </c>
      <c r="C42" s="147">
        <f>C33+C36+C38+C40</f>
        <v>3283711902</v>
      </c>
      <c r="D42" s="147">
        <f>D33+D36+D38+D40</f>
        <v>3312425429</v>
      </c>
      <c r="E42" s="23">
        <f t="shared" ref="E42:P42" si="3">E33+E36+E38+E40</f>
        <v>0</v>
      </c>
      <c r="F42" s="23">
        <f t="shared" si="3"/>
        <v>0</v>
      </c>
      <c r="G42" s="148">
        <f t="shared" si="3"/>
        <v>373736.47</v>
      </c>
      <c r="H42" s="148">
        <f t="shared" si="3"/>
        <v>1508743.47</v>
      </c>
      <c r="I42" s="148">
        <f t="shared" si="3"/>
        <v>373736.47</v>
      </c>
      <c r="J42" s="148">
        <f t="shared" si="3"/>
        <v>17058180.579999998</v>
      </c>
      <c r="K42" s="148">
        <f t="shared" si="3"/>
        <v>408659.63</v>
      </c>
      <c r="L42" s="148">
        <f t="shared" si="3"/>
        <v>6914760.3399999999</v>
      </c>
      <c r="M42" s="148">
        <f t="shared" si="3"/>
        <v>421011.36</v>
      </c>
      <c r="N42" s="148">
        <f t="shared" si="3"/>
        <v>409736.47</v>
      </c>
      <c r="O42" s="23">
        <f t="shared" si="3"/>
        <v>0</v>
      </c>
      <c r="P42" s="23">
        <f t="shared" si="3"/>
        <v>0</v>
      </c>
      <c r="Q42" s="148">
        <f t="shared" si="0"/>
        <v>27468564.789999995</v>
      </c>
      <c r="R42" s="42"/>
      <c r="S42" s="42"/>
      <c r="T42" s="42"/>
      <c r="U42" s="42"/>
      <c r="V42" s="42"/>
      <c r="W42" s="42"/>
      <c r="X42" s="42"/>
      <c r="Y42" s="42"/>
      <c r="Z42" s="42"/>
      <c r="AA42" s="42"/>
      <c r="AB42" s="42"/>
      <c r="AC42" s="44"/>
      <c r="AD42" s="44"/>
      <c r="AE42" s="44"/>
      <c r="AF42" s="44"/>
      <c r="AG42" s="44"/>
      <c r="AH42" s="44"/>
      <c r="AI42" s="44"/>
      <c r="AJ42" s="44"/>
      <c r="AK42" s="44"/>
      <c r="AL42" s="44"/>
      <c r="AM42" s="44"/>
      <c r="AN42" s="44"/>
      <c r="AO42" s="44"/>
      <c r="AP42" s="44"/>
      <c r="AQ42" s="44"/>
    </row>
    <row r="43" spans="1:43" x14ac:dyDescent="0.25">
      <c r="C43" s="21"/>
      <c r="D43" s="21"/>
      <c r="E43" s="22"/>
      <c r="F43" s="22"/>
      <c r="G43" s="22"/>
      <c r="H43" s="22"/>
      <c r="I43" s="22"/>
      <c r="J43" s="22"/>
      <c r="K43" s="22"/>
      <c r="L43" s="22"/>
      <c r="M43" s="22"/>
      <c r="N43" s="22"/>
      <c r="O43" s="22"/>
      <c r="P43" s="22"/>
      <c r="Q43" s="22"/>
      <c r="R43" s="42"/>
      <c r="S43" s="42"/>
      <c r="T43" s="42"/>
      <c r="U43" s="42"/>
      <c r="V43" s="42"/>
      <c r="W43" s="42"/>
      <c r="X43" s="42"/>
      <c r="Y43" s="42"/>
      <c r="Z43" s="42"/>
      <c r="AA43" s="42"/>
      <c r="AB43" s="42"/>
      <c r="AC43" s="44"/>
      <c r="AD43" s="44"/>
      <c r="AE43" s="44"/>
      <c r="AF43" s="44"/>
      <c r="AG43" s="44"/>
      <c r="AH43" s="44"/>
      <c r="AI43" s="44"/>
      <c r="AJ43" s="44"/>
      <c r="AK43" s="44"/>
      <c r="AL43" s="44"/>
      <c r="AM43" s="44"/>
      <c r="AN43" s="44"/>
      <c r="AO43" s="44"/>
      <c r="AP43" s="44"/>
      <c r="AQ43" s="44"/>
    </row>
    <row r="44" spans="1:43" s="25" customFormat="1" x14ac:dyDescent="0.25">
      <c r="B44" s="16" t="s">
        <v>44</v>
      </c>
      <c r="C44" s="147">
        <f t="shared" ref="C44:P44" si="4">C29+C42</f>
        <v>54237965185</v>
      </c>
      <c r="D44" s="147">
        <f t="shared" si="4"/>
        <v>58733563104.289993</v>
      </c>
      <c r="E44" s="148">
        <f t="shared" si="4"/>
        <v>2182297717.3800001</v>
      </c>
      <c r="F44" s="148">
        <f t="shared" si="4"/>
        <v>2581307622.79</v>
      </c>
      <c r="G44" s="148">
        <f t="shared" si="4"/>
        <v>2848921975.7099996</v>
      </c>
      <c r="H44" s="148">
        <f t="shared" si="4"/>
        <v>2773479259.1799998</v>
      </c>
      <c r="I44" s="148">
        <f t="shared" si="4"/>
        <v>2817391430.0699997</v>
      </c>
      <c r="J44" s="148">
        <f t="shared" si="4"/>
        <v>2834161876.3799996</v>
      </c>
      <c r="K44" s="148">
        <f t="shared" si="4"/>
        <v>2947710674.1799998</v>
      </c>
      <c r="L44" s="148">
        <f t="shared" si="4"/>
        <v>3022897114.3900003</v>
      </c>
      <c r="M44" s="148">
        <f t="shared" si="4"/>
        <v>2936076546.5600004</v>
      </c>
      <c r="N44" s="148">
        <f t="shared" si="4"/>
        <v>3122679505.2799978</v>
      </c>
      <c r="O44" s="148">
        <f t="shared" si="4"/>
        <v>4641291656.750001</v>
      </c>
      <c r="P44" s="148">
        <f t="shared" si="4"/>
        <v>4332020928.1500006</v>
      </c>
      <c r="Q44" s="148">
        <f>E44+F44+G44+H44+I44+J44+K44+L44+M44+O44+N44+P44</f>
        <v>37040236306.82</v>
      </c>
      <c r="R44" s="43"/>
      <c r="S44" s="43"/>
      <c r="T44" s="43"/>
      <c r="U44" s="41"/>
      <c r="V44" s="43"/>
      <c r="W44" s="43"/>
      <c r="X44" s="43"/>
      <c r="Y44" s="45"/>
      <c r="Z44" s="45"/>
      <c r="AA44" s="45"/>
      <c r="AB44" s="45"/>
      <c r="AC44" s="44"/>
      <c r="AD44" s="44"/>
      <c r="AE44" s="44"/>
      <c r="AF44" s="44"/>
      <c r="AG44" s="44"/>
      <c r="AH44" s="44"/>
      <c r="AI44" s="44"/>
      <c r="AJ44" s="44"/>
      <c r="AK44" s="44"/>
      <c r="AL44" s="44"/>
      <c r="AM44" s="44"/>
      <c r="AN44" s="44"/>
      <c r="AO44" s="44"/>
      <c r="AP44" s="44"/>
      <c r="AQ44" s="44"/>
    </row>
    <row r="45" spans="1:43" x14ac:dyDescent="0.25">
      <c r="B45" s="87" t="s">
        <v>59</v>
      </c>
      <c r="C45" s="26"/>
      <c r="D45" s="26"/>
      <c r="E45" s="26"/>
      <c r="F45" s="26"/>
      <c r="G45" s="26"/>
      <c r="H45" s="26"/>
      <c r="I45" s="26"/>
      <c r="J45" s="26"/>
      <c r="K45" s="26"/>
      <c r="L45" s="26"/>
      <c r="M45" s="26"/>
      <c r="N45" s="26"/>
      <c r="O45" s="26"/>
      <c r="P45" s="26"/>
      <c r="Q45" s="2"/>
      <c r="R45" s="42"/>
      <c r="S45" s="42"/>
      <c r="T45" s="42"/>
      <c r="U45" s="42"/>
      <c r="V45" s="42"/>
      <c r="W45" s="42"/>
      <c r="X45" s="42"/>
      <c r="Y45" s="42"/>
      <c r="Z45" s="42"/>
      <c r="AA45" s="42"/>
      <c r="AB45" s="42"/>
    </row>
    <row r="46" spans="1:43" x14ac:dyDescent="0.25">
      <c r="B46" s="88" t="s">
        <v>60</v>
      </c>
      <c r="C46" s="26"/>
      <c r="D46" s="26"/>
      <c r="E46" s="26"/>
      <c r="F46" s="27"/>
      <c r="G46" s="27"/>
      <c r="H46" s="27"/>
      <c r="I46" s="27"/>
      <c r="J46" s="27"/>
      <c r="K46" s="27"/>
      <c r="L46" s="27"/>
      <c r="M46" s="27"/>
      <c r="N46" s="27"/>
      <c r="O46" s="27"/>
      <c r="P46" s="27"/>
      <c r="Q46" s="2"/>
    </row>
    <row r="47" spans="1:43" x14ac:dyDescent="0.25">
      <c r="B47" s="88" t="s">
        <v>61</v>
      </c>
      <c r="C47" s="30"/>
      <c r="D47" s="30"/>
      <c r="E47" s="30"/>
      <c r="F47" s="30"/>
      <c r="G47" s="30"/>
      <c r="H47" s="30"/>
      <c r="I47" s="30"/>
      <c r="J47" s="30"/>
      <c r="K47" s="30"/>
      <c r="L47" s="30"/>
      <c r="M47" s="30"/>
      <c r="N47" s="30"/>
      <c r="O47" s="30"/>
      <c r="P47" s="30"/>
      <c r="Q47" s="30"/>
    </row>
    <row r="48" spans="1:43" s="3" customFormat="1" x14ac:dyDescent="0.25">
      <c r="A48"/>
      <c r="B48" s="31"/>
      <c r="C48" s="31"/>
      <c r="D48" s="31"/>
      <c r="E48" s="32"/>
      <c r="F48" s="32"/>
      <c r="G48" s="32"/>
      <c r="H48" s="32"/>
      <c r="I48" s="32"/>
      <c r="J48" s="32"/>
      <c r="K48" s="32"/>
      <c r="L48" s="32"/>
      <c r="M48" s="32"/>
      <c r="N48" s="32"/>
      <c r="O48" s="32"/>
      <c r="P48" s="32"/>
      <c r="Q48" s="32"/>
    </row>
    <row r="49" spans="1:19" s="3" customFormat="1" x14ac:dyDescent="0.25">
      <c r="A49"/>
      <c r="B49"/>
      <c r="C49"/>
      <c r="D49"/>
      <c r="E49" s="38"/>
      <c r="F49" s="38"/>
      <c r="G49" s="15"/>
      <c r="H49" s="15"/>
      <c r="I49" s="15"/>
      <c r="J49" s="15"/>
      <c r="K49" s="15"/>
      <c r="L49" s="15"/>
      <c r="M49" s="15"/>
      <c r="N49" s="15"/>
      <c r="O49" s="15"/>
      <c r="P49" s="15"/>
      <c r="Q49" s="15"/>
      <c r="R49" s="14"/>
    </row>
    <row r="50" spans="1:19" s="3" customFormat="1" x14ac:dyDescent="0.25">
      <c r="A50"/>
      <c r="B50"/>
      <c r="C50"/>
      <c r="D50"/>
      <c r="E50" s="38"/>
      <c r="F50" s="39"/>
      <c r="G50" s="37"/>
      <c r="H50" s="37"/>
      <c r="I50" s="37"/>
      <c r="J50" s="37"/>
      <c r="K50" s="37"/>
      <c r="L50" s="37"/>
      <c r="M50" s="37"/>
      <c r="N50" s="37"/>
      <c r="O50" s="37"/>
      <c r="P50" s="37"/>
      <c r="Q50" s="37"/>
      <c r="R50" s="14"/>
    </row>
    <row r="51" spans="1:19" s="3" customFormat="1" x14ac:dyDescent="0.25">
      <c r="A51"/>
      <c r="B51"/>
      <c r="C51" s="15"/>
      <c r="D51" s="15"/>
      <c r="E51" s="38"/>
      <c r="F51" s="39"/>
      <c r="G51" s="37"/>
      <c r="H51" s="37"/>
      <c r="I51" s="37"/>
      <c r="J51" s="37"/>
      <c r="K51" s="37"/>
      <c r="L51" s="37"/>
      <c r="M51" s="37"/>
      <c r="N51" s="37"/>
      <c r="O51" s="37"/>
      <c r="P51" s="37"/>
      <c r="Q51" s="37"/>
      <c r="R51" s="14"/>
    </row>
    <row r="52" spans="1:19" s="3" customFormat="1" x14ac:dyDescent="0.25">
      <c r="A52"/>
      <c r="B52"/>
      <c r="C52"/>
      <c r="D52"/>
      <c r="E52" s="38"/>
      <c r="F52" s="38"/>
      <c r="G52" s="15"/>
      <c r="H52" s="15"/>
      <c r="I52" s="15"/>
      <c r="J52" s="15"/>
      <c r="K52" s="15"/>
      <c r="L52" s="15"/>
      <c r="M52" s="15"/>
      <c r="N52" s="15"/>
      <c r="O52" s="15"/>
      <c r="P52" s="15"/>
      <c r="Q52" s="15"/>
    </row>
    <row r="53" spans="1:19" s="3" customFormat="1" x14ac:dyDescent="0.25">
      <c r="A53"/>
      <c r="B53"/>
      <c r="C53"/>
      <c r="D53"/>
      <c r="E53" s="38"/>
      <c r="F53" s="38"/>
      <c r="G53" s="15"/>
      <c r="H53" s="15"/>
      <c r="I53" s="15"/>
      <c r="J53" s="15"/>
      <c r="K53" s="15"/>
      <c r="L53" s="15"/>
      <c r="M53" s="15"/>
      <c r="N53" s="15"/>
      <c r="O53" s="15"/>
      <c r="P53" s="15"/>
      <c r="Q53" s="15"/>
    </row>
    <row r="54" spans="1:19" s="3" customFormat="1" x14ac:dyDescent="0.25">
      <c r="A54"/>
      <c r="B54"/>
      <c r="C54"/>
      <c r="D54"/>
      <c r="E54" s="38"/>
      <c r="F54" s="38"/>
      <c r="G54" s="15"/>
      <c r="H54" s="15"/>
      <c r="I54" s="15"/>
      <c r="J54" s="15"/>
      <c r="K54" s="15"/>
      <c r="L54" s="15"/>
      <c r="M54" s="15"/>
      <c r="N54" s="15"/>
      <c r="O54" s="15"/>
      <c r="P54" s="15"/>
      <c r="Q54" s="15"/>
      <c r="R54" s="14"/>
      <c r="S54" s="14"/>
    </row>
    <row r="55" spans="1:19" s="3" customFormat="1" x14ac:dyDescent="0.25">
      <c r="A55"/>
      <c r="B55"/>
      <c r="C55"/>
      <c r="D55"/>
      <c r="E55" s="15"/>
      <c r="F55" s="15"/>
      <c r="G55" s="15"/>
      <c r="H55" s="15"/>
      <c r="I55" s="15"/>
      <c r="J55" s="15"/>
      <c r="K55" s="15"/>
      <c r="L55" s="15"/>
      <c r="M55" s="15"/>
      <c r="N55" s="15"/>
      <c r="O55" s="15"/>
      <c r="P55" s="15"/>
      <c r="Q55" s="15"/>
      <c r="R55"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2"/>
  <sheetViews>
    <sheetView showGridLines="0" zoomScale="85" zoomScaleNormal="85" workbookViewId="0">
      <selection activeCell="D26" sqref="D26"/>
    </sheetView>
  </sheetViews>
  <sheetFormatPr defaultColWidth="11.42578125" defaultRowHeight="15" x14ac:dyDescent="0.25"/>
  <cols>
    <col min="1" max="1" width="11.42578125" customWidth="1"/>
    <col min="2" max="2" width="73.85546875" bestFit="1" customWidth="1"/>
    <col min="3" max="3" width="17.7109375" customWidth="1"/>
    <col min="4" max="4" width="19.7109375" customWidth="1"/>
    <col min="5" max="5" width="12.42578125" style="47" customWidth="1"/>
    <col min="6" max="6" width="12.28515625" style="47" customWidth="1"/>
    <col min="7" max="7" width="14" style="47" customWidth="1"/>
    <col min="8" max="8" width="12.7109375" style="47" customWidth="1"/>
    <col min="9" max="9" width="11.28515625" style="47" customWidth="1"/>
    <col min="10" max="10" width="11.42578125" style="47" customWidth="1"/>
    <col min="11" max="12" width="11.7109375" style="47" customWidth="1"/>
    <col min="13" max="13" width="13.85546875" style="47" customWidth="1"/>
    <col min="14" max="14" width="13.7109375" style="47" customWidth="1"/>
    <col min="15" max="16" width="14.7109375" style="47" customWidth="1"/>
    <col min="17" max="17" width="19" style="47" customWidth="1"/>
    <col min="18" max="18" width="13.7109375" style="3" customWidth="1"/>
    <col min="19" max="19" width="11.28515625" style="3" customWidth="1"/>
    <col min="20" max="20" width="13" style="3" customWidth="1"/>
    <col min="21" max="21" width="11" style="3"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4.14062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140625" customWidth="1"/>
  </cols>
  <sheetData>
    <row r="1" spans="2:43" x14ac:dyDescent="0.25">
      <c r="E1" s="64"/>
      <c r="F1" s="64"/>
      <c r="G1" s="64"/>
      <c r="H1" s="64"/>
      <c r="I1" s="64"/>
      <c r="J1" s="64"/>
      <c r="K1" s="64"/>
      <c r="L1" s="64"/>
      <c r="M1" s="64"/>
      <c r="N1" s="64"/>
      <c r="O1" s="64"/>
      <c r="P1" s="64"/>
      <c r="Q1" s="49"/>
    </row>
    <row r="2" spans="2:43" ht="28.5" x14ac:dyDescent="0.25">
      <c r="B2" s="182" t="s">
        <v>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row>
    <row r="3" spans="2:43" ht="21" x14ac:dyDescent="0.25">
      <c r="B3" s="183" t="s">
        <v>1</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row>
    <row r="4" spans="2:43" ht="15.75" customHeight="1" x14ac:dyDescent="0.25">
      <c r="B4" s="184" t="s">
        <v>2</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row>
    <row r="5" spans="2:43" ht="15.75" customHeight="1" x14ac:dyDescent="0.25">
      <c r="B5" s="184" t="s">
        <v>3</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row>
    <row r="6" spans="2:43" ht="15.75" customHeight="1" x14ac:dyDescent="0.25">
      <c r="B6" s="82"/>
      <c r="C6" s="82"/>
      <c r="D6" s="82"/>
      <c r="E6" s="82"/>
      <c r="F6" s="82"/>
      <c r="G6" s="82"/>
      <c r="H6" s="82"/>
      <c r="I6" s="82"/>
      <c r="J6" s="82"/>
      <c r="K6" s="82"/>
      <c r="L6" s="82"/>
      <c r="M6" s="82"/>
      <c r="N6" s="82"/>
      <c r="O6" s="82"/>
      <c r="P6" s="82"/>
      <c r="Q6" s="82"/>
      <c r="R6" s="81"/>
      <c r="S6" s="81"/>
      <c r="T6" s="81"/>
      <c r="U6" s="81"/>
      <c r="V6" s="80"/>
      <c r="W6" s="80"/>
      <c r="X6" s="80"/>
      <c r="Y6" s="80"/>
      <c r="Z6" s="80"/>
      <c r="AA6" s="80"/>
      <c r="AB6" s="80"/>
      <c r="AC6" s="80"/>
      <c r="AD6" s="80"/>
      <c r="AE6" s="80"/>
      <c r="AF6" s="80"/>
      <c r="AG6" s="80"/>
      <c r="AH6" s="80"/>
      <c r="AI6" s="80"/>
      <c r="AJ6" s="80"/>
      <c r="AK6" s="80"/>
      <c r="AL6" s="80"/>
      <c r="AM6" s="80"/>
      <c r="AN6" s="80"/>
      <c r="AO6" s="80"/>
      <c r="AP6" s="80"/>
      <c r="AQ6" s="80"/>
    </row>
    <row r="7" spans="2:43" x14ac:dyDescent="0.25">
      <c r="B7" s="4" t="s">
        <v>62</v>
      </c>
      <c r="C7" s="5"/>
      <c r="D7" s="5"/>
      <c r="E7" s="79"/>
      <c r="F7" s="79"/>
      <c r="G7" s="79"/>
      <c r="H7" s="79"/>
      <c r="I7" s="79"/>
      <c r="J7" s="79"/>
      <c r="K7" s="79"/>
      <c r="L7" s="79"/>
      <c r="M7" s="79"/>
      <c r="N7" s="79"/>
      <c r="O7" s="79"/>
      <c r="P7" s="79"/>
      <c r="Q7" s="78"/>
      <c r="AQ7" s="78" t="s">
        <v>5</v>
      </c>
    </row>
    <row r="8" spans="2:43" x14ac:dyDescent="0.25">
      <c r="B8" s="169" t="s">
        <v>6</v>
      </c>
      <c r="C8" s="174" t="s">
        <v>7</v>
      </c>
      <c r="D8" s="174" t="s">
        <v>8</v>
      </c>
      <c r="E8" s="178" t="s">
        <v>63</v>
      </c>
      <c r="F8" s="178"/>
      <c r="G8" s="178"/>
      <c r="H8" s="178"/>
      <c r="I8" s="178"/>
      <c r="J8" s="178"/>
      <c r="K8" s="178"/>
      <c r="L8" s="178"/>
      <c r="M8" s="178"/>
      <c r="N8" s="178"/>
      <c r="O8" s="178"/>
      <c r="P8" s="178"/>
      <c r="Q8" s="179"/>
      <c r="R8" s="185" t="s">
        <v>64</v>
      </c>
      <c r="S8" s="185"/>
      <c r="T8" s="185"/>
      <c r="U8" s="185"/>
      <c r="V8" s="185"/>
      <c r="W8" s="185"/>
      <c r="X8" s="185"/>
      <c r="Y8" s="185"/>
      <c r="Z8" s="185"/>
      <c r="AA8" s="185"/>
      <c r="AB8" s="185"/>
      <c r="AC8" s="185"/>
      <c r="AD8" s="186"/>
      <c r="AE8" s="180" t="s">
        <v>65</v>
      </c>
      <c r="AF8" s="180"/>
      <c r="AG8" s="180"/>
      <c r="AH8" s="180"/>
      <c r="AI8" s="180"/>
      <c r="AJ8" s="180"/>
      <c r="AK8" s="180"/>
      <c r="AL8" s="180"/>
      <c r="AM8" s="180"/>
      <c r="AN8" s="180"/>
      <c r="AO8" s="180"/>
      <c r="AP8" s="180"/>
      <c r="AQ8" s="181"/>
    </row>
    <row r="9" spans="2:43" ht="21" customHeight="1" x14ac:dyDescent="0.25">
      <c r="B9" s="169"/>
      <c r="C9" s="174"/>
      <c r="D9" s="174"/>
      <c r="E9" s="77" t="s">
        <v>10</v>
      </c>
      <c r="F9" s="77" t="s">
        <v>11</v>
      </c>
      <c r="G9" s="77" t="s">
        <v>12</v>
      </c>
      <c r="H9" s="77" t="s">
        <v>13</v>
      </c>
      <c r="I9" s="77" t="s">
        <v>14</v>
      </c>
      <c r="J9" s="77" t="s">
        <v>15</v>
      </c>
      <c r="K9" s="77" t="s">
        <v>16</v>
      </c>
      <c r="L9" s="77" t="s">
        <v>17</v>
      </c>
      <c r="M9" s="77" t="s">
        <v>18</v>
      </c>
      <c r="N9" s="77" t="s">
        <v>19</v>
      </c>
      <c r="O9" s="77" t="s">
        <v>20</v>
      </c>
      <c r="P9" s="77" t="s">
        <v>21</v>
      </c>
      <c r="Q9" s="120" t="s">
        <v>22</v>
      </c>
      <c r="R9" s="75" t="s">
        <v>10</v>
      </c>
      <c r="S9" s="75" t="s">
        <v>11</v>
      </c>
      <c r="T9" s="75" t="s">
        <v>12</v>
      </c>
      <c r="U9" s="75" t="s">
        <v>13</v>
      </c>
      <c r="V9" s="75" t="s">
        <v>14</v>
      </c>
      <c r="W9" s="75" t="s">
        <v>15</v>
      </c>
      <c r="X9" s="75" t="s">
        <v>16</v>
      </c>
      <c r="Y9" s="76" t="s">
        <v>17</v>
      </c>
      <c r="Z9" s="76" t="s">
        <v>18</v>
      </c>
      <c r="AA9" s="76" t="s">
        <v>19</v>
      </c>
      <c r="AB9" s="76" t="s">
        <v>20</v>
      </c>
      <c r="AC9" s="76" t="s">
        <v>21</v>
      </c>
      <c r="AD9" s="75" t="s">
        <v>22</v>
      </c>
      <c r="AE9" s="61" t="s">
        <v>10</v>
      </c>
      <c r="AF9" s="61" t="s">
        <v>11</v>
      </c>
      <c r="AG9" s="61" t="s">
        <v>12</v>
      </c>
      <c r="AH9" s="61" t="s">
        <v>13</v>
      </c>
      <c r="AI9" s="61" t="s">
        <v>14</v>
      </c>
      <c r="AJ9" s="61" t="s">
        <v>15</v>
      </c>
      <c r="AK9" s="61" t="s">
        <v>16</v>
      </c>
      <c r="AL9" s="62" t="s">
        <v>17</v>
      </c>
      <c r="AM9" s="62" t="s">
        <v>18</v>
      </c>
      <c r="AN9" s="62" t="s">
        <v>19</v>
      </c>
      <c r="AO9" s="62" t="s">
        <v>20</v>
      </c>
      <c r="AP9" s="62" t="s">
        <v>21</v>
      </c>
      <c r="AQ9" s="61" t="s">
        <v>22</v>
      </c>
    </row>
    <row r="10" spans="2:43" x14ac:dyDescent="0.25">
      <c r="B10" s="8" t="s">
        <v>23</v>
      </c>
      <c r="C10" s="146">
        <v>54506127470</v>
      </c>
      <c r="D10" s="146">
        <v>58334675622.040009</v>
      </c>
      <c r="E10" s="149">
        <v>2195299801.8500004</v>
      </c>
      <c r="F10" s="149">
        <v>2562234944.3800006</v>
      </c>
      <c r="G10" s="149">
        <v>3187339159.0699997</v>
      </c>
      <c r="H10" s="149">
        <v>2867854022.5900011</v>
      </c>
      <c r="I10" s="149">
        <v>2902224004.46</v>
      </c>
      <c r="J10" s="149">
        <v>3052528479.7800007</v>
      </c>
      <c r="K10" s="149">
        <v>2861654204.9400001</v>
      </c>
      <c r="L10" s="149">
        <v>2963636472.8600011</v>
      </c>
      <c r="M10" s="149">
        <v>3384435074.0500007</v>
      </c>
      <c r="N10" s="149">
        <v>3403230592.3200002</v>
      </c>
      <c r="O10" s="149">
        <v>3751167423.3399997</v>
      </c>
      <c r="P10" s="149">
        <v>6190806061.3899937</v>
      </c>
      <c r="Q10" s="149">
        <f>SUM(E10:P10)</f>
        <v>39322410241.029999</v>
      </c>
      <c r="R10" s="74">
        <v>0</v>
      </c>
      <c r="S10" s="74">
        <v>0</v>
      </c>
      <c r="T10" s="74">
        <v>0</v>
      </c>
      <c r="U10" s="74">
        <v>0</v>
      </c>
      <c r="V10" s="72">
        <v>0</v>
      </c>
      <c r="W10" s="72">
        <v>0</v>
      </c>
      <c r="X10" s="72">
        <v>0</v>
      </c>
      <c r="Y10" s="72">
        <v>0</v>
      </c>
      <c r="Z10" s="72">
        <v>0</v>
      </c>
      <c r="AA10" s="72">
        <v>0</v>
      </c>
      <c r="AB10" s="72">
        <v>0</v>
      </c>
      <c r="AC10" s="72">
        <v>0</v>
      </c>
      <c r="AD10" s="72">
        <f>SUM(R10:AC10)</f>
        <v>0</v>
      </c>
      <c r="AE10" s="150">
        <f t="shared" ref="AE10:AE34" si="0">E10+R10</f>
        <v>2195299801.8500004</v>
      </c>
      <c r="AF10" s="151">
        <f t="shared" ref="AF10:AF34" si="1">F10+S10</f>
        <v>2562234944.3800006</v>
      </c>
      <c r="AG10" s="151">
        <f t="shared" ref="AG10:AG34" si="2">G10+T10</f>
        <v>3187339159.0699997</v>
      </c>
      <c r="AH10" s="151">
        <f t="shared" ref="AH10:AH34" si="3">H10+U10</f>
        <v>2867854022.5900011</v>
      </c>
      <c r="AI10" s="151">
        <f t="shared" ref="AI10:AI34" si="4">I10+V10</f>
        <v>2902224004.46</v>
      </c>
      <c r="AJ10" s="151">
        <f t="shared" ref="AJ10:AJ34" si="5">J10+W10</f>
        <v>3052528479.7800007</v>
      </c>
      <c r="AK10" s="151">
        <f t="shared" ref="AK10:AK34" si="6">K10+X10</f>
        <v>2861654204.9400001</v>
      </c>
      <c r="AL10" s="151">
        <f t="shared" ref="AL10:AL34" si="7">L10+Y10</f>
        <v>2963636472.8600011</v>
      </c>
      <c r="AM10" s="151">
        <f t="shared" ref="AM10:AM34" si="8">M10+Z10</f>
        <v>3384435074.0500007</v>
      </c>
      <c r="AN10" s="151">
        <f t="shared" ref="AN10:AN34" si="9">N10+AA10</f>
        <v>3403230592.3200002</v>
      </c>
      <c r="AO10" s="151">
        <f t="shared" ref="AO10:AO34" si="10">O10+AB10</f>
        <v>3751167423.3399997</v>
      </c>
      <c r="AP10" s="151">
        <f t="shared" ref="AP10:AP34" si="11">P10+AC10</f>
        <v>6190806061.3899937</v>
      </c>
      <c r="AQ10" s="151">
        <f>Q10+AD10</f>
        <v>39322410241.029999</v>
      </c>
    </row>
    <row r="11" spans="2:43" x14ac:dyDescent="0.25">
      <c r="B11" s="10" t="s">
        <v>24</v>
      </c>
      <c r="C11" s="129">
        <v>54506127470</v>
      </c>
      <c r="D11" s="129">
        <v>57541514672.790001</v>
      </c>
      <c r="E11" s="152">
        <v>2195299801.8500004</v>
      </c>
      <c r="F11" s="152">
        <v>2562234944.3800001</v>
      </c>
      <c r="G11" s="152">
        <v>3167490259.0700002</v>
      </c>
      <c r="H11" s="152">
        <v>2865113430.5900011</v>
      </c>
      <c r="I11" s="152">
        <v>2866759811.9500003</v>
      </c>
      <c r="J11" s="152">
        <v>3017499032.6700006</v>
      </c>
      <c r="K11" s="152">
        <v>2844797642.3299999</v>
      </c>
      <c r="L11" s="152">
        <v>2920351754.2600007</v>
      </c>
      <c r="M11" s="152">
        <v>3366873332.0300007</v>
      </c>
      <c r="N11" s="152">
        <v>3380222377.4199996</v>
      </c>
      <c r="O11" s="152">
        <v>3744405013.8700004</v>
      </c>
      <c r="P11" s="152">
        <v>5886308432.2899952</v>
      </c>
      <c r="Q11" s="152">
        <f t="shared" ref="Q11:Q34" si="12">SUM(E11:P11)</f>
        <v>38817355832.709999</v>
      </c>
      <c r="R11" s="70">
        <v>0</v>
      </c>
      <c r="S11" s="70">
        <v>0</v>
      </c>
      <c r="T11" s="70">
        <v>0</v>
      </c>
      <c r="U11" s="70">
        <v>0</v>
      </c>
      <c r="V11" s="68">
        <v>0</v>
      </c>
      <c r="W11" s="68">
        <v>0</v>
      </c>
      <c r="X11" s="68">
        <v>0</v>
      </c>
      <c r="Y11" s="68">
        <v>0</v>
      </c>
      <c r="Z11" s="68">
        <v>0</v>
      </c>
      <c r="AA11" s="68">
        <v>0</v>
      </c>
      <c r="AB11" s="68">
        <v>0</v>
      </c>
      <c r="AC11" s="68">
        <v>0</v>
      </c>
      <c r="AD11" s="68">
        <f t="shared" ref="AD11:AD34" si="13">SUM(R11:AC11)</f>
        <v>0</v>
      </c>
      <c r="AE11" s="131">
        <f t="shared" si="0"/>
        <v>2195299801.8500004</v>
      </c>
      <c r="AF11" s="153">
        <f t="shared" si="1"/>
        <v>2562234944.3800001</v>
      </c>
      <c r="AG11" s="153">
        <f t="shared" si="2"/>
        <v>3167490259.0700002</v>
      </c>
      <c r="AH11" s="153">
        <f t="shared" si="3"/>
        <v>2865113430.5900011</v>
      </c>
      <c r="AI11" s="153">
        <f t="shared" si="4"/>
        <v>2866759811.9500003</v>
      </c>
      <c r="AJ11" s="153">
        <f t="shared" si="5"/>
        <v>3017499032.6700006</v>
      </c>
      <c r="AK11" s="153">
        <f t="shared" si="6"/>
        <v>2844797642.3299999</v>
      </c>
      <c r="AL11" s="153">
        <f t="shared" si="7"/>
        <v>2920351754.2600007</v>
      </c>
      <c r="AM11" s="153">
        <f t="shared" si="8"/>
        <v>3366873332.0300007</v>
      </c>
      <c r="AN11" s="153">
        <f t="shared" si="9"/>
        <v>3380222377.4199996</v>
      </c>
      <c r="AO11" s="153">
        <f t="shared" si="10"/>
        <v>3744405013.8700004</v>
      </c>
      <c r="AP11" s="153">
        <f t="shared" si="11"/>
        <v>5886308432.2899952</v>
      </c>
      <c r="AQ11" s="153">
        <f t="shared" ref="AQ11:AQ34" si="14">Q11+AD11</f>
        <v>38817355832.709999</v>
      </c>
    </row>
    <row r="12" spans="2:43" x14ac:dyDescent="0.25">
      <c r="B12" s="10" t="s">
        <v>26</v>
      </c>
      <c r="C12" s="11">
        <v>0</v>
      </c>
      <c r="D12" s="129">
        <v>518792199</v>
      </c>
      <c r="E12" s="71">
        <v>0</v>
      </c>
      <c r="F12" s="71">
        <v>0</v>
      </c>
      <c r="G12" s="152">
        <v>19848900</v>
      </c>
      <c r="H12" s="152">
        <v>2740592</v>
      </c>
      <c r="I12" s="152">
        <v>35464192.509999998</v>
      </c>
      <c r="J12" s="152">
        <v>35029447.109999999</v>
      </c>
      <c r="K12" s="152">
        <v>16856562.609999999</v>
      </c>
      <c r="L12" s="152">
        <v>43284718.600000001</v>
      </c>
      <c r="M12" s="152">
        <v>17561742.02</v>
      </c>
      <c r="N12" s="152">
        <v>23008214.899999999</v>
      </c>
      <c r="O12" s="152">
        <v>6499589.4699999997</v>
      </c>
      <c r="P12" s="152">
        <v>98385214.920000017</v>
      </c>
      <c r="Q12" s="152">
        <f t="shared" si="12"/>
        <v>298679174.14000005</v>
      </c>
      <c r="R12" s="70">
        <v>0</v>
      </c>
      <c r="S12" s="70">
        <v>0</v>
      </c>
      <c r="T12" s="70">
        <v>0</v>
      </c>
      <c r="U12" s="70">
        <v>0</v>
      </c>
      <c r="V12" s="68">
        <v>0</v>
      </c>
      <c r="W12" s="68">
        <v>0</v>
      </c>
      <c r="X12" s="68">
        <v>0</v>
      </c>
      <c r="Y12" s="68">
        <v>0</v>
      </c>
      <c r="Z12" s="68">
        <v>0</v>
      </c>
      <c r="AA12" s="68">
        <v>0</v>
      </c>
      <c r="AB12" s="68">
        <v>0</v>
      </c>
      <c r="AC12" s="68">
        <v>0</v>
      </c>
      <c r="AD12" s="68">
        <f t="shared" si="13"/>
        <v>0</v>
      </c>
      <c r="AE12" s="69">
        <f t="shared" si="0"/>
        <v>0</v>
      </c>
      <c r="AF12" s="68">
        <f t="shared" si="1"/>
        <v>0</v>
      </c>
      <c r="AG12" s="153">
        <f t="shared" si="2"/>
        <v>19848900</v>
      </c>
      <c r="AH12" s="153">
        <f t="shared" si="3"/>
        <v>2740592</v>
      </c>
      <c r="AI12" s="153">
        <f t="shared" si="4"/>
        <v>35464192.509999998</v>
      </c>
      <c r="AJ12" s="153">
        <f t="shared" si="5"/>
        <v>35029447.109999999</v>
      </c>
      <c r="AK12" s="153">
        <f t="shared" si="6"/>
        <v>16856562.609999999</v>
      </c>
      <c r="AL12" s="153">
        <f t="shared" si="7"/>
        <v>43284718.600000001</v>
      </c>
      <c r="AM12" s="153">
        <f t="shared" si="8"/>
        <v>17561742.02</v>
      </c>
      <c r="AN12" s="153">
        <f t="shared" si="9"/>
        <v>23008214.899999999</v>
      </c>
      <c r="AO12" s="153">
        <f t="shared" si="10"/>
        <v>6499589.4699999997</v>
      </c>
      <c r="AP12" s="153">
        <f t="shared" si="11"/>
        <v>98385214.920000017</v>
      </c>
      <c r="AQ12" s="153">
        <f t="shared" si="14"/>
        <v>298679174.14000005</v>
      </c>
    </row>
    <row r="13" spans="2:43" x14ac:dyDescent="0.25">
      <c r="B13" s="10" t="s">
        <v>49</v>
      </c>
      <c r="C13" s="11">
        <v>0</v>
      </c>
      <c r="D13" s="129">
        <v>203603560.12</v>
      </c>
      <c r="E13" s="71">
        <v>0</v>
      </c>
      <c r="F13" s="71">
        <v>0</v>
      </c>
      <c r="G13" s="71">
        <v>0</v>
      </c>
      <c r="H13" s="71">
        <v>0</v>
      </c>
      <c r="I13" s="71">
        <v>0</v>
      </c>
      <c r="J13" s="71">
        <v>0</v>
      </c>
      <c r="K13" s="71">
        <v>0</v>
      </c>
      <c r="L13" s="71">
        <v>0</v>
      </c>
      <c r="M13" s="71">
        <v>0</v>
      </c>
      <c r="N13" s="71">
        <v>0</v>
      </c>
      <c r="O13" s="152">
        <v>262820</v>
      </c>
      <c r="P13" s="152">
        <v>156040650.70000002</v>
      </c>
      <c r="Q13" s="152">
        <f t="shared" si="12"/>
        <v>156303470.70000002</v>
      </c>
      <c r="R13" s="70">
        <v>0</v>
      </c>
      <c r="S13" s="70">
        <v>0</v>
      </c>
      <c r="T13" s="70">
        <v>0</v>
      </c>
      <c r="U13" s="70">
        <v>0</v>
      </c>
      <c r="V13" s="68">
        <v>0</v>
      </c>
      <c r="W13" s="68">
        <v>0</v>
      </c>
      <c r="X13" s="68">
        <v>0</v>
      </c>
      <c r="Y13" s="68">
        <v>0</v>
      </c>
      <c r="Z13" s="68">
        <v>0</v>
      </c>
      <c r="AA13" s="68">
        <v>0</v>
      </c>
      <c r="AB13" s="68">
        <v>0</v>
      </c>
      <c r="AC13" s="68">
        <v>0</v>
      </c>
      <c r="AD13" s="68">
        <f t="shared" si="13"/>
        <v>0</v>
      </c>
      <c r="AE13" s="69">
        <f t="shared" si="0"/>
        <v>0</v>
      </c>
      <c r="AF13" s="68">
        <f t="shared" si="1"/>
        <v>0</v>
      </c>
      <c r="AG13" s="68">
        <f t="shared" si="2"/>
        <v>0</v>
      </c>
      <c r="AH13" s="68">
        <f t="shared" si="3"/>
        <v>0</v>
      </c>
      <c r="AI13" s="68">
        <f t="shared" si="4"/>
        <v>0</v>
      </c>
      <c r="AJ13" s="68">
        <f t="shared" si="5"/>
        <v>0</v>
      </c>
      <c r="AK13" s="68">
        <f t="shared" si="6"/>
        <v>0</v>
      </c>
      <c r="AL13" s="68">
        <f t="shared" si="7"/>
        <v>0</v>
      </c>
      <c r="AM13" s="68">
        <f t="shared" si="8"/>
        <v>0</v>
      </c>
      <c r="AN13" s="68">
        <f t="shared" si="9"/>
        <v>0</v>
      </c>
      <c r="AO13" s="153">
        <f t="shared" si="10"/>
        <v>262820</v>
      </c>
      <c r="AP13" s="153">
        <f t="shared" si="11"/>
        <v>156040650.70000002</v>
      </c>
      <c r="AQ13" s="153">
        <f t="shared" si="14"/>
        <v>156303470.70000002</v>
      </c>
    </row>
    <row r="14" spans="2:43" x14ac:dyDescent="0.25">
      <c r="B14" s="10" t="s">
        <v>54</v>
      </c>
      <c r="C14" s="11">
        <v>0</v>
      </c>
      <c r="D14" s="129">
        <v>70765190.129999995</v>
      </c>
      <c r="E14" s="71">
        <v>0</v>
      </c>
      <c r="F14" s="71">
        <v>0</v>
      </c>
      <c r="G14" s="71">
        <v>0</v>
      </c>
      <c r="H14" s="71">
        <v>0</v>
      </c>
      <c r="I14" s="71">
        <v>0</v>
      </c>
      <c r="J14" s="71">
        <v>0</v>
      </c>
      <c r="K14" s="71">
        <v>0</v>
      </c>
      <c r="L14" s="71">
        <v>0</v>
      </c>
      <c r="M14" s="71">
        <v>0</v>
      </c>
      <c r="N14" s="71">
        <v>0</v>
      </c>
      <c r="O14" s="71">
        <v>0</v>
      </c>
      <c r="P14" s="152">
        <v>50071763.480000004</v>
      </c>
      <c r="Q14" s="152">
        <f t="shared" si="12"/>
        <v>50071763.480000004</v>
      </c>
      <c r="R14" s="70">
        <v>0</v>
      </c>
      <c r="S14" s="70">
        <v>0</v>
      </c>
      <c r="T14" s="70">
        <v>0</v>
      </c>
      <c r="U14" s="70">
        <v>0</v>
      </c>
      <c r="V14" s="70">
        <v>0</v>
      </c>
      <c r="W14" s="70">
        <v>0</v>
      </c>
      <c r="X14" s="70">
        <v>0</v>
      </c>
      <c r="Y14" s="70">
        <v>0</v>
      </c>
      <c r="Z14" s="70">
        <v>0</v>
      </c>
      <c r="AA14" s="70">
        <v>0</v>
      </c>
      <c r="AB14" s="70">
        <v>0</v>
      </c>
      <c r="AC14" s="70">
        <v>0</v>
      </c>
      <c r="AD14" s="68">
        <f t="shared" si="13"/>
        <v>0</v>
      </c>
      <c r="AE14" s="69">
        <f t="shared" si="0"/>
        <v>0</v>
      </c>
      <c r="AF14" s="69">
        <f t="shared" si="1"/>
        <v>0</v>
      </c>
      <c r="AG14" s="69">
        <f t="shared" si="2"/>
        <v>0</v>
      </c>
      <c r="AH14" s="69">
        <f t="shared" si="3"/>
        <v>0</v>
      </c>
      <c r="AI14" s="69">
        <f t="shared" si="4"/>
        <v>0</v>
      </c>
      <c r="AJ14" s="69">
        <f t="shared" si="5"/>
        <v>0</v>
      </c>
      <c r="AK14" s="69">
        <f t="shared" si="6"/>
        <v>0</v>
      </c>
      <c r="AL14" s="69">
        <f t="shared" si="7"/>
        <v>0</v>
      </c>
      <c r="AM14" s="69">
        <f t="shared" si="8"/>
        <v>0</v>
      </c>
      <c r="AN14" s="69">
        <f t="shared" si="9"/>
        <v>0</v>
      </c>
      <c r="AO14" s="69">
        <f t="shared" si="10"/>
        <v>0</v>
      </c>
      <c r="AP14" s="153">
        <f t="shared" si="11"/>
        <v>50071763.480000004</v>
      </c>
      <c r="AQ14" s="153">
        <f t="shared" si="14"/>
        <v>50071763.480000004</v>
      </c>
    </row>
    <row r="15" spans="2:43" x14ac:dyDescent="0.25">
      <c r="B15" s="8" t="s">
        <v>27</v>
      </c>
      <c r="C15" s="146">
        <v>1164374690</v>
      </c>
      <c r="D15" s="146">
        <v>1475674546.99</v>
      </c>
      <c r="E15" s="149">
        <v>18908104.57</v>
      </c>
      <c r="F15" s="149">
        <v>19531697.309999999</v>
      </c>
      <c r="G15" s="149">
        <v>22458896.600000001</v>
      </c>
      <c r="H15" s="149">
        <v>18701730.949999999</v>
      </c>
      <c r="I15" s="149">
        <v>25654249.859999999</v>
      </c>
      <c r="J15" s="149">
        <v>31614208.620000001</v>
      </c>
      <c r="K15" s="149">
        <v>19334764.859999999</v>
      </c>
      <c r="L15" s="149">
        <v>26896202.400000002</v>
      </c>
      <c r="M15" s="149">
        <v>26588315.16</v>
      </c>
      <c r="N15" s="149">
        <v>21301939.459999997</v>
      </c>
      <c r="O15" s="149">
        <v>38432689.010000005</v>
      </c>
      <c r="P15" s="149">
        <v>32846681.390000001</v>
      </c>
      <c r="Q15" s="149">
        <f t="shared" si="12"/>
        <v>302269480.19</v>
      </c>
      <c r="R15" s="70">
        <v>0</v>
      </c>
      <c r="S15" s="70">
        <v>0</v>
      </c>
      <c r="T15" s="70">
        <v>0</v>
      </c>
      <c r="U15" s="70">
        <v>0</v>
      </c>
      <c r="V15" s="70">
        <v>0</v>
      </c>
      <c r="W15" s="70">
        <v>0</v>
      </c>
      <c r="X15" s="70">
        <v>0</v>
      </c>
      <c r="Y15" s="70">
        <v>0</v>
      </c>
      <c r="Z15" s="70">
        <v>0</v>
      </c>
      <c r="AA15" s="70">
        <v>0</v>
      </c>
      <c r="AB15" s="70">
        <v>0</v>
      </c>
      <c r="AC15" s="70">
        <v>0</v>
      </c>
      <c r="AD15" s="72">
        <f t="shared" si="13"/>
        <v>0</v>
      </c>
      <c r="AE15" s="150">
        <f t="shared" si="0"/>
        <v>18908104.57</v>
      </c>
      <c r="AF15" s="151">
        <f t="shared" si="1"/>
        <v>19531697.309999999</v>
      </c>
      <c r="AG15" s="151">
        <f t="shared" si="2"/>
        <v>22458896.600000001</v>
      </c>
      <c r="AH15" s="151">
        <f t="shared" si="3"/>
        <v>18701730.949999999</v>
      </c>
      <c r="AI15" s="151">
        <f t="shared" si="4"/>
        <v>25654249.859999999</v>
      </c>
      <c r="AJ15" s="151">
        <f t="shared" si="5"/>
        <v>31614208.620000001</v>
      </c>
      <c r="AK15" s="151">
        <f t="shared" si="6"/>
        <v>19334764.859999999</v>
      </c>
      <c r="AL15" s="151">
        <f t="shared" si="7"/>
        <v>26896202.400000002</v>
      </c>
      <c r="AM15" s="151">
        <f t="shared" si="8"/>
        <v>26588315.16</v>
      </c>
      <c r="AN15" s="151">
        <f t="shared" si="9"/>
        <v>21301939.459999997</v>
      </c>
      <c r="AO15" s="151">
        <f t="shared" si="10"/>
        <v>38432689.010000005</v>
      </c>
      <c r="AP15" s="151">
        <f t="shared" si="11"/>
        <v>32846681.390000001</v>
      </c>
      <c r="AQ15" s="151">
        <f t="shared" si="14"/>
        <v>302269480.19</v>
      </c>
    </row>
    <row r="16" spans="2:43" x14ac:dyDescent="0.25">
      <c r="B16" s="10" t="s">
        <v>24</v>
      </c>
      <c r="C16" s="129">
        <v>1136284936</v>
      </c>
      <c r="D16" s="129">
        <v>1447584792.9899998</v>
      </c>
      <c r="E16" s="152">
        <v>18908104.57</v>
      </c>
      <c r="F16" s="152">
        <v>19531697.310000002</v>
      </c>
      <c r="G16" s="152">
        <v>22458896.600000001</v>
      </c>
      <c r="H16" s="152">
        <v>18701730.949999999</v>
      </c>
      <c r="I16" s="152">
        <v>22518749.629999999</v>
      </c>
      <c r="J16" s="152">
        <v>28365098.449999999</v>
      </c>
      <c r="K16" s="152">
        <v>19334764.859999999</v>
      </c>
      <c r="L16" s="152">
        <v>21303377.549999997</v>
      </c>
      <c r="M16" s="152">
        <v>26296404.169999998</v>
      </c>
      <c r="N16" s="152">
        <v>21301939.459999997</v>
      </c>
      <c r="O16" s="152">
        <v>37731768.870000012</v>
      </c>
      <c r="P16" s="152">
        <v>29431224.189999994</v>
      </c>
      <c r="Q16" s="152">
        <f t="shared" si="12"/>
        <v>285883756.61000001</v>
      </c>
      <c r="R16" s="70">
        <v>0</v>
      </c>
      <c r="S16" s="70">
        <v>0</v>
      </c>
      <c r="T16" s="70">
        <v>0</v>
      </c>
      <c r="U16" s="70">
        <v>0</v>
      </c>
      <c r="V16" s="70">
        <v>0</v>
      </c>
      <c r="W16" s="70">
        <v>0</v>
      </c>
      <c r="X16" s="70">
        <v>0</v>
      </c>
      <c r="Y16" s="70">
        <v>0</v>
      </c>
      <c r="Z16" s="70">
        <v>0</v>
      </c>
      <c r="AA16" s="70">
        <v>0</v>
      </c>
      <c r="AB16" s="70">
        <v>0</v>
      </c>
      <c r="AC16" s="70">
        <v>0</v>
      </c>
      <c r="AD16" s="68">
        <f t="shared" si="13"/>
        <v>0</v>
      </c>
      <c r="AE16" s="131">
        <f t="shared" si="0"/>
        <v>18908104.57</v>
      </c>
      <c r="AF16" s="153">
        <f t="shared" si="1"/>
        <v>19531697.310000002</v>
      </c>
      <c r="AG16" s="153">
        <f t="shared" si="2"/>
        <v>22458896.600000001</v>
      </c>
      <c r="AH16" s="153">
        <f t="shared" si="3"/>
        <v>18701730.949999999</v>
      </c>
      <c r="AI16" s="153">
        <f t="shared" si="4"/>
        <v>22518749.629999999</v>
      </c>
      <c r="AJ16" s="153">
        <f t="shared" si="5"/>
        <v>28365098.449999999</v>
      </c>
      <c r="AK16" s="153">
        <f t="shared" si="6"/>
        <v>19334764.859999999</v>
      </c>
      <c r="AL16" s="153">
        <f t="shared" si="7"/>
        <v>21303377.549999997</v>
      </c>
      <c r="AM16" s="153">
        <f t="shared" si="8"/>
        <v>26296404.169999998</v>
      </c>
      <c r="AN16" s="153">
        <f t="shared" si="9"/>
        <v>21301939.459999997</v>
      </c>
      <c r="AO16" s="153">
        <f t="shared" si="10"/>
        <v>37731768.870000012</v>
      </c>
      <c r="AP16" s="153">
        <f t="shared" si="11"/>
        <v>29431224.189999994</v>
      </c>
      <c r="AQ16" s="153">
        <f t="shared" si="14"/>
        <v>285883756.61000001</v>
      </c>
    </row>
    <row r="17" spans="1:43" x14ac:dyDescent="0.25">
      <c r="B17" s="10" t="s">
        <v>55</v>
      </c>
      <c r="C17" s="129">
        <v>28089754</v>
      </c>
      <c r="D17" s="129">
        <v>28089754</v>
      </c>
      <c r="E17" s="71">
        <v>0</v>
      </c>
      <c r="F17" s="71">
        <v>0</v>
      </c>
      <c r="G17" s="71">
        <v>0</v>
      </c>
      <c r="H17" s="71">
        <v>0</v>
      </c>
      <c r="I17" s="152">
        <v>3135500.23</v>
      </c>
      <c r="J17" s="152">
        <v>3249110.1700000004</v>
      </c>
      <c r="K17" s="71">
        <v>0</v>
      </c>
      <c r="L17" s="152">
        <v>5592824.8500000006</v>
      </c>
      <c r="M17" s="152">
        <v>291910.99</v>
      </c>
      <c r="N17" s="71">
        <v>0</v>
      </c>
      <c r="O17" s="152">
        <v>700920.14</v>
      </c>
      <c r="P17" s="152">
        <v>3415457.2</v>
      </c>
      <c r="Q17" s="152">
        <f t="shared" si="12"/>
        <v>16385723.580000002</v>
      </c>
      <c r="R17" s="70">
        <v>0</v>
      </c>
      <c r="S17" s="70">
        <v>0</v>
      </c>
      <c r="T17" s="70">
        <v>0</v>
      </c>
      <c r="U17" s="70">
        <v>0</v>
      </c>
      <c r="V17" s="70">
        <v>0</v>
      </c>
      <c r="W17" s="70">
        <v>0</v>
      </c>
      <c r="X17" s="70">
        <v>0</v>
      </c>
      <c r="Y17" s="70">
        <v>0</v>
      </c>
      <c r="Z17" s="70">
        <v>0</v>
      </c>
      <c r="AA17" s="70">
        <v>0</v>
      </c>
      <c r="AB17" s="70">
        <v>0</v>
      </c>
      <c r="AC17" s="70">
        <v>0</v>
      </c>
      <c r="AD17" s="68">
        <f t="shared" si="13"/>
        <v>0</v>
      </c>
      <c r="AE17" s="69"/>
      <c r="AF17" s="68"/>
      <c r="AG17" s="68"/>
      <c r="AH17" s="68"/>
      <c r="AI17" s="68"/>
      <c r="AJ17" s="68"/>
      <c r="AK17" s="68"/>
      <c r="AL17" s="68"/>
      <c r="AM17" s="68"/>
      <c r="AN17" s="68"/>
      <c r="AO17" s="68"/>
      <c r="AP17" s="68"/>
      <c r="AQ17" s="68"/>
    </row>
    <row r="18" spans="1:43" x14ac:dyDescent="0.25">
      <c r="B18" s="8" t="s">
        <v>28</v>
      </c>
      <c r="C18" s="146">
        <v>20586072738</v>
      </c>
      <c r="D18" s="146">
        <v>20814144884.780003</v>
      </c>
      <c r="E18" s="149">
        <v>60827792.310000002</v>
      </c>
      <c r="F18" s="149">
        <v>284662986.89999986</v>
      </c>
      <c r="G18" s="149">
        <v>316133882.76999998</v>
      </c>
      <c r="H18" s="149">
        <v>292083736.66000009</v>
      </c>
      <c r="I18" s="149">
        <v>307040572</v>
      </c>
      <c r="J18" s="149">
        <v>309441961.50999999</v>
      </c>
      <c r="K18" s="149">
        <v>79463014.750000015</v>
      </c>
      <c r="L18" s="149">
        <v>559806887.88</v>
      </c>
      <c r="M18" s="149">
        <v>323596817.25999999</v>
      </c>
      <c r="N18" s="149">
        <v>416552867.22999996</v>
      </c>
      <c r="O18" s="149">
        <v>181443616.00999999</v>
      </c>
      <c r="P18" s="149">
        <v>1504380332.6500001</v>
      </c>
      <c r="Q18" s="149">
        <f t="shared" si="12"/>
        <v>4635434467.9300003</v>
      </c>
      <c r="R18" s="70">
        <v>0</v>
      </c>
      <c r="S18" s="70">
        <v>0</v>
      </c>
      <c r="T18" s="70">
        <v>0</v>
      </c>
      <c r="U18" s="70">
        <v>0</v>
      </c>
      <c r="V18" s="70">
        <v>0</v>
      </c>
      <c r="W18" s="70">
        <v>0</v>
      </c>
      <c r="X18" s="70">
        <v>0</v>
      </c>
      <c r="Y18" s="70">
        <v>0</v>
      </c>
      <c r="Z18" s="70">
        <v>0</v>
      </c>
      <c r="AA18" s="70">
        <v>0</v>
      </c>
      <c r="AB18" s="70">
        <v>0</v>
      </c>
      <c r="AC18" s="70">
        <v>0</v>
      </c>
      <c r="AD18" s="72">
        <f t="shared" si="13"/>
        <v>0</v>
      </c>
      <c r="AE18" s="150">
        <f t="shared" si="0"/>
        <v>60827792.310000002</v>
      </c>
      <c r="AF18" s="151">
        <f t="shared" si="1"/>
        <v>284662986.89999986</v>
      </c>
      <c r="AG18" s="151">
        <f t="shared" si="2"/>
        <v>316133882.76999998</v>
      </c>
      <c r="AH18" s="151">
        <f t="shared" si="3"/>
        <v>292083736.66000009</v>
      </c>
      <c r="AI18" s="151">
        <f t="shared" si="4"/>
        <v>307040572</v>
      </c>
      <c r="AJ18" s="151">
        <f t="shared" si="5"/>
        <v>309441961.50999999</v>
      </c>
      <c r="AK18" s="151">
        <f t="shared" si="6"/>
        <v>79463014.750000015</v>
      </c>
      <c r="AL18" s="151">
        <f t="shared" si="7"/>
        <v>559806887.88</v>
      </c>
      <c r="AM18" s="151">
        <f t="shared" si="8"/>
        <v>323596817.25999999</v>
      </c>
      <c r="AN18" s="151">
        <f t="shared" si="9"/>
        <v>416552867.22999996</v>
      </c>
      <c r="AO18" s="151">
        <f t="shared" si="10"/>
        <v>181443616.00999999</v>
      </c>
      <c r="AP18" s="151">
        <f t="shared" si="11"/>
        <v>1504380332.6500001</v>
      </c>
      <c r="AQ18" s="151">
        <f t="shared" si="14"/>
        <v>4635434467.9300003</v>
      </c>
    </row>
    <row r="19" spans="1:43" x14ac:dyDescent="0.25">
      <c r="B19" s="10" t="s">
        <v>24</v>
      </c>
      <c r="C19" s="129">
        <v>14274008</v>
      </c>
      <c r="D19" s="129">
        <v>14274008</v>
      </c>
      <c r="E19" s="71">
        <v>0</v>
      </c>
      <c r="F19" s="71">
        <v>0</v>
      </c>
      <c r="G19" s="71">
        <v>0</v>
      </c>
      <c r="H19" s="71">
        <v>0</v>
      </c>
      <c r="I19" s="71">
        <v>0</v>
      </c>
      <c r="J19" s="71">
        <v>0</v>
      </c>
      <c r="K19" s="71">
        <v>0</v>
      </c>
      <c r="L19" s="71">
        <v>0</v>
      </c>
      <c r="M19" s="71">
        <v>0</v>
      </c>
      <c r="N19" s="71">
        <v>0</v>
      </c>
      <c r="O19" s="71">
        <v>0</v>
      </c>
      <c r="P19" s="71">
        <v>0</v>
      </c>
      <c r="Q19" s="71">
        <f t="shared" si="12"/>
        <v>0</v>
      </c>
      <c r="R19" s="70">
        <v>0</v>
      </c>
      <c r="S19" s="70">
        <v>0</v>
      </c>
      <c r="T19" s="70">
        <v>0</v>
      </c>
      <c r="U19" s="70">
        <v>0</v>
      </c>
      <c r="V19" s="70">
        <v>0</v>
      </c>
      <c r="W19" s="70">
        <v>0</v>
      </c>
      <c r="X19" s="70">
        <v>0</v>
      </c>
      <c r="Y19" s="70">
        <v>0</v>
      </c>
      <c r="Z19" s="70">
        <v>0</v>
      </c>
      <c r="AA19" s="70">
        <v>0</v>
      </c>
      <c r="AB19" s="70">
        <v>0</v>
      </c>
      <c r="AC19" s="70">
        <v>0</v>
      </c>
      <c r="AD19" s="68">
        <f t="shared" si="13"/>
        <v>0</v>
      </c>
      <c r="AE19" s="69">
        <f t="shared" si="0"/>
        <v>0</v>
      </c>
      <c r="AF19" s="68">
        <f t="shared" si="1"/>
        <v>0</v>
      </c>
      <c r="AG19" s="68">
        <f t="shared" si="2"/>
        <v>0</v>
      </c>
      <c r="AH19" s="68">
        <f t="shared" si="3"/>
        <v>0</v>
      </c>
      <c r="AI19" s="68">
        <f t="shared" si="4"/>
        <v>0</v>
      </c>
      <c r="AJ19" s="68">
        <f t="shared" si="5"/>
        <v>0</v>
      </c>
      <c r="AK19" s="68">
        <f t="shared" si="6"/>
        <v>0</v>
      </c>
      <c r="AL19" s="68">
        <f t="shared" si="7"/>
        <v>0</v>
      </c>
      <c r="AM19" s="68">
        <f t="shared" si="8"/>
        <v>0</v>
      </c>
      <c r="AN19" s="68">
        <f t="shared" si="9"/>
        <v>0</v>
      </c>
      <c r="AO19" s="68">
        <f t="shared" si="10"/>
        <v>0</v>
      </c>
      <c r="AP19" s="68">
        <f t="shared" si="11"/>
        <v>0</v>
      </c>
      <c r="AQ19" s="68">
        <f t="shared" si="14"/>
        <v>0</v>
      </c>
    </row>
    <row r="20" spans="1:43" x14ac:dyDescent="0.25">
      <c r="B20" s="10" t="s">
        <v>25</v>
      </c>
      <c r="C20" s="129">
        <v>20571798730</v>
      </c>
      <c r="D20" s="129">
        <v>20799283356.880005</v>
      </c>
      <c r="E20" s="131">
        <v>60827792.310000002</v>
      </c>
      <c r="F20" s="131">
        <v>284662986.89999992</v>
      </c>
      <c r="G20" s="131">
        <v>316133882.76999992</v>
      </c>
      <c r="H20" s="131">
        <v>292083736.66000003</v>
      </c>
      <c r="I20" s="131">
        <v>307040572.00000006</v>
      </c>
      <c r="J20" s="131">
        <v>309441961.50999999</v>
      </c>
      <c r="K20" s="131">
        <v>79463014.75</v>
      </c>
      <c r="L20" s="131">
        <v>559806887.87999988</v>
      </c>
      <c r="M20" s="131">
        <v>323596817.25999999</v>
      </c>
      <c r="N20" s="131">
        <v>416552867.22999996</v>
      </c>
      <c r="O20" s="131">
        <v>181443616.00999999</v>
      </c>
      <c r="P20" s="131">
        <v>1503921807.3699999</v>
      </c>
      <c r="Q20" s="131">
        <f t="shared" si="12"/>
        <v>4634975942.6499996</v>
      </c>
      <c r="R20" s="70">
        <v>0</v>
      </c>
      <c r="S20" s="70">
        <v>0</v>
      </c>
      <c r="T20" s="70">
        <v>0</v>
      </c>
      <c r="U20" s="70">
        <v>0</v>
      </c>
      <c r="V20" s="70">
        <v>0</v>
      </c>
      <c r="W20" s="70">
        <v>0</v>
      </c>
      <c r="X20" s="70">
        <v>0</v>
      </c>
      <c r="Y20" s="70">
        <v>0</v>
      </c>
      <c r="Z20" s="70">
        <v>0</v>
      </c>
      <c r="AA20" s="70">
        <v>0</v>
      </c>
      <c r="AB20" s="70">
        <v>0</v>
      </c>
      <c r="AC20" s="70">
        <v>0</v>
      </c>
      <c r="AD20" s="68">
        <f t="shared" si="13"/>
        <v>0</v>
      </c>
      <c r="AE20" s="131">
        <f t="shared" si="0"/>
        <v>60827792.310000002</v>
      </c>
      <c r="AF20" s="153">
        <f t="shared" si="1"/>
        <v>284662986.89999992</v>
      </c>
      <c r="AG20" s="153">
        <f t="shared" si="2"/>
        <v>316133882.76999992</v>
      </c>
      <c r="AH20" s="153">
        <f t="shared" si="3"/>
        <v>292083736.66000003</v>
      </c>
      <c r="AI20" s="153">
        <f t="shared" si="4"/>
        <v>307040572.00000006</v>
      </c>
      <c r="AJ20" s="153">
        <f t="shared" si="5"/>
        <v>309441961.50999999</v>
      </c>
      <c r="AK20" s="153">
        <f t="shared" si="6"/>
        <v>79463014.75</v>
      </c>
      <c r="AL20" s="153">
        <f t="shared" si="7"/>
        <v>559806887.87999988</v>
      </c>
      <c r="AM20" s="153">
        <f t="shared" si="8"/>
        <v>323596817.25999999</v>
      </c>
      <c r="AN20" s="153">
        <f t="shared" si="9"/>
        <v>416552867.22999996</v>
      </c>
      <c r="AO20" s="153">
        <f t="shared" si="10"/>
        <v>181443616.00999999</v>
      </c>
      <c r="AP20" s="153">
        <f t="shared" si="11"/>
        <v>1503921807.3699999</v>
      </c>
      <c r="AQ20" s="153">
        <f t="shared" si="14"/>
        <v>4634975942.6499996</v>
      </c>
    </row>
    <row r="21" spans="1:43" x14ac:dyDescent="0.25">
      <c r="B21" s="10" t="s">
        <v>49</v>
      </c>
      <c r="C21" s="11">
        <v>0</v>
      </c>
      <c r="D21" s="129">
        <v>587519.9</v>
      </c>
      <c r="E21" s="39">
        <v>0</v>
      </c>
      <c r="F21" s="39">
        <v>0</v>
      </c>
      <c r="G21" s="39">
        <v>0</v>
      </c>
      <c r="H21" s="39">
        <v>0</v>
      </c>
      <c r="I21" s="39">
        <v>0</v>
      </c>
      <c r="J21" s="39">
        <v>0</v>
      </c>
      <c r="K21" s="39">
        <v>0</v>
      </c>
      <c r="L21" s="39">
        <v>0</v>
      </c>
      <c r="M21" s="39">
        <v>0</v>
      </c>
      <c r="N21" s="39">
        <v>0</v>
      </c>
      <c r="O21" s="39">
        <v>0</v>
      </c>
      <c r="P21" s="131">
        <v>458525.27999999997</v>
      </c>
      <c r="Q21" s="131">
        <f t="shared" si="12"/>
        <v>458525.27999999997</v>
      </c>
      <c r="R21" s="70">
        <v>0</v>
      </c>
      <c r="S21" s="70">
        <v>0</v>
      </c>
      <c r="T21" s="70">
        <v>0</v>
      </c>
      <c r="U21" s="70">
        <v>0</v>
      </c>
      <c r="V21" s="70">
        <v>0</v>
      </c>
      <c r="W21" s="70">
        <v>0</v>
      </c>
      <c r="X21" s="70">
        <v>0</v>
      </c>
      <c r="Y21" s="70">
        <v>0</v>
      </c>
      <c r="Z21" s="70">
        <v>0</v>
      </c>
      <c r="AA21" s="70">
        <v>0</v>
      </c>
      <c r="AB21" s="70">
        <v>0</v>
      </c>
      <c r="AC21" s="70">
        <v>0</v>
      </c>
      <c r="AD21" s="68">
        <f t="shared" si="13"/>
        <v>0</v>
      </c>
      <c r="AE21" s="69">
        <f t="shared" si="0"/>
        <v>0</v>
      </c>
      <c r="AF21" s="68">
        <f t="shared" si="1"/>
        <v>0</v>
      </c>
      <c r="AG21" s="68">
        <f t="shared" si="2"/>
        <v>0</v>
      </c>
      <c r="AH21" s="68">
        <f t="shared" si="3"/>
        <v>0</v>
      </c>
      <c r="AI21" s="68">
        <f t="shared" si="4"/>
        <v>0</v>
      </c>
      <c r="AJ21" s="68">
        <f t="shared" si="5"/>
        <v>0</v>
      </c>
      <c r="AK21" s="68">
        <f t="shared" si="6"/>
        <v>0</v>
      </c>
      <c r="AL21" s="68">
        <f t="shared" si="7"/>
        <v>0</v>
      </c>
      <c r="AM21" s="68">
        <f t="shared" si="8"/>
        <v>0</v>
      </c>
      <c r="AN21" s="68">
        <f t="shared" si="9"/>
        <v>0</v>
      </c>
      <c r="AO21" s="68">
        <f t="shared" si="10"/>
        <v>0</v>
      </c>
      <c r="AP21" s="153">
        <f t="shared" si="11"/>
        <v>458525.27999999997</v>
      </c>
      <c r="AQ21" s="153">
        <f t="shared" si="14"/>
        <v>458525.27999999997</v>
      </c>
    </row>
    <row r="22" spans="1:43" s="92" customFormat="1" x14ac:dyDescent="0.25">
      <c r="A22"/>
      <c r="B22" s="93" t="s">
        <v>66</v>
      </c>
      <c r="C22" s="9">
        <v>0</v>
      </c>
      <c r="D22" s="146">
        <v>1250000000</v>
      </c>
      <c r="E22" s="94">
        <v>0</v>
      </c>
      <c r="F22" s="94">
        <v>0</v>
      </c>
      <c r="G22" s="94">
        <v>0</v>
      </c>
      <c r="H22" s="94">
        <v>0</v>
      </c>
      <c r="I22" s="94">
        <v>0</v>
      </c>
      <c r="J22" s="94">
        <v>0</v>
      </c>
      <c r="K22" s="94">
        <v>0</v>
      </c>
      <c r="L22" s="94">
        <v>0</v>
      </c>
      <c r="M22" s="94">
        <v>0</v>
      </c>
      <c r="N22" s="94">
        <v>0</v>
      </c>
      <c r="O22" s="94">
        <v>0</v>
      </c>
      <c r="P22" s="94">
        <v>0</v>
      </c>
      <c r="Q22" s="94">
        <f t="shared" si="12"/>
        <v>0</v>
      </c>
      <c r="R22" s="70">
        <v>0</v>
      </c>
      <c r="S22" s="74">
        <v>0</v>
      </c>
      <c r="T22" s="154">
        <v>140057445.46000001</v>
      </c>
      <c r="U22" s="74">
        <v>0</v>
      </c>
      <c r="V22" s="151">
        <v>9839000</v>
      </c>
      <c r="W22" s="151">
        <v>84418308</v>
      </c>
      <c r="X22" s="72">
        <v>0</v>
      </c>
      <c r="Y22" s="151">
        <v>15685246</v>
      </c>
      <c r="Z22" s="151">
        <v>478304130.43000001</v>
      </c>
      <c r="AA22" s="151">
        <v>7789229</v>
      </c>
      <c r="AB22" s="151">
        <v>124268093.33999999</v>
      </c>
      <c r="AC22" s="151">
        <v>96373968.549999997</v>
      </c>
      <c r="AD22" s="151">
        <f t="shared" si="13"/>
        <v>956735420.77999997</v>
      </c>
      <c r="AE22" s="73">
        <f t="shared" si="0"/>
        <v>0</v>
      </c>
      <c r="AF22" s="72">
        <f t="shared" si="1"/>
        <v>0</v>
      </c>
      <c r="AG22" s="151">
        <f t="shared" si="2"/>
        <v>140057445.46000001</v>
      </c>
      <c r="AH22" s="72">
        <f t="shared" si="3"/>
        <v>0</v>
      </c>
      <c r="AI22" s="151">
        <f t="shared" si="4"/>
        <v>9839000</v>
      </c>
      <c r="AJ22" s="151">
        <f t="shared" si="5"/>
        <v>84418308</v>
      </c>
      <c r="AK22" s="72">
        <f t="shared" si="6"/>
        <v>0</v>
      </c>
      <c r="AL22" s="151">
        <f t="shared" si="7"/>
        <v>15685246</v>
      </c>
      <c r="AM22" s="151">
        <f t="shared" si="8"/>
        <v>478304130.43000001</v>
      </c>
      <c r="AN22" s="151">
        <f t="shared" si="9"/>
        <v>7789229</v>
      </c>
      <c r="AO22" s="151">
        <f t="shared" si="10"/>
        <v>124268093.33999999</v>
      </c>
      <c r="AP22" s="151">
        <f t="shared" si="11"/>
        <v>96373968.549999997</v>
      </c>
      <c r="AQ22" s="151">
        <f>Q22+AD22</f>
        <v>956735420.77999997</v>
      </c>
    </row>
    <row r="23" spans="1:43" x14ac:dyDescent="0.25">
      <c r="B23" s="10" t="s">
        <v>67</v>
      </c>
      <c r="C23" s="11">
        <v>0</v>
      </c>
      <c r="D23" s="129">
        <v>1100000000</v>
      </c>
      <c r="E23" s="94">
        <v>0</v>
      </c>
      <c r="F23" s="94">
        <v>0</v>
      </c>
      <c r="G23" s="94">
        <v>0</v>
      </c>
      <c r="H23" s="94">
        <v>0</v>
      </c>
      <c r="I23" s="94">
        <v>0</v>
      </c>
      <c r="J23" s="94">
        <v>0</v>
      </c>
      <c r="K23" s="94">
        <v>0</v>
      </c>
      <c r="L23" s="94">
        <v>0</v>
      </c>
      <c r="M23" s="94">
        <v>0</v>
      </c>
      <c r="N23" s="94">
        <v>0</v>
      </c>
      <c r="O23" s="94">
        <v>0</v>
      </c>
      <c r="P23" s="94">
        <v>0</v>
      </c>
      <c r="Q23" s="94">
        <f t="shared" si="12"/>
        <v>0</v>
      </c>
      <c r="R23" s="70">
        <v>0</v>
      </c>
      <c r="S23" s="74">
        <v>0</v>
      </c>
      <c r="T23" s="155">
        <v>140057445.46000001</v>
      </c>
      <c r="U23" s="70">
        <v>0</v>
      </c>
      <c r="V23" s="153">
        <v>9839000</v>
      </c>
      <c r="W23" s="153">
        <v>84418308</v>
      </c>
      <c r="X23" s="68">
        <v>0</v>
      </c>
      <c r="Y23" s="153">
        <v>15685246</v>
      </c>
      <c r="Z23" s="153">
        <v>478304130.43000001</v>
      </c>
      <c r="AA23" s="153">
        <v>7789229</v>
      </c>
      <c r="AB23" s="153">
        <v>124268093.33999999</v>
      </c>
      <c r="AC23" s="153">
        <v>96373968.549999997</v>
      </c>
      <c r="AD23" s="153">
        <f t="shared" si="13"/>
        <v>956735420.77999997</v>
      </c>
      <c r="AE23" s="69">
        <f t="shared" si="0"/>
        <v>0</v>
      </c>
      <c r="AF23" s="68">
        <f t="shared" si="1"/>
        <v>0</v>
      </c>
      <c r="AG23" s="153">
        <f t="shared" si="2"/>
        <v>140057445.46000001</v>
      </c>
      <c r="AH23" s="68">
        <f t="shared" si="3"/>
        <v>0</v>
      </c>
      <c r="AI23" s="153">
        <f t="shared" si="4"/>
        <v>9839000</v>
      </c>
      <c r="AJ23" s="153">
        <f t="shared" si="5"/>
        <v>84418308</v>
      </c>
      <c r="AK23" s="68">
        <f t="shared" si="6"/>
        <v>0</v>
      </c>
      <c r="AL23" s="153">
        <f t="shared" si="7"/>
        <v>15685246</v>
      </c>
      <c r="AM23" s="153">
        <f t="shared" si="8"/>
        <v>478304130.43000001</v>
      </c>
      <c r="AN23" s="153">
        <f t="shared" si="9"/>
        <v>7789229</v>
      </c>
      <c r="AO23" s="153">
        <f t="shared" si="10"/>
        <v>124268093.33999999</v>
      </c>
      <c r="AP23" s="153">
        <f t="shared" si="11"/>
        <v>96373968.549999997</v>
      </c>
      <c r="AQ23" s="153">
        <f>Q23+AD23</f>
        <v>956735420.77999997</v>
      </c>
    </row>
    <row r="24" spans="1:43" x14ac:dyDescent="0.25">
      <c r="B24" s="10" t="s">
        <v>68</v>
      </c>
      <c r="C24" s="11">
        <v>0</v>
      </c>
      <c r="D24" s="129">
        <v>150000000</v>
      </c>
      <c r="E24" s="94">
        <v>0</v>
      </c>
      <c r="F24" s="94">
        <v>0</v>
      </c>
      <c r="G24" s="94">
        <v>0</v>
      </c>
      <c r="H24" s="94">
        <v>0</v>
      </c>
      <c r="I24" s="94">
        <v>0</v>
      </c>
      <c r="J24" s="94">
        <v>0</v>
      </c>
      <c r="K24" s="94">
        <v>0</v>
      </c>
      <c r="L24" s="94">
        <v>0</v>
      </c>
      <c r="M24" s="94">
        <v>0</v>
      </c>
      <c r="N24" s="94">
        <v>0</v>
      </c>
      <c r="O24" s="94">
        <v>0</v>
      </c>
      <c r="P24" s="94">
        <v>0</v>
      </c>
      <c r="Q24" s="94">
        <f t="shared" si="12"/>
        <v>0</v>
      </c>
      <c r="R24" s="70">
        <v>0</v>
      </c>
      <c r="S24" s="74">
        <v>0</v>
      </c>
      <c r="T24" s="70"/>
      <c r="U24" s="70"/>
      <c r="V24" s="68"/>
      <c r="W24" s="68"/>
      <c r="X24" s="68"/>
      <c r="Y24" s="68"/>
      <c r="Z24" s="68"/>
      <c r="AA24" s="68"/>
      <c r="AB24" s="68"/>
      <c r="AC24" s="68"/>
      <c r="AD24" s="68">
        <f t="shared" si="13"/>
        <v>0</v>
      </c>
      <c r="AE24" s="69">
        <f t="shared" si="0"/>
        <v>0</v>
      </c>
      <c r="AF24" s="68">
        <f t="shared" si="1"/>
        <v>0</v>
      </c>
      <c r="AG24" s="68">
        <f t="shared" si="2"/>
        <v>0</v>
      </c>
      <c r="AH24" s="68">
        <f t="shared" si="3"/>
        <v>0</v>
      </c>
      <c r="AI24" s="68">
        <f t="shared" si="4"/>
        <v>0</v>
      </c>
      <c r="AJ24" s="68">
        <f t="shared" si="5"/>
        <v>0</v>
      </c>
      <c r="AK24" s="68">
        <f t="shared" si="6"/>
        <v>0</v>
      </c>
      <c r="AL24" s="68">
        <f t="shared" si="7"/>
        <v>0</v>
      </c>
      <c r="AM24" s="68">
        <f t="shared" si="8"/>
        <v>0</v>
      </c>
      <c r="AN24" s="68">
        <f t="shared" si="9"/>
        <v>0</v>
      </c>
      <c r="AO24" s="68">
        <f t="shared" si="10"/>
        <v>0</v>
      </c>
      <c r="AP24" s="68">
        <f t="shared" si="11"/>
        <v>0</v>
      </c>
      <c r="AQ24" s="68">
        <f t="shared" si="14"/>
        <v>0</v>
      </c>
    </row>
    <row r="25" spans="1:43" x14ac:dyDescent="0.25">
      <c r="B25" s="8" t="s">
        <v>31</v>
      </c>
      <c r="C25" s="146">
        <v>2602026560</v>
      </c>
      <c r="D25" s="146">
        <v>2452026560</v>
      </c>
      <c r="E25" s="94">
        <v>0</v>
      </c>
      <c r="F25" s="94">
        <v>0</v>
      </c>
      <c r="G25" s="94">
        <v>0</v>
      </c>
      <c r="H25" s="94">
        <v>0</v>
      </c>
      <c r="I25" s="94">
        <v>0</v>
      </c>
      <c r="J25" s="94">
        <v>0</v>
      </c>
      <c r="K25" s="94">
        <v>0</v>
      </c>
      <c r="L25" s="94">
        <v>0</v>
      </c>
      <c r="M25" s="94">
        <v>0</v>
      </c>
      <c r="N25" s="94">
        <v>0</v>
      </c>
      <c r="O25" s="94">
        <v>0</v>
      </c>
      <c r="P25" s="94">
        <v>0</v>
      </c>
      <c r="Q25" s="94">
        <f t="shared" si="12"/>
        <v>0</v>
      </c>
      <c r="R25" s="70">
        <v>0</v>
      </c>
      <c r="S25" s="74">
        <v>0</v>
      </c>
      <c r="T25" s="74">
        <v>0</v>
      </c>
      <c r="U25" s="74">
        <v>0</v>
      </c>
      <c r="V25" s="72">
        <v>0</v>
      </c>
      <c r="W25" s="72">
        <v>0</v>
      </c>
      <c r="X25" s="72">
        <v>0</v>
      </c>
      <c r="Y25" s="72">
        <v>0</v>
      </c>
      <c r="Z25" s="72">
        <v>0</v>
      </c>
      <c r="AA25" s="72">
        <v>0</v>
      </c>
      <c r="AB25" s="72">
        <v>0</v>
      </c>
      <c r="AC25" s="72">
        <v>0</v>
      </c>
      <c r="AD25" s="72">
        <f t="shared" si="13"/>
        <v>0</v>
      </c>
      <c r="AE25" s="73">
        <f t="shared" si="0"/>
        <v>0</v>
      </c>
      <c r="AF25" s="72">
        <f t="shared" si="1"/>
        <v>0</v>
      </c>
      <c r="AG25" s="72">
        <f t="shared" si="2"/>
        <v>0</v>
      </c>
      <c r="AH25" s="72">
        <f t="shared" si="3"/>
        <v>0</v>
      </c>
      <c r="AI25" s="72">
        <f t="shared" si="4"/>
        <v>0</v>
      </c>
      <c r="AJ25" s="72">
        <f t="shared" si="5"/>
        <v>0</v>
      </c>
      <c r="AK25" s="72">
        <f t="shared" si="6"/>
        <v>0</v>
      </c>
      <c r="AL25" s="72">
        <f t="shared" si="7"/>
        <v>0</v>
      </c>
      <c r="AM25" s="72">
        <f t="shared" si="8"/>
        <v>0</v>
      </c>
      <c r="AN25" s="72">
        <f t="shared" si="9"/>
        <v>0</v>
      </c>
      <c r="AO25" s="72">
        <f t="shared" si="10"/>
        <v>0</v>
      </c>
      <c r="AP25" s="72">
        <f t="shared" si="11"/>
        <v>0</v>
      </c>
      <c r="AQ25" s="72">
        <f t="shared" si="14"/>
        <v>0</v>
      </c>
    </row>
    <row r="26" spans="1:43" x14ac:dyDescent="0.25">
      <c r="B26" s="10" t="s">
        <v>69</v>
      </c>
      <c r="C26" s="129">
        <v>105565000</v>
      </c>
      <c r="D26" s="129">
        <v>105565000</v>
      </c>
      <c r="E26" s="94">
        <v>0</v>
      </c>
      <c r="F26" s="94">
        <v>0</v>
      </c>
      <c r="G26" s="94">
        <v>0</v>
      </c>
      <c r="H26" s="94">
        <v>0</v>
      </c>
      <c r="I26" s="94">
        <v>0</v>
      </c>
      <c r="J26" s="94">
        <v>0</v>
      </c>
      <c r="K26" s="94">
        <v>0</v>
      </c>
      <c r="L26" s="94">
        <v>0</v>
      </c>
      <c r="M26" s="94">
        <v>0</v>
      </c>
      <c r="N26" s="94">
        <v>0</v>
      </c>
      <c r="O26" s="94">
        <v>0</v>
      </c>
      <c r="P26" s="94">
        <v>0</v>
      </c>
      <c r="Q26" s="94">
        <f t="shared" si="12"/>
        <v>0</v>
      </c>
      <c r="R26" s="70">
        <v>0</v>
      </c>
      <c r="S26" s="74">
        <v>0</v>
      </c>
      <c r="T26" s="70">
        <v>0</v>
      </c>
      <c r="U26" s="70">
        <v>0</v>
      </c>
      <c r="V26" s="68">
        <v>0</v>
      </c>
      <c r="W26" s="68">
        <v>0</v>
      </c>
      <c r="X26" s="68">
        <v>0</v>
      </c>
      <c r="Y26" s="68">
        <v>0</v>
      </c>
      <c r="Z26" s="68">
        <v>0</v>
      </c>
      <c r="AA26" s="68">
        <v>0</v>
      </c>
      <c r="AB26" s="68">
        <v>0</v>
      </c>
      <c r="AC26" s="68">
        <v>0</v>
      </c>
      <c r="AD26" s="68">
        <f t="shared" si="13"/>
        <v>0</v>
      </c>
      <c r="AE26" s="69">
        <f t="shared" si="0"/>
        <v>0</v>
      </c>
      <c r="AF26" s="68">
        <f t="shared" si="1"/>
        <v>0</v>
      </c>
      <c r="AG26" s="68">
        <f t="shared" si="2"/>
        <v>0</v>
      </c>
      <c r="AH26" s="68">
        <f t="shared" si="3"/>
        <v>0</v>
      </c>
      <c r="AI26" s="68">
        <f t="shared" si="4"/>
        <v>0</v>
      </c>
      <c r="AJ26" s="68">
        <f t="shared" si="5"/>
        <v>0</v>
      </c>
      <c r="AK26" s="68">
        <f t="shared" si="6"/>
        <v>0</v>
      </c>
      <c r="AL26" s="68">
        <f t="shared" si="7"/>
        <v>0</v>
      </c>
      <c r="AM26" s="68">
        <f t="shared" si="8"/>
        <v>0</v>
      </c>
      <c r="AN26" s="68">
        <f t="shared" si="9"/>
        <v>0</v>
      </c>
      <c r="AO26" s="68">
        <f t="shared" si="10"/>
        <v>0</v>
      </c>
      <c r="AP26" s="68">
        <f t="shared" si="11"/>
        <v>0</v>
      </c>
      <c r="AQ26" s="68">
        <f t="shared" si="14"/>
        <v>0</v>
      </c>
    </row>
    <row r="27" spans="1:43" x14ac:dyDescent="0.25">
      <c r="B27" s="10" t="s">
        <v>51</v>
      </c>
      <c r="C27" s="129">
        <v>110952000</v>
      </c>
      <c r="D27" s="129">
        <v>110952000</v>
      </c>
      <c r="E27" s="94">
        <v>0</v>
      </c>
      <c r="F27" s="94">
        <v>0</v>
      </c>
      <c r="G27" s="94">
        <v>0</v>
      </c>
      <c r="H27" s="94">
        <v>0</v>
      </c>
      <c r="I27" s="94">
        <v>0</v>
      </c>
      <c r="J27" s="94">
        <v>0</v>
      </c>
      <c r="K27" s="94">
        <v>0</v>
      </c>
      <c r="L27" s="94">
        <v>0</v>
      </c>
      <c r="M27" s="94">
        <v>0</v>
      </c>
      <c r="N27" s="94">
        <v>0</v>
      </c>
      <c r="O27" s="94">
        <v>0</v>
      </c>
      <c r="P27" s="94">
        <v>0</v>
      </c>
      <c r="Q27" s="94">
        <f t="shared" si="12"/>
        <v>0</v>
      </c>
      <c r="R27" s="70">
        <v>0</v>
      </c>
      <c r="S27" s="74">
        <v>0</v>
      </c>
      <c r="T27" s="70">
        <v>0</v>
      </c>
      <c r="U27" s="70">
        <v>0</v>
      </c>
      <c r="V27" s="68">
        <v>0</v>
      </c>
      <c r="W27" s="68">
        <v>0</v>
      </c>
      <c r="X27" s="68">
        <v>0</v>
      </c>
      <c r="Y27" s="68">
        <v>0</v>
      </c>
      <c r="Z27" s="68">
        <v>0</v>
      </c>
      <c r="AA27" s="68">
        <v>0</v>
      </c>
      <c r="AB27" s="68">
        <v>0</v>
      </c>
      <c r="AC27" s="68">
        <v>0</v>
      </c>
      <c r="AD27" s="68">
        <f t="shared" si="13"/>
        <v>0</v>
      </c>
      <c r="AE27" s="69">
        <f t="shared" si="0"/>
        <v>0</v>
      </c>
      <c r="AF27" s="68">
        <f t="shared" si="1"/>
        <v>0</v>
      </c>
      <c r="AG27" s="68">
        <f t="shared" si="2"/>
        <v>0</v>
      </c>
      <c r="AH27" s="68">
        <f t="shared" si="3"/>
        <v>0</v>
      </c>
      <c r="AI27" s="68">
        <f t="shared" si="4"/>
        <v>0</v>
      </c>
      <c r="AJ27" s="68">
        <f t="shared" si="5"/>
        <v>0</v>
      </c>
      <c r="AK27" s="68">
        <f t="shared" si="6"/>
        <v>0</v>
      </c>
      <c r="AL27" s="68">
        <f t="shared" si="7"/>
        <v>0</v>
      </c>
      <c r="AM27" s="68">
        <f t="shared" si="8"/>
        <v>0</v>
      </c>
      <c r="AN27" s="68">
        <f t="shared" si="9"/>
        <v>0</v>
      </c>
      <c r="AO27" s="68">
        <f t="shared" si="10"/>
        <v>0</v>
      </c>
      <c r="AP27" s="68">
        <f t="shared" si="11"/>
        <v>0</v>
      </c>
      <c r="AQ27" s="68">
        <f t="shared" si="14"/>
        <v>0</v>
      </c>
    </row>
    <row r="28" spans="1:43" x14ac:dyDescent="0.25">
      <c r="B28" s="10" t="s">
        <v>32</v>
      </c>
      <c r="C28" s="129">
        <v>120337301</v>
      </c>
      <c r="D28" s="129">
        <v>120337301</v>
      </c>
      <c r="E28" s="94">
        <v>0</v>
      </c>
      <c r="F28" s="94">
        <v>0</v>
      </c>
      <c r="G28" s="94">
        <v>0</v>
      </c>
      <c r="H28" s="94">
        <v>0</v>
      </c>
      <c r="I28" s="94">
        <v>0</v>
      </c>
      <c r="J28" s="94">
        <v>0</v>
      </c>
      <c r="K28" s="94">
        <v>0</v>
      </c>
      <c r="L28" s="94">
        <v>0</v>
      </c>
      <c r="M28" s="94">
        <v>0</v>
      </c>
      <c r="N28" s="94">
        <v>0</v>
      </c>
      <c r="O28" s="94">
        <v>0</v>
      </c>
      <c r="P28" s="94">
        <v>0</v>
      </c>
      <c r="Q28" s="94">
        <f t="shared" si="12"/>
        <v>0</v>
      </c>
      <c r="R28" s="70">
        <v>0</v>
      </c>
      <c r="S28" s="74">
        <v>0</v>
      </c>
      <c r="T28" s="70">
        <v>0</v>
      </c>
      <c r="U28" s="70">
        <v>0</v>
      </c>
      <c r="V28" s="68">
        <v>0</v>
      </c>
      <c r="W28" s="68">
        <v>0</v>
      </c>
      <c r="X28" s="68">
        <v>0</v>
      </c>
      <c r="Y28" s="68">
        <v>0</v>
      </c>
      <c r="Z28" s="68">
        <v>0</v>
      </c>
      <c r="AA28" s="68">
        <v>0</v>
      </c>
      <c r="AB28" s="68">
        <v>0</v>
      </c>
      <c r="AC28" s="68">
        <v>0</v>
      </c>
      <c r="AD28" s="68">
        <f t="shared" si="13"/>
        <v>0</v>
      </c>
      <c r="AE28" s="69">
        <f t="shared" si="0"/>
        <v>0</v>
      </c>
      <c r="AF28" s="68">
        <f t="shared" si="1"/>
        <v>0</v>
      </c>
      <c r="AG28" s="68">
        <f t="shared" si="2"/>
        <v>0</v>
      </c>
      <c r="AH28" s="68">
        <f t="shared" si="3"/>
        <v>0</v>
      </c>
      <c r="AI28" s="68">
        <f t="shared" si="4"/>
        <v>0</v>
      </c>
      <c r="AJ28" s="68">
        <f t="shared" si="5"/>
        <v>0</v>
      </c>
      <c r="AK28" s="68">
        <f t="shared" si="6"/>
        <v>0</v>
      </c>
      <c r="AL28" s="68">
        <f t="shared" si="7"/>
        <v>0</v>
      </c>
      <c r="AM28" s="68">
        <f t="shared" si="8"/>
        <v>0</v>
      </c>
      <c r="AN28" s="68">
        <f t="shared" si="9"/>
        <v>0</v>
      </c>
      <c r="AO28" s="68">
        <f t="shared" si="10"/>
        <v>0</v>
      </c>
      <c r="AP28" s="68">
        <f t="shared" si="11"/>
        <v>0</v>
      </c>
      <c r="AQ28" s="68">
        <f t="shared" si="14"/>
        <v>0</v>
      </c>
    </row>
    <row r="29" spans="1:43" x14ac:dyDescent="0.25">
      <c r="B29" s="10" t="s">
        <v>33</v>
      </c>
      <c r="C29" s="129">
        <v>491000000</v>
      </c>
      <c r="D29" s="129">
        <v>341000000</v>
      </c>
      <c r="E29" s="94">
        <v>0</v>
      </c>
      <c r="F29" s="94">
        <v>0</v>
      </c>
      <c r="G29" s="94">
        <v>0</v>
      </c>
      <c r="H29" s="94">
        <v>0</v>
      </c>
      <c r="I29" s="94">
        <v>0</v>
      </c>
      <c r="J29" s="94">
        <v>0</v>
      </c>
      <c r="K29" s="94">
        <v>0</v>
      </c>
      <c r="L29" s="94">
        <v>0</v>
      </c>
      <c r="M29" s="94">
        <v>0</v>
      </c>
      <c r="N29" s="94">
        <v>0</v>
      </c>
      <c r="O29" s="94">
        <v>0</v>
      </c>
      <c r="P29" s="94">
        <v>0</v>
      </c>
      <c r="Q29" s="94">
        <f t="shared" si="12"/>
        <v>0</v>
      </c>
      <c r="R29" s="70">
        <v>0</v>
      </c>
      <c r="S29" s="70">
        <v>0</v>
      </c>
      <c r="T29" s="70">
        <v>0</v>
      </c>
      <c r="U29" s="70">
        <v>0</v>
      </c>
      <c r="V29" s="68">
        <v>0</v>
      </c>
      <c r="W29" s="68">
        <v>0</v>
      </c>
      <c r="X29" s="68">
        <v>0</v>
      </c>
      <c r="Y29" s="68">
        <v>0</v>
      </c>
      <c r="Z29" s="68">
        <v>0</v>
      </c>
      <c r="AA29" s="68">
        <v>0</v>
      </c>
      <c r="AB29" s="68">
        <v>0</v>
      </c>
      <c r="AC29" s="68">
        <v>0</v>
      </c>
      <c r="AD29" s="68">
        <f t="shared" si="13"/>
        <v>0</v>
      </c>
      <c r="AE29" s="69">
        <f t="shared" si="0"/>
        <v>0</v>
      </c>
      <c r="AF29" s="68">
        <f t="shared" si="1"/>
        <v>0</v>
      </c>
      <c r="AG29" s="68">
        <f t="shared" si="2"/>
        <v>0</v>
      </c>
      <c r="AH29" s="68">
        <f t="shared" si="3"/>
        <v>0</v>
      </c>
      <c r="AI29" s="68">
        <f t="shared" si="4"/>
        <v>0</v>
      </c>
      <c r="AJ29" s="68">
        <f t="shared" si="5"/>
        <v>0</v>
      </c>
      <c r="AK29" s="68">
        <f t="shared" si="6"/>
        <v>0</v>
      </c>
      <c r="AL29" s="68">
        <f t="shared" si="7"/>
        <v>0</v>
      </c>
      <c r="AM29" s="68">
        <f t="shared" si="8"/>
        <v>0</v>
      </c>
      <c r="AN29" s="68">
        <f t="shared" si="9"/>
        <v>0</v>
      </c>
      <c r="AO29" s="68">
        <f t="shared" si="10"/>
        <v>0</v>
      </c>
      <c r="AP29" s="68">
        <f t="shared" si="11"/>
        <v>0</v>
      </c>
      <c r="AQ29" s="68">
        <f t="shared" si="14"/>
        <v>0</v>
      </c>
    </row>
    <row r="30" spans="1:43" x14ac:dyDescent="0.25">
      <c r="B30" s="10" t="s">
        <v>36</v>
      </c>
      <c r="C30" s="129">
        <v>1774172259</v>
      </c>
      <c r="D30" s="129">
        <v>1774172259</v>
      </c>
      <c r="E30" s="94">
        <v>0</v>
      </c>
      <c r="F30" s="94">
        <v>0</v>
      </c>
      <c r="G30" s="94">
        <v>0</v>
      </c>
      <c r="H30" s="94">
        <v>0</v>
      </c>
      <c r="I30" s="94">
        <v>0</v>
      </c>
      <c r="J30" s="94">
        <v>0</v>
      </c>
      <c r="K30" s="94">
        <v>0</v>
      </c>
      <c r="L30" s="94">
        <v>0</v>
      </c>
      <c r="M30" s="94">
        <v>0</v>
      </c>
      <c r="N30" s="94">
        <v>0</v>
      </c>
      <c r="O30" s="94">
        <v>0</v>
      </c>
      <c r="P30" s="94">
        <v>0</v>
      </c>
      <c r="Q30" s="94">
        <f t="shared" si="12"/>
        <v>0</v>
      </c>
      <c r="R30" s="70">
        <v>0</v>
      </c>
      <c r="S30" s="70">
        <v>0</v>
      </c>
      <c r="T30" s="70">
        <v>0</v>
      </c>
      <c r="U30" s="70">
        <v>0</v>
      </c>
      <c r="V30" s="68">
        <v>0</v>
      </c>
      <c r="W30" s="68">
        <v>0</v>
      </c>
      <c r="X30" s="68">
        <v>0</v>
      </c>
      <c r="Y30" s="68">
        <v>0</v>
      </c>
      <c r="Z30" s="68">
        <v>0</v>
      </c>
      <c r="AA30" s="68">
        <v>0</v>
      </c>
      <c r="AB30" s="68">
        <v>0</v>
      </c>
      <c r="AC30" s="68">
        <v>0</v>
      </c>
      <c r="AD30" s="68">
        <f t="shared" si="13"/>
        <v>0</v>
      </c>
      <c r="AE30" s="69">
        <f t="shared" si="0"/>
        <v>0</v>
      </c>
      <c r="AF30" s="68">
        <f t="shared" si="1"/>
        <v>0</v>
      </c>
      <c r="AG30" s="68">
        <f t="shared" si="2"/>
        <v>0</v>
      </c>
      <c r="AH30" s="68">
        <f t="shared" si="3"/>
        <v>0</v>
      </c>
      <c r="AI30" s="68">
        <f t="shared" si="4"/>
        <v>0</v>
      </c>
      <c r="AJ30" s="68">
        <f t="shared" si="5"/>
        <v>0</v>
      </c>
      <c r="AK30" s="68">
        <f t="shared" si="6"/>
        <v>0</v>
      </c>
      <c r="AL30" s="68">
        <f t="shared" si="7"/>
        <v>0</v>
      </c>
      <c r="AM30" s="68">
        <f t="shared" si="8"/>
        <v>0</v>
      </c>
      <c r="AN30" s="68">
        <f t="shared" si="9"/>
        <v>0</v>
      </c>
      <c r="AO30" s="68">
        <f t="shared" si="10"/>
        <v>0</v>
      </c>
      <c r="AP30" s="68">
        <f t="shared" si="11"/>
        <v>0</v>
      </c>
      <c r="AQ30" s="68">
        <f t="shared" si="14"/>
        <v>0</v>
      </c>
    </row>
    <row r="31" spans="1:43" x14ac:dyDescent="0.25">
      <c r="B31" s="8" t="s">
        <v>37</v>
      </c>
      <c r="C31" s="146">
        <v>51075637</v>
      </c>
      <c r="D31" s="146">
        <v>59781878</v>
      </c>
      <c r="E31" s="94">
        <v>0</v>
      </c>
      <c r="F31" s="94">
        <v>0</v>
      </c>
      <c r="G31" s="94">
        <v>0</v>
      </c>
      <c r="H31" s="94">
        <v>0</v>
      </c>
      <c r="I31" s="94">
        <v>0</v>
      </c>
      <c r="J31" s="94">
        <v>0</v>
      </c>
      <c r="K31" s="94">
        <v>0</v>
      </c>
      <c r="L31" s="94">
        <v>0</v>
      </c>
      <c r="M31" s="94">
        <v>0</v>
      </c>
      <c r="N31" s="94">
        <v>0</v>
      </c>
      <c r="O31" s="94">
        <v>0</v>
      </c>
      <c r="P31" s="94">
        <v>0</v>
      </c>
      <c r="Q31" s="94">
        <f t="shared" si="12"/>
        <v>0</v>
      </c>
      <c r="R31" s="74">
        <v>0</v>
      </c>
      <c r="S31" s="74">
        <v>0</v>
      </c>
      <c r="T31" s="74">
        <v>0</v>
      </c>
      <c r="U31" s="74">
        <v>0</v>
      </c>
      <c r="V31" s="72">
        <v>0</v>
      </c>
      <c r="W31" s="72">
        <v>0</v>
      </c>
      <c r="X31" s="72">
        <v>0</v>
      </c>
      <c r="Y31" s="72">
        <v>0</v>
      </c>
      <c r="Z31" s="72">
        <v>0</v>
      </c>
      <c r="AA31" s="72">
        <v>0</v>
      </c>
      <c r="AB31" s="72">
        <v>0</v>
      </c>
      <c r="AC31" s="72">
        <v>0</v>
      </c>
      <c r="AD31" s="72">
        <f t="shared" si="13"/>
        <v>0</v>
      </c>
      <c r="AE31" s="73">
        <f t="shared" si="0"/>
        <v>0</v>
      </c>
      <c r="AF31" s="72">
        <f t="shared" si="1"/>
        <v>0</v>
      </c>
      <c r="AG31" s="72">
        <f t="shared" si="2"/>
        <v>0</v>
      </c>
      <c r="AH31" s="72">
        <f t="shared" si="3"/>
        <v>0</v>
      </c>
      <c r="AI31" s="72">
        <f t="shared" si="4"/>
        <v>0</v>
      </c>
      <c r="AJ31" s="72">
        <f t="shared" si="5"/>
        <v>0</v>
      </c>
      <c r="AK31" s="72">
        <f t="shared" si="6"/>
        <v>0</v>
      </c>
      <c r="AL31" s="72">
        <f t="shared" si="7"/>
        <v>0</v>
      </c>
      <c r="AM31" s="72">
        <f t="shared" si="8"/>
        <v>0</v>
      </c>
      <c r="AN31" s="72">
        <f t="shared" si="9"/>
        <v>0</v>
      </c>
      <c r="AO31" s="72">
        <f t="shared" si="10"/>
        <v>0</v>
      </c>
      <c r="AP31" s="72">
        <f t="shared" si="11"/>
        <v>0</v>
      </c>
      <c r="AQ31" s="72">
        <f t="shared" si="14"/>
        <v>0</v>
      </c>
    </row>
    <row r="32" spans="1:43" x14ac:dyDescent="0.25">
      <c r="B32" s="10" t="s">
        <v>58</v>
      </c>
      <c r="C32" s="11">
        <v>0</v>
      </c>
      <c r="D32" s="129">
        <v>8706241</v>
      </c>
      <c r="E32" s="94">
        <v>0</v>
      </c>
      <c r="F32" s="94">
        <v>0</v>
      </c>
      <c r="G32" s="94">
        <v>0</v>
      </c>
      <c r="H32" s="94">
        <v>0</v>
      </c>
      <c r="I32" s="94">
        <v>0</v>
      </c>
      <c r="J32" s="94">
        <v>0</v>
      </c>
      <c r="K32" s="94">
        <v>0</v>
      </c>
      <c r="L32" s="94">
        <v>0</v>
      </c>
      <c r="M32" s="94">
        <v>0</v>
      </c>
      <c r="N32" s="94">
        <v>0</v>
      </c>
      <c r="O32" s="94">
        <v>0</v>
      </c>
      <c r="P32" s="94">
        <v>0</v>
      </c>
      <c r="Q32" s="94">
        <f t="shared" si="12"/>
        <v>0</v>
      </c>
      <c r="R32" s="70">
        <v>0</v>
      </c>
      <c r="S32" s="70">
        <v>0</v>
      </c>
      <c r="T32" s="70">
        <v>0</v>
      </c>
      <c r="U32" s="70">
        <v>0</v>
      </c>
      <c r="V32" s="68">
        <v>0</v>
      </c>
      <c r="W32" s="68">
        <v>0</v>
      </c>
      <c r="X32" s="68">
        <v>0</v>
      </c>
      <c r="Y32" s="68">
        <v>0</v>
      </c>
      <c r="Z32" s="68">
        <v>0</v>
      </c>
      <c r="AA32" s="68">
        <v>0</v>
      </c>
      <c r="AB32" s="68">
        <v>0</v>
      </c>
      <c r="AC32" s="68">
        <v>0</v>
      </c>
      <c r="AD32" s="68">
        <f t="shared" si="13"/>
        <v>0</v>
      </c>
      <c r="AE32" s="69">
        <f t="shared" si="0"/>
        <v>0</v>
      </c>
      <c r="AF32" s="68">
        <f t="shared" si="1"/>
        <v>0</v>
      </c>
      <c r="AG32" s="68">
        <f t="shared" si="2"/>
        <v>0</v>
      </c>
      <c r="AH32" s="68">
        <f t="shared" si="3"/>
        <v>0</v>
      </c>
      <c r="AI32" s="68">
        <f t="shared" si="4"/>
        <v>0</v>
      </c>
      <c r="AJ32" s="68">
        <f t="shared" si="5"/>
        <v>0</v>
      </c>
      <c r="AK32" s="68">
        <f t="shared" si="6"/>
        <v>0</v>
      </c>
      <c r="AL32" s="68">
        <f t="shared" si="7"/>
        <v>0</v>
      </c>
      <c r="AM32" s="68">
        <f t="shared" si="8"/>
        <v>0</v>
      </c>
      <c r="AN32" s="68">
        <f t="shared" si="9"/>
        <v>0</v>
      </c>
      <c r="AO32" s="68">
        <f t="shared" si="10"/>
        <v>0</v>
      </c>
      <c r="AP32" s="68">
        <f t="shared" si="11"/>
        <v>0</v>
      </c>
      <c r="AQ32" s="68">
        <f t="shared" si="14"/>
        <v>0</v>
      </c>
    </row>
    <row r="33" spans="2:43" x14ac:dyDescent="0.25">
      <c r="B33" s="10" t="s">
        <v>38</v>
      </c>
      <c r="C33" s="129">
        <v>14000000</v>
      </c>
      <c r="D33" s="129">
        <v>14000000</v>
      </c>
      <c r="E33" s="94">
        <v>0</v>
      </c>
      <c r="F33" s="94">
        <v>0</v>
      </c>
      <c r="G33" s="94">
        <v>0</v>
      </c>
      <c r="H33" s="94">
        <v>0</v>
      </c>
      <c r="I33" s="94">
        <v>0</v>
      </c>
      <c r="J33" s="94">
        <v>0</v>
      </c>
      <c r="K33" s="94">
        <v>0</v>
      </c>
      <c r="L33" s="94">
        <v>0</v>
      </c>
      <c r="M33" s="94">
        <v>0</v>
      </c>
      <c r="N33" s="94">
        <v>0</v>
      </c>
      <c r="O33" s="94">
        <v>0</v>
      </c>
      <c r="P33" s="94">
        <v>0</v>
      </c>
      <c r="Q33" s="94">
        <f t="shared" si="12"/>
        <v>0</v>
      </c>
      <c r="R33" s="70"/>
      <c r="S33" s="70"/>
      <c r="T33" s="70"/>
      <c r="U33" s="70"/>
      <c r="V33" s="68"/>
      <c r="W33" s="68"/>
      <c r="X33" s="68"/>
      <c r="Y33" s="68"/>
      <c r="Z33" s="68"/>
      <c r="AA33" s="68"/>
      <c r="AB33" s="68"/>
      <c r="AC33" s="68"/>
      <c r="AD33" s="68">
        <f t="shared" si="13"/>
        <v>0</v>
      </c>
      <c r="AE33" s="69">
        <f t="shared" si="0"/>
        <v>0</v>
      </c>
      <c r="AF33" s="68">
        <f t="shared" si="1"/>
        <v>0</v>
      </c>
      <c r="AG33" s="68">
        <f t="shared" si="2"/>
        <v>0</v>
      </c>
      <c r="AH33" s="68">
        <f t="shared" si="3"/>
        <v>0</v>
      </c>
      <c r="AI33" s="68">
        <f t="shared" si="4"/>
        <v>0</v>
      </c>
      <c r="AJ33" s="68">
        <f t="shared" si="5"/>
        <v>0</v>
      </c>
      <c r="AK33" s="68">
        <f t="shared" si="6"/>
        <v>0</v>
      </c>
      <c r="AL33" s="68">
        <f t="shared" si="7"/>
        <v>0</v>
      </c>
      <c r="AM33" s="68">
        <f t="shared" si="8"/>
        <v>0</v>
      </c>
      <c r="AN33" s="68">
        <f t="shared" si="9"/>
        <v>0</v>
      </c>
      <c r="AO33" s="68">
        <f t="shared" si="10"/>
        <v>0</v>
      </c>
      <c r="AP33" s="68">
        <f t="shared" si="11"/>
        <v>0</v>
      </c>
      <c r="AQ33" s="68">
        <f t="shared" si="14"/>
        <v>0</v>
      </c>
    </row>
    <row r="34" spans="2:43" x14ac:dyDescent="0.25">
      <c r="B34" s="10" t="s">
        <v>70</v>
      </c>
      <c r="C34" s="129">
        <v>37075637</v>
      </c>
      <c r="D34" s="129">
        <v>37075637</v>
      </c>
      <c r="E34" s="94">
        <v>0</v>
      </c>
      <c r="F34" s="94">
        <v>0</v>
      </c>
      <c r="G34" s="94">
        <v>0</v>
      </c>
      <c r="H34" s="94">
        <v>0</v>
      </c>
      <c r="I34" s="94">
        <v>0</v>
      </c>
      <c r="J34" s="94">
        <v>0</v>
      </c>
      <c r="K34" s="94">
        <v>0</v>
      </c>
      <c r="L34" s="94">
        <v>0</v>
      </c>
      <c r="M34" s="94">
        <v>0</v>
      </c>
      <c r="N34" s="94">
        <v>0</v>
      </c>
      <c r="O34" s="94">
        <v>0</v>
      </c>
      <c r="P34" s="94">
        <v>0</v>
      </c>
      <c r="Q34" s="94">
        <f t="shared" si="12"/>
        <v>0</v>
      </c>
      <c r="R34" s="70"/>
      <c r="S34" s="70"/>
      <c r="T34" s="70"/>
      <c r="U34" s="70"/>
      <c r="V34" s="68"/>
      <c r="W34" s="68"/>
      <c r="X34" s="68"/>
      <c r="Y34" s="68"/>
      <c r="Z34" s="68"/>
      <c r="AA34" s="68"/>
      <c r="AB34" s="68"/>
      <c r="AC34" s="68"/>
      <c r="AD34" s="68">
        <f t="shared" si="13"/>
        <v>0</v>
      </c>
      <c r="AE34" s="69">
        <f t="shared" si="0"/>
        <v>0</v>
      </c>
      <c r="AF34" s="68">
        <f t="shared" si="1"/>
        <v>0</v>
      </c>
      <c r="AG34" s="68">
        <f t="shared" si="2"/>
        <v>0</v>
      </c>
      <c r="AH34" s="68">
        <f t="shared" si="3"/>
        <v>0</v>
      </c>
      <c r="AI34" s="68">
        <f t="shared" si="4"/>
        <v>0</v>
      </c>
      <c r="AJ34" s="68">
        <f t="shared" si="5"/>
        <v>0</v>
      </c>
      <c r="AK34" s="68">
        <f t="shared" si="6"/>
        <v>0</v>
      </c>
      <c r="AL34" s="68">
        <f t="shared" si="7"/>
        <v>0</v>
      </c>
      <c r="AM34" s="68">
        <f t="shared" si="8"/>
        <v>0</v>
      </c>
      <c r="AN34" s="68">
        <f t="shared" si="9"/>
        <v>0</v>
      </c>
      <c r="AO34" s="68">
        <f t="shared" si="10"/>
        <v>0</v>
      </c>
      <c r="AP34" s="68">
        <f t="shared" si="11"/>
        <v>0</v>
      </c>
      <c r="AQ34" s="68">
        <f t="shared" si="14"/>
        <v>0</v>
      </c>
    </row>
    <row r="35" spans="2:43" x14ac:dyDescent="0.25">
      <c r="B35" s="16" t="s">
        <v>39</v>
      </c>
      <c r="C35" s="156">
        <f t="shared" ref="C35:P35" si="15">C10+C15+C18+C22+C25+C31</f>
        <v>78909677095</v>
      </c>
      <c r="D35" s="156">
        <f t="shared" si="15"/>
        <v>84386303491.810013</v>
      </c>
      <c r="E35" s="157">
        <f t="shared" si="15"/>
        <v>2275035698.7300005</v>
      </c>
      <c r="F35" s="157">
        <f t="shared" si="15"/>
        <v>2866429628.5900002</v>
      </c>
      <c r="G35" s="157">
        <f t="shared" si="15"/>
        <v>3525931938.4399996</v>
      </c>
      <c r="H35" s="157">
        <f t="shared" si="15"/>
        <v>3178639490.2000008</v>
      </c>
      <c r="I35" s="157">
        <f t="shared" si="15"/>
        <v>3234918826.3200002</v>
      </c>
      <c r="J35" s="157">
        <f t="shared" si="15"/>
        <v>3393584649.9100008</v>
      </c>
      <c r="K35" s="157">
        <f t="shared" si="15"/>
        <v>2960451984.5500002</v>
      </c>
      <c r="L35" s="157">
        <f t="shared" si="15"/>
        <v>3550339563.1400013</v>
      </c>
      <c r="M35" s="157">
        <f t="shared" si="15"/>
        <v>3734620206.4700003</v>
      </c>
      <c r="N35" s="157">
        <f t="shared" si="15"/>
        <v>3841085399.0100002</v>
      </c>
      <c r="O35" s="157">
        <f t="shared" si="15"/>
        <v>3971043728.3599997</v>
      </c>
      <c r="P35" s="157">
        <f t="shared" si="15"/>
        <v>7728033075.4299946</v>
      </c>
      <c r="Q35" s="157">
        <f t="shared" ref="Q35:AP35" si="16">Q10+Q15+Q18+Q22+Q25+Q31</f>
        <v>44260114189.150002</v>
      </c>
      <c r="R35" s="67">
        <f t="shared" si="16"/>
        <v>0</v>
      </c>
      <c r="S35" s="67">
        <f t="shared" si="16"/>
        <v>0</v>
      </c>
      <c r="T35" s="158">
        <f t="shared" si="16"/>
        <v>140057445.46000001</v>
      </c>
      <c r="U35" s="67">
        <f t="shared" si="16"/>
        <v>0</v>
      </c>
      <c r="V35" s="158">
        <f t="shared" si="16"/>
        <v>9839000</v>
      </c>
      <c r="W35" s="158">
        <f t="shared" si="16"/>
        <v>84418308</v>
      </c>
      <c r="X35" s="67">
        <f t="shared" si="16"/>
        <v>0</v>
      </c>
      <c r="Y35" s="158">
        <f t="shared" si="16"/>
        <v>15685246</v>
      </c>
      <c r="Z35" s="158">
        <f t="shared" si="16"/>
        <v>478304130.43000001</v>
      </c>
      <c r="AA35" s="158">
        <f t="shared" si="16"/>
        <v>7789229</v>
      </c>
      <c r="AB35" s="158">
        <f t="shared" si="16"/>
        <v>124268093.33999999</v>
      </c>
      <c r="AC35" s="158">
        <f t="shared" si="16"/>
        <v>96373968.549999997</v>
      </c>
      <c r="AD35" s="158">
        <f t="shared" si="16"/>
        <v>956735420.77999997</v>
      </c>
      <c r="AE35" s="159">
        <f t="shared" si="16"/>
        <v>2275035698.7300005</v>
      </c>
      <c r="AF35" s="159">
        <f t="shared" si="16"/>
        <v>2866429628.5900002</v>
      </c>
      <c r="AG35" s="159">
        <f t="shared" si="16"/>
        <v>3665989383.8999996</v>
      </c>
      <c r="AH35" s="159">
        <f t="shared" si="16"/>
        <v>3178639490.2000008</v>
      </c>
      <c r="AI35" s="159">
        <f t="shared" si="16"/>
        <v>3244757826.3200002</v>
      </c>
      <c r="AJ35" s="159">
        <f t="shared" si="16"/>
        <v>3478002957.9100008</v>
      </c>
      <c r="AK35" s="159">
        <f t="shared" si="16"/>
        <v>2960451984.5500002</v>
      </c>
      <c r="AL35" s="159">
        <f t="shared" si="16"/>
        <v>3566024809.1400013</v>
      </c>
      <c r="AM35" s="159">
        <f t="shared" si="16"/>
        <v>4212924336.9000001</v>
      </c>
      <c r="AN35" s="159">
        <f t="shared" si="16"/>
        <v>3848874628.0100002</v>
      </c>
      <c r="AO35" s="159">
        <f t="shared" si="16"/>
        <v>4095311821.6999998</v>
      </c>
      <c r="AP35" s="159">
        <f t="shared" si="16"/>
        <v>7824407043.9799948</v>
      </c>
      <c r="AQ35" s="159">
        <f>AQ10+AQ15+AQ18+AQ22+AQ25+AQ31</f>
        <v>45216849609.93</v>
      </c>
    </row>
    <row r="36" spans="2:43" x14ac:dyDescent="0.25">
      <c r="B36" s="3"/>
      <c r="C36" s="3"/>
      <c r="D36" s="3"/>
      <c r="E36" s="66"/>
      <c r="F36" s="66"/>
      <c r="G36" s="66"/>
      <c r="H36" s="66"/>
      <c r="I36" s="66"/>
      <c r="J36" s="66"/>
      <c r="K36" s="66"/>
      <c r="L36" s="66"/>
      <c r="M36" s="66"/>
      <c r="N36" s="66"/>
      <c r="O36" s="66"/>
      <c r="P36" s="66"/>
      <c r="Q36" s="65"/>
    </row>
    <row r="37" spans="2:43" x14ac:dyDescent="0.25">
      <c r="B37" s="83"/>
      <c r="C37" s="83"/>
      <c r="D37" s="83"/>
      <c r="E37" s="66"/>
      <c r="F37" s="66"/>
      <c r="G37" s="64"/>
      <c r="H37" s="64"/>
      <c r="I37" s="64"/>
      <c r="J37" s="64"/>
      <c r="K37" s="64"/>
      <c r="L37" s="64"/>
      <c r="M37" s="64"/>
      <c r="N37" s="64"/>
      <c r="O37" s="64"/>
      <c r="P37" s="64"/>
      <c r="Q37" s="49"/>
    </row>
    <row r="38" spans="2:43" ht="33" customHeight="1" x14ac:dyDescent="0.25">
      <c r="B38" s="16" t="s">
        <v>40</v>
      </c>
      <c r="C38" s="35" t="s">
        <v>41</v>
      </c>
      <c r="D38" s="35" t="s">
        <v>42</v>
      </c>
      <c r="E38" s="63" t="s">
        <v>10</v>
      </c>
      <c r="F38" s="63" t="s">
        <v>11</v>
      </c>
      <c r="G38" s="63" t="s">
        <v>12</v>
      </c>
      <c r="H38" s="63" t="s">
        <v>13</v>
      </c>
      <c r="I38" s="63" t="s">
        <v>14</v>
      </c>
      <c r="J38" s="63" t="s">
        <v>15</v>
      </c>
      <c r="K38" s="63" t="s">
        <v>16</v>
      </c>
      <c r="L38" s="63" t="s">
        <v>17</v>
      </c>
      <c r="M38" s="63" t="s">
        <v>18</v>
      </c>
      <c r="N38" s="63" t="s">
        <v>19</v>
      </c>
      <c r="O38" s="63" t="s">
        <v>20</v>
      </c>
      <c r="P38" s="63" t="s">
        <v>21</v>
      </c>
      <c r="Q38" s="63" t="s">
        <v>22</v>
      </c>
      <c r="R38" s="55" t="s">
        <v>10</v>
      </c>
      <c r="S38" s="55" t="s">
        <v>11</v>
      </c>
      <c r="T38" s="55" t="s">
        <v>12</v>
      </c>
      <c r="U38" s="55" t="s">
        <v>13</v>
      </c>
      <c r="V38" s="55" t="s">
        <v>14</v>
      </c>
      <c r="W38" s="55" t="s">
        <v>15</v>
      </c>
      <c r="X38" s="55" t="s">
        <v>16</v>
      </c>
      <c r="Y38" s="55" t="s">
        <v>17</v>
      </c>
      <c r="Z38" s="55" t="s">
        <v>18</v>
      </c>
      <c r="AA38" s="55" t="s">
        <v>19</v>
      </c>
      <c r="AB38" s="55" t="s">
        <v>20</v>
      </c>
      <c r="AC38" s="55" t="s">
        <v>21</v>
      </c>
      <c r="AD38" s="55" t="s">
        <v>22</v>
      </c>
      <c r="AE38" s="61" t="s">
        <v>10</v>
      </c>
      <c r="AF38" s="61" t="s">
        <v>11</v>
      </c>
      <c r="AG38" s="61" t="s">
        <v>12</v>
      </c>
      <c r="AH38" s="61" t="s">
        <v>13</v>
      </c>
      <c r="AI38" s="61" t="s">
        <v>14</v>
      </c>
      <c r="AJ38" s="61" t="s">
        <v>15</v>
      </c>
      <c r="AK38" s="61" t="s">
        <v>16</v>
      </c>
      <c r="AL38" s="62" t="s">
        <v>17</v>
      </c>
      <c r="AM38" s="62" t="s">
        <v>18</v>
      </c>
      <c r="AN38" s="62" t="s">
        <v>19</v>
      </c>
      <c r="AO38" s="62" t="s">
        <v>20</v>
      </c>
      <c r="AP38" s="62" t="s">
        <v>21</v>
      </c>
      <c r="AQ38" s="61" t="s">
        <v>22</v>
      </c>
    </row>
    <row r="39" spans="2:43" x14ac:dyDescent="0.25">
      <c r="B39" s="8" t="s">
        <v>23</v>
      </c>
      <c r="C39" s="149">
        <v>1002287906</v>
      </c>
      <c r="D39" s="149">
        <v>1362445247.6900001</v>
      </c>
      <c r="E39" s="60">
        <v>0</v>
      </c>
      <c r="F39" s="149">
        <v>941348.74</v>
      </c>
      <c r="G39" s="149">
        <v>481290.82</v>
      </c>
      <c r="H39" s="149">
        <v>488510.18</v>
      </c>
      <c r="I39" s="149">
        <v>495837.84</v>
      </c>
      <c r="J39" s="149">
        <v>503275.4</v>
      </c>
      <c r="K39" s="60">
        <v>0</v>
      </c>
      <c r="L39" s="149">
        <v>3584253.8499999996</v>
      </c>
      <c r="M39" s="149">
        <v>2682938.59</v>
      </c>
      <c r="N39" s="149">
        <v>3011212.5</v>
      </c>
      <c r="O39" s="149">
        <v>978005.7</v>
      </c>
      <c r="P39" s="149">
        <v>340676752.82000005</v>
      </c>
      <c r="Q39" s="149">
        <f>SUM(E39:P39)</f>
        <v>353843426.44000006</v>
      </c>
      <c r="R39" s="60">
        <v>0</v>
      </c>
      <c r="S39" s="60">
        <v>0</v>
      </c>
      <c r="T39" s="60">
        <v>0</v>
      </c>
      <c r="U39" s="60">
        <v>0</v>
      </c>
      <c r="V39" s="60">
        <v>0</v>
      </c>
      <c r="W39" s="60">
        <v>0</v>
      </c>
      <c r="X39" s="60">
        <v>0</v>
      </c>
      <c r="Y39" s="60">
        <v>0</v>
      </c>
      <c r="Z39" s="60">
        <v>0</v>
      </c>
      <c r="AA39" s="60">
        <v>0</v>
      </c>
      <c r="AB39" s="60">
        <v>0</v>
      </c>
      <c r="AC39" s="60">
        <v>0</v>
      </c>
      <c r="AD39" s="60">
        <v>0</v>
      </c>
      <c r="AE39" s="95">
        <f t="shared" ref="AE39:AE46" si="17">E39</f>
        <v>0</v>
      </c>
      <c r="AF39" s="150">
        <f t="shared" ref="AF39:AF46" si="18">F39</f>
        <v>941348.74</v>
      </c>
      <c r="AG39" s="150">
        <f t="shared" ref="AG39:AG46" si="19">G39</f>
        <v>481290.82</v>
      </c>
      <c r="AH39" s="150">
        <f t="shared" ref="AH39:AH46" si="20">H39</f>
        <v>488510.18</v>
      </c>
      <c r="AI39" s="150">
        <f t="shared" ref="AI39:AI46" si="21">I39</f>
        <v>495837.84</v>
      </c>
      <c r="AJ39" s="150">
        <f t="shared" ref="AJ39:AJ46" si="22">J39</f>
        <v>503275.4</v>
      </c>
      <c r="AK39" s="95">
        <f t="shared" ref="AK39:AK46" si="23">K39</f>
        <v>0</v>
      </c>
      <c r="AL39" s="150">
        <f t="shared" ref="AL39:AL46" si="24">L39</f>
        <v>3584253.8499999996</v>
      </c>
      <c r="AM39" s="150">
        <f t="shared" ref="AM39:AM46" si="25">M39</f>
        <v>2682938.59</v>
      </c>
      <c r="AN39" s="150">
        <f t="shared" ref="AN39:AN46" si="26">N39</f>
        <v>3011212.5</v>
      </c>
      <c r="AO39" s="150">
        <f t="shared" ref="AO39:AO46" si="27">O39</f>
        <v>978005.7</v>
      </c>
      <c r="AP39" s="150">
        <f t="shared" ref="AP39:AP46" si="28">P39</f>
        <v>340676752.82000005</v>
      </c>
      <c r="AQ39" s="150">
        <f t="shared" ref="AQ39:AQ46" si="29">Q39</f>
        <v>353843426.44000006</v>
      </c>
    </row>
    <row r="40" spans="2:43" x14ac:dyDescent="0.25">
      <c r="B40" s="10" t="s">
        <v>24</v>
      </c>
      <c r="C40" s="129">
        <v>1002287906</v>
      </c>
      <c r="D40" s="129">
        <v>1349898561.8399999</v>
      </c>
      <c r="E40" s="58">
        <v>0</v>
      </c>
      <c r="F40" s="152">
        <v>941348.74</v>
      </c>
      <c r="G40" s="152">
        <v>481290.82</v>
      </c>
      <c r="H40" s="152">
        <v>488510.18</v>
      </c>
      <c r="I40" s="152">
        <v>495837.84</v>
      </c>
      <c r="J40" s="152">
        <v>503275.4</v>
      </c>
      <c r="K40" s="58">
        <v>0</v>
      </c>
      <c r="L40" s="152">
        <v>3584253.8499999996</v>
      </c>
      <c r="M40" s="152">
        <v>2682938.59</v>
      </c>
      <c r="N40" s="152">
        <v>3011212.5</v>
      </c>
      <c r="O40" s="152">
        <v>978005.7</v>
      </c>
      <c r="P40" s="152">
        <v>328130068.97000003</v>
      </c>
      <c r="Q40" s="152">
        <f t="shared" ref="Q40:Q46" si="30">SUM(E40:P40)</f>
        <v>341296742.59000003</v>
      </c>
      <c r="R40" s="58">
        <v>0</v>
      </c>
      <c r="S40" s="58">
        <v>0</v>
      </c>
      <c r="T40" s="58">
        <v>0</v>
      </c>
      <c r="U40" s="58">
        <v>0</v>
      </c>
      <c r="V40" s="58">
        <v>0</v>
      </c>
      <c r="W40" s="58">
        <v>0</v>
      </c>
      <c r="X40" s="58">
        <v>0</v>
      </c>
      <c r="Y40" s="58">
        <v>0</v>
      </c>
      <c r="Z40" s="58">
        <v>0</v>
      </c>
      <c r="AA40" s="58">
        <v>0</v>
      </c>
      <c r="AB40" s="58">
        <v>0</v>
      </c>
      <c r="AC40" s="58">
        <v>0</v>
      </c>
      <c r="AD40" s="58">
        <v>0</v>
      </c>
      <c r="AE40" s="59">
        <f t="shared" si="17"/>
        <v>0</v>
      </c>
      <c r="AF40" s="131">
        <f t="shared" si="18"/>
        <v>941348.74</v>
      </c>
      <c r="AG40" s="131">
        <f t="shared" si="19"/>
        <v>481290.82</v>
      </c>
      <c r="AH40" s="131">
        <f t="shared" si="20"/>
        <v>488510.18</v>
      </c>
      <c r="AI40" s="131">
        <f t="shared" si="21"/>
        <v>495837.84</v>
      </c>
      <c r="AJ40" s="131">
        <f t="shared" si="22"/>
        <v>503275.4</v>
      </c>
      <c r="AK40" s="59">
        <f t="shared" si="23"/>
        <v>0</v>
      </c>
      <c r="AL40" s="131">
        <f t="shared" si="24"/>
        <v>3584253.8499999996</v>
      </c>
      <c r="AM40" s="131">
        <f t="shared" si="25"/>
        <v>2682938.59</v>
      </c>
      <c r="AN40" s="131">
        <f t="shared" si="26"/>
        <v>3011212.5</v>
      </c>
      <c r="AO40" s="131">
        <f t="shared" si="27"/>
        <v>978005.7</v>
      </c>
      <c r="AP40" s="131">
        <f t="shared" si="28"/>
        <v>328130068.97000003</v>
      </c>
      <c r="AQ40" s="131">
        <f t="shared" si="29"/>
        <v>341296742.59000003</v>
      </c>
    </row>
    <row r="41" spans="2:43" x14ac:dyDescent="0.25">
      <c r="B41" s="10" t="s">
        <v>49</v>
      </c>
      <c r="C41" s="21">
        <v>0</v>
      </c>
      <c r="D41" s="129">
        <v>3879514.8</v>
      </c>
      <c r="E41" s="58">
        <v>0</v>
      </c>
      <c r="F41" s="58">
        <v>0</v>
      </c>
      <c r="G41" s="58">
        <v>0</v>
      </c>
      <c r="H41" s="58">
        <v>0</v>
      </c>
      <c r="I41" s="58">
        <v>0</v>
      </c>
      <c r="J41" s="58">
        <v>0</v>
      </c>
      <c r="K41" s="58">
        <v>0</v>
      </c>
      <c r="L41" s="58">
        <v>0</v>
      </c>
      <c r="M41" s="58">
        <v>0</v>
      </c>
      <c r="N41" s="58">
        <v>0</v>
      </c>
      <c r="O41" s="58">
        <v>0</v>
      </c>
      <c r="P41" s="152">
        <v>3879513.8</v>
      </c>
      <c r="Q41" s="152">
        <f t="shared" si="30"/>
        <v>3879513.8</v>
      </c>
      <c r="R41" s="58">
        <v>0</v>
      </c>
      <c r="S41" s="58">
        <v>0</v>
      </c>
      <c r="T41" s="58">
        <v>0</v>
      </c>
      <c r="U41" s="58">
        <v>0</v>
      </c>
      <c r="V41" s="58">
        <v>0</v>
      </c>
      <c r="W41" s="58">
        <v>0</v>
      </c>
      <c r="X41" s="58">
        <v>0</v>
      </c>
      <c r="Y41" s="58">
        <v>0</v>
      </c>
      <c r="Z41" s="58">
        <v>0</v>
      </c>
      <c r="AA41" s="58">
        <v>0</v>
      </c>
      <c r="AB41" s="58">
        <v>0</v>
      </c>
      <c r="AC41" s="58">
        <v>0</v>
      </c>
      <c r="AD41" s="58">
        <v>0</v>
      </c>
      <c r="AE41" s="59">
        <f>E41</f>
        <v>0</v>
      </c>
      <c r="AF41" s="59">
        <f t="shared" si="18"/>
        <v>0</v>
      </c>
      <c r="AG41" s="59">
        <f t="shared" si="19"/>
        <v>0</v>
      </c>
      <c r="AH41" s="59">
        <f t="shared" si="20"/>
        <v>0</v>
      </c>
      <c r="AI41" s="59">
        <f t="shared" si="21"/>
        <v>0</v>
      </c>
      <c r="AJ41" s="59">
        <f t="shared" si="22"/>
        <v>0</v>
      </c>
      <c r="AK41" s="59">
        <f t="shared" si="23"/>
        <v>0</v>
      </c>
      <c r="AL41" s="59">
        <f t="shared" si="24"/>
        <v>0</v>
      </c>
      <c r="AM41" s="59">
        <f t="shared" si="25"/>
        <v>0</v>
      </c>
      <c r="AN41" s="59">
        <f t="shared" si="26"/>
        <v>0</v>
      </c>
      <c r="AO41" s="59">
        <f t="shared" si="27"/>
        <v>0</v>
      </c>
      <c r="AP41" s="131">
        <f t="shared" si="28"/>
        <v>3879513.8</v>
      </c>
      <c r="AQ41" s="131">
        <f t="shared" si="29"/>
        <v>3879513.8</v>
      </c>
    </row>
    <row r="42" spans="2:43" x14ac:dyDescent="0.25">
      <c r="B42" s="10" t="s">
        <v>54</v>
      </c>
      <c r="C42" s="21">
        <v>0</v>
      </c>
      <c r="D42" s="129">
        <v>8667171.0500000007</v>
      </c>
      <c r="E42" s="58">
        <v>0</v>
      </c>
      <c r="F42" s="58">
        <v>0</v>
      </c>
      <c r="G42" s="58">
        <v>0</v>
      </c>
      <c r="H42" s="58">
        <v>0</v>
      </c>
      <c r="I42" s="58">
        <v>0</v>
      </c>
      <c r="J42" s="58">
        <v>0</v>
      </c>
      <c r="K42" s="58">
        <v>0</v>
      </c>
      <c r="L42" s="58">
        <v>0</v>
      </c>
      <c r="M42" s="58">
        <v>0</v>
      </c>
      <c r="N42" s="58">
        <v>0</v>
      </c>
      <c r="O42" s="58">
        <v>0</v>
      </c>
      <c r="P42" s="152">
        <v>8667170.0500000007</v>
      </c>
      <c r="Q42" s="152">
        <f t="shared" si="30"/>
        <v>8667170.0500000007</v>
      </c>
      <c r="R42" s="58">
        <v>0</v>
      </c>
      <c r="S42" s="58">
        <v>0</v>
      </c>
      <c r="T42" s="58">
        <v>0</v>
      </c>
      <c r="U42" s="58">
        <v>0</v>
      </c>
      <c r="V42" s="58">
        <v>0</v>
      </c>
      <c r="W42" s="58">
        <v>0</v>
      </c>
      <c r="X42" s="58">
        <v>0</v>
      </c>
      <c r="Y42" s="58">
        <v>0</v>
      </c>
      <c r="Z42" s="58">
        <v>0</v>
      </c>
      <c r="AA42" s="58">
        <v>0</v>
      </c>
      <c r="AB42" s="58">
        <v>0</v>
      </c>
      <c r="AC42" s="58">
        <v>0</v>
      </c>
      <c r="AD42" s="58">
        <v>0</v>
      </c>
      <c r="AE42" s="59">
        <f t="shared" si="17"/>
        <v>0</v>
      </c>
      <c r="AF42" s="59">
        <f t="shared" si="18"/>
        <v>0</v>
      </c>
      <c r="AG42" s="59">
        <f t="shared" si="19"/>
        <v>0</v>
      </c>
      <c r="AH42" s="59">
        <f t="shared" si="20"/>
        <v>0</v>
      </c>
      <c r="AI42" s="59">
        <f t="shared" si="21"/>
        <v>0</v>
      </c>
      <c r="AJ42" s="59">
        <f t="shared" si="22"/>
        <v>0</v>
      </c>
      <c r="AK42" s="59">
        <f t="shared" si="23"/>
        <v>0</v>
      </c>
      <c r="AL42" s="59">
        <f t="shared" si="24"/>
        <v>0</v>
      </c>
      <c r="AM42" s="59">
        <f t="shared" si="25"/>
        <v>0</v>
      </c>
      <c r="AN42" s="59">
        <f t="shared" si="26"/>
        <v>0</v>
      </c>
      <c r="AO42" s="59">
        <f t="shared" si="27"/>
        <v>0</v>
      </c>
      <c r="AP42" s="131">
        <f t="shared" si="28"/>
        <v>8667170.0500000007</v>
      </c>
      <c r="AQ42" s="131">
        <f t="shared" si="29"/>
        <v>8667170.0500000007</v>
      </c>
    </row>
    <row r="43" spans="2:43" x14ac:dyDescent="0.25">
      <c r="B43" s="8" t="s">
        <v>27</v>
      </c>
      <c r="C43" s="146">
        <v>1338308604</v>
      </c>
      <c r="D43" s="146">
        <v>1342791332.01</v>
      </c>
      <c r="E43" s="60">
        <v>0</v>
      </c>
      <c r="F43" s="60">
        <v>0</v>
      </c>
      <c r="G43" s="60">
        <v>0</v>
      </c>
      <c r="H43" s="60">
        <v>0</v>
      </c>
      <c r="I43" s="149">
        <v>1867803.05</v>
      </c>
      <c r="J43" s="149">
        <v>373560.61</v>
      </c>
      <c r="K43" s="149">
        <v>373560.61</v>
      </c>
      <c r="L43" s="149">
        <v>373560.61</v>
      </c>
      <c r="M43" s="149">
        <v>373560.61</v>
      </c>
      <c r="N43" s="149">
        <v>373560.61</v>
      </c>
      <c r="O43" s="149">
        <v>373560.61</v>
      </c>
      <c r="P43" s="149">
        <v>373560.61</v>
      </c>
      <c r="Q43" s="149">
        <f t="shared" si="30"/>
        <v>4482727.3199999994</v>
      </c>
      <c r="R43" s="58">
        <v>0</v>
      </c>
      <c r="S43" s="58">
        <v>0</v>
      </c>
      <c r="T43" s="58">
        <v>0</v>
      </c>
      <c r="U43" s="58">
        <v>0</v>
      </c>
      <c r="V43" s="58">
        <v>0</v>
      </c>
      <c r="W43" s="58">
        <v>0</v>
      </c>
      <c r="X43" s="58">
        <v>0</v>
      </c>
      <c r="Y43" s="58">
        <v>0</v>
      </c>
      <c r="Z43" s="58">
        <v>0</v>
      </c>
      <c r="AA43" s="58">
        <v>0</v>
      </c>
      <c r="AB43" s="58">
        <v>0</v>
      </c>
      <c r="AC43" s="58">
        <v>0</v>
      </c>
      <c r="AD43" s="58">
        <v>0</v>
      </c>
      <c r="AE43" s="95">
        <f t="shared" si="17"/>
        <v>0</v>
      </c>
      <c r="AF43" s="95">
        <f t="shared" si="18"/>
        <v>0</v>
      </c>
      <c r="AG43" s="95">
        <f t="shared" si="19"/>
        <v>0</v>
      </c>
      <c r="AH43" s="95">
        <f t="shared" si="20"/>
        <v>0</v>
      </c>
      <c r="AI43" s="150">
        <f t="shared" si="21"/>
        <v>1867803.05</v>
      </c>
      <c r="AJ43" s="150">
        <f t="shared" si="22"/>
        <v>373560.61</v>
      </c>
      <c r="AK43" s="150">
        <f t="shared" si="23"/>
        <v>373560.61</v>
      </c>
      <c r="AL43" s="150">
        <f t="shared" si="24"/>
        <v>373560.61</v>
      </c>
      <c r="AM43" s="150">
        <f t="shared" si="25"/>
        <v>373560.61</v>
      </c>
      <c r="AN43" s="150">
        <f t="shared" si="26"/>
        <v>373560.61</v>
      </c>
      <c r="AO43" s="150">
        <f t="shared" si="27"/>
        <v>373560.61</v>
      </c>
      <c r="AP43" s="150">
        <f t="shared" si="28"/>
        <v>373560.61</v>
      </c>
      <c r="AQ43" s="150">
        <f t="shared" si="29"/>
        <v>4482727.3199999994</v>
      </c>
    </row>
    <row r="44" spans="2:43" x14ac:dyDescent="0.25">
      <c r="B44" s="10" t="s">
        <v>24</v>
      </c>
      <c r="C44" s="129">
        <v>1338308604</v>
      </c>
      <c r="D44" s="129">
        <v>1342791332.01</v>
      </c>
      <c r="E44" s="58">
        <v>0</v>
      </c>
      <c r="F44" s="58">
        <v>0</v>
      </c>
      <c r="G44" s="58">
        <v>0</v>
      </c>
      <c r="H44" s="58">
        <v>0</v>
      </c>
      <c r="I44" s="152">
        <v>1867803.05</v>
      </c>
      <c r="J44" s="152">
        <v>373560.61</v>
      </c>
      <c r="K44" s="152">
        <v>373560.61</v>
      </c>
      <c r="L44" s="152">
        <v>373560.61</v>
      </c>
      <c r="M44" s="152">
        <v>373560.61</v>
      </c>
      <c r="N44" s="152">
        <v>373560.61</v>
      </c>
      <c r="O44" s="152">
        <v>373560.61</v>
      </c>
      <c r="P44" s="152">
        <v>373560.61</v>
      </c>
      <c r="Q44" s="152">
        <f t="shared" si="30"/>
        <v>4482727.3199999994</v>
      </c>
      <c r="R44" s="58">
        <v>0</v>
      </c>
      <c r="S44" s="58">
        <v>0</v>
      </c>
      <c r="T44" s="58">
        <v>0</v>
      </c>
      <c r="U44" s="58">
        <v>0</v>
      </c>
      <c r="V44" s="58">
        <v>0</v>
      </c>
      <c r="W44" s="58">
        <v>0</v>
      </c>
      <c r="X44" s="58">
        <v>0</v>
      </c>
      <c r="Y44" s="58">
        <v>0</v>
      </c>
      <c r="Z44" s="58">
        <v>0</v>
      </c>
      <c r="AA44" s="58">
        <v>0</v>
      </c>
      <c r="AB44" s="58">
        <v>0</v>
      </c>
      <c r="AC44" s="58">
        <v>0</v>
      </c>
      <c r="AD44" s="58">
        <v>0</v>
      </c>
      <c r="AE44" s="59">
        <f t="shared" si="17"/>
        <v>0</v>
      </c>
      <c r="AF44" s="59">
        <f t="shared" si="18"/>
        <v>0</v>
      </c>
      <c r="AG44" s="59">
        <f t="shared" si="19"/>
        <v>0</v>
      </c>
      <c r="AH44" s="59">
        <f t="shared" si="20"/>
        <v>0</v>
      </c>
      <c r="AI44" s="131">
        <f t="shared" si="21"/>
        <v>1867803.05</v>
      </c>
      <c r="AJ44" s="131">
        <f t="shared" si="22"/>
        <v>373560.61</v>
      </c>
      <c r="AK44" s="131">
        <f t="shared" si="23"/>
        <v>373560.61</v>
      </c>
      <c r="AL44" s="131">
        <f t="shared" si="24"/>
        <v>373560.61</v>
      </c>
      <c r="AM44" s="131">
        <f t="shared" si="25"/>
        <v>373560.61</v>
      </c>
      <c r="AN44" s="131">
        <f t="shared" si="26"/>
        <v>373560.61</v>
      </c>
      <c r="AO44" s="131">
        <f t="shared" si="27"/>
        <v>373560.61</v>
      </c>
      <c r="AP44" s="131">
        <f t="shared" si="28"/>
        <v>373560.61</v>
      </c>
      <c r="AQ44" s="131">
        <f t="shared" si="29"/>
        <v>4482727.3199999994</v>
      </c>
    </row>
    <row r="45" spans="2:43" x14ac:dyDescent="0.25">
      <c r="B45" s="8" t="s">
        <v>28</v>
      </c>
      <c r="C45" s="149">
        <v>400866938</v>
      </c>
      <c r="D45" s="149">
        <v>403155253</v>
      </c>
      <c r="E45" s="60">
        <v>0</v>
      </c>
      <c r="F45" s="60">
        <v>0</v>
      </c>
      <c r="G45" s="60">
        <v>0</v>
      </c>
      <c r="H45" s="60">
        <v>0</v>
      </c>
      <c r="I45" s="60">
        <v>0</v>
      </c>
      <c r="J45" s="60">
        <v>0</v>
      </c>
      <c r="K45" s="60">
        <v>0</v>
      </c>
      <c r="L45" s="149">
        <v>510824.53</v>
      </c>
      <c r="M45" s="149">
        <v>598902.9</v>
      </c>
      <c r="N45" s="149">
        <v>526264.59</v>
      </c>
      <c r="O45" s="60">
        <v>0</v>
      </c>
      <c r="P45" s="60">
        <v>0</v>
      </c>
      <c r="Q45" s="149">
        <f t="shared" si="30"/>
        <v>1635992.02</v>
      </c>
      <c r="R45" s="60">
        <v>0</v>
      </c>
      <c r="S45" s="60">
        <v>0</v>
      </c>
      <c r="T45" s="60">
        <v>0</v>
      </c>
      <c r="U45" s="60">
        <v>0</v>
      </c>
      <c r="V45" s="60">
        <v>0</v>
      </c>
      <c r="W45" s="60">
        <v>0</v>
      </c>
      <c r="X45" s="60">
        <v>0</v>
      </c>
      <c r="Y45" s="60">
        <v>0</v>
      </c>
      <c r="Z45" s="60">
        <v>0</v>
      </c>
      <c r="AA45" s="60">
        <v>0</v>
      </c>
      <c r="AB45" s="60">
        <v>0</v>
      </c>
      <c r="AC45" s="60">
        <v>0</v>
      </c>
      <c r="AD45" s="60">
        <v>0</v>
      </c>
      <c r="AE45" s="95">
        <f t="shared" si="17"/>
        <v>0</v>
      </c>
      <c r="AF45" s="95">
        <f t="shared" si="18"/>
        <v>0</v>
      </c>
      <c r="AG45" s="95">
        <f t="shared" si="19"/>
        <v>0</v>
      </c>
      <c r="AH45" s="95">
        <f t="shared" si="20"/>
        <v>0</v>
      </c>
      <c r="AI45" s="95">
        <f t="shared" si="21"/>
        <v>0</v>
      </c>
      <c r="AJ45" s="95">
        <f t="shared" si="22"/>
        <v>0</v>
      </c>
      <c r="AK45" s="95">
        <f t="shared" si="23"/>
        <v>0</v>
      </c>
      <c r="AL45" s="150">
        <f t="shared" si="24"/>
        <v>510824.53</v>
      </c>
      <c r="AM45" s="150">
        <f t="shared" si="25"/>
        <v>598902.9</v>
      </c>
      <c r="AN45" s="150">
        <f t="shared" si="26"/>
        <v>526264.59</v>
      </c>
      <c r="AO45" s="95">
        <f t="shared" si="27"/>
        <v>0</v>
      </c>
      <c r="AP45" s="95">
        <f t="shared" si="28"/>
        <v>0</v>
      </c>
      <c r="AQ45" s="150">
        <f t="shared" si="29"/>
        <v>1635992.02</v>
      </c>
    </row>
    <row r="46" spans="2:43" x14ac:dyDescent="0.25">
      <c r="B46" s="10" t="s">
        <v>25</v>
      </c>
      <c r="C46" s="129">
        <v>400866938</v>
      </c>
      <c r="D46" s="129">
        <v>403155253</v>
      </c>
      <c r="E46" s="58">
        <v>0</v>
      </c>
      <c r="F46" s="58">
        <v>0</v>
      </c>
      <c r="G46" s="58">
        <v>0</v>
      </c>
      <c r="H46" s="58">
        <v>0</v>
      </c>
      <c r="I46" s="58">
        <v>0</v>
      </c>
      <c r="J46" s="58">
        <v>0</v>
      </c>
      <c r="K46" s="58">
        <v>0</v>
      </c>
      <c r="L46" s="152">
        <v>510824.53</v>
      </c>
      <c r="M46" s="152">
        <v>598902.9</v>
      </c>
      <c r="N46" s="152">
        <v>526264.59</v>
      </c>
      <c r="O46" s="58">
        <v>0</v>
      </c>
      <c r="P46" s="58">
        <v>0</v>
      </c>
      <c r="Q46" s="152">
        <f t="shared" si="30"/>
        <v>1635992.02</v>
      </c>
      <c r="R46" s="58">
        <v>0</v>
      </c>
      <c r="S46" s="58">
        <v>0</v>
      </c>
      <c r="T46" s="58">
        <v>0</v>
      </c>
      <c r="U46" s="58">
        <v>0</v>
      </c>
      <c r="V46" s="58">
        <v>0</v>
      </c>
      <c r="W46" s="58">
        <v>0</v>
      </c>
      <c r="X46" s="58">
        <v>0</v>
      </c>
      <c r="Y46" s="58">
        <v>0</v>
      </c>
      <c r="Z46" s="58">
        <v>0</v>
      </c>
      <c r="AA46" s="58">
        <v>0</v>
      </c>
      <c r="AB46" s="58">
        <v>0</v>
      </c>
      <c r="AC46" s="58">
        <v>0</v>
      </c>
      <c r="AD46" s="58">
        <v>0</v>
      </c>
      <c r="AE46" s="59">
        <f t="shared" si="17"/>
        <v>0</v>
      </c>
      <c r="AF46" s="59">
        <f t="shared" si="18"/>
        <v>0</v>
      </c>
      <c r="AG46" s="59">
        <f t="shared" si="19"/>
        <v>0</v>
      </c>
      <c r="AH46" s="59">
        <f t="shared" si="20"/>
        <v>0</v>
      </c>
      <c r="AI46" s="59">
        <f t="shared" si="21"/>
        <v>0</v>
      </c>
      <c r="AJ46" s="59">
        <f t="shared" si="22"/>
        <v>0</v>
      </c>
      <c r="AK46" s="59">
        <f t="shared" si="23"/>
        <v>0</v>
      </c>
      <c r="AL46" s="131">
        <f t="shared" si="24"/>
        <v>510824.53</v>
      </c>
      <c r="AM46" s="131">
        <f t="shared" si="25"/>
        <v>598902.9</v>
      </c>
      <c r="AN46" s="131">
        <f t="shared" si="26"/>
        <v>526264.59</v>
      </c>
      <c r="AO46" s="59">
        <f t="shared" si="27"/>
        <v>0</v>
      </c>
      <c r="AP46" s="59">
        <f t="shared" si="28"/>
        <v>0</v>
      </c>
      <c r="AQ46" s="131">
        <f t="shared" si="29"/>
        <v>1635992.02</v>
      </c>
    </row>
    <row r="47" spans="2:43" s="24" customFormat="1" x14ac:dyDescent="0.25">
      <c r="B47" s="16" t="s">
        <v>43</v>
      </c>
      <c r="C47" s="160">
        <f>C39+C43+C45</f>
        <v>2741463448</v>
      </c>
      <c r="D47" s="160">
        <f t="shared" ref="D47:AQ47" si="31">D39+D43+D45</f>
        <v>3108391832.6999998</v>
      </c>
      <c r="E47" s="56">
        <f t="shared" si="31"/>
        <v>0</v>
      </c>
      <c r="F47" s="157">
        <f t="shared" si="31"/>
        <v>941348.74</v>
      </c>
      <c r="G47" s="157">
        <f t="shared" si="31"/>
        <v>481290.82</v>
      </c>
      <c r="H47" s="157">
        <f t="shared" si="31"/>
        <v>488510.18</v>
      </c>
      <c r="I47" s="157">
        <f t="shared" si="31"/>
        <v>2363640.89</v>
      </c>
      <c r="J47" s="157">
        <f t="shared" si="31"/>
        <v>876836.01</v>
      </c>
      <c r="K47" s="157">
        <f t="shared" si="31"/>
        <v>373560.61</v>
      </c>
      <c r="L47" s="157">
        <f t="shared" si="31"/>
        <v>4468638.9899999993</v>
      </c>
      <c r="M47" s="157">
        <f t="shared" si="31"/>
        <v>3655402.0999999996</v>
      </c>
      <c r="N47" s="157">
        <f t="shared" si="31"/>
        <v>3911037.6999999997</v>
      </c>
      <c r="O47" s="157">
        <f t="shared" si="31"/>
        <v>1351566.31</v>
      </c>
      <c r="P47" s="157">
        <f t="shared" si="31"/>
        <v>341050313.43000007</v>
      </c>
      <c r="Q47" s="157">
        <f t="shared" si="31"/>
        <v>359962145.78000003</v>
      </c>
      <c r="R47" s="55">
        <f t="shared" si="31"/>
        <v>0</v>
      </c>
      <c r="S47" s="55">
        <f t="shared" si="31"/>
        <v>0</v>
      </c>
      <c r="T47" s="55">
        <f t="shared" si="31"/>
        <v>0</v>
      </c>
      <c r="U47" s="55">
        <f t="shared" si="31"/>
        <v>0</v>
      </c>
      <c r="V47" s="55">
        <f t="shared" si="31"/>
        <v>0</v>
      </c>
      <c r="W47" s="55">
        <f t="shared" si="31"/>
        <v>0</v>
      </c>
      <c r="X47" s="55">
        <f t="shared" si="31"/>
        <v>0</v>
      </c>
      <c r="Y47" s="55">
        <f t="shared" si="31"/>
        <v>0</v>
      </c>
      <c r="Z47" s="55">
        <f t="shared" si="31"/>
        <v>0</v>
      </c>
      <c r="AA47" s="55">
        <f t="shared" si="31"/>
        <v>0</v>
      </c>
      <c r="AB47" s="55">
        <f t="shared" si="31"/>
        <v>0</v>
      </c>
      <c r="AC47" s="55">
        <f t="shared" si="31"/>
        <v>0</v>
      </c>
      <c r="AD47" s="55">
        <f t="shared" si="31"/>
        <v>0</v>
      </c>
      <c r="AE47" s="54">
        <f t="shared" si="31"/>
        <v>0</v>
      </c>
      <c r="AF47" s="159">
        <f t="shared" si="31"/>
        <v>941348.74</v>
      </c>
      <c r="AG47" s="159">
        <f t="shared" si="31"/>
        <v>481290.82</v>
      </c>
      <c r="AH47" s="159">
        <f t="shared" si="31"/>
        <v>488510.18</v>
      </c>
      <c r="AI47" s="159">
        <f t="shared" si="31"/>
        <v>2363640.89</v>
      </c>
      <c r="AJ47" s="159">
        <f t="shared" si="31"/>
        <v>876836.01</v>
      </c>
      <c r="AK47" s="159">
        <f t="shared" si="31"/>
        <v>373560.61</v>
      </c>
      <c r="AL47" s="159">
        <f t="shared" si="31"/>
        <v>4468638.9899999993</v>
      </c>
      <c r="AM47" s="159">
        <f t="shared" si="31"/>
        <v>3655402.0999999996</v>
      </c>
      <c r="AN47" s="159">
        <f t="shared" si="31"/>
        <v>3911037.6999999997</v>
      </c>
      <c r="AO47" s="159">
        <f t="shared" si="31"/>
        <v>1351566.31</v>
      </c>
      <c r="AP47" s="159">
        <f t="shared" si="31"/>
        <v>341050313.43000007</v>
      </c>
      <c r="AQ47" s="159">
        <f t="shared" si="31"/>
        <v>359962145.78000003</v>
      </c>
    </row>
    <row r="48" spans="2:43" x14ac:dyDescent="0.25">
      <c r="C48" s="21"/>
      <c r="D48" s="21"/>
      <c r="E48" s="58"/>
      <c r="F48" s="58"/>
      <c r="G48" s="58"/>
      <c r="H48" s="58"/>
      <c r="I48" s="58"/>
      <c r="J48" s="58"/>
      <c r="K48" s="58"/>
      <c r="L48" s="58"/>
      <c r="M48" s="58"/>
      <c r="N48" s="58"/>
      <c r="O48" s="58"/>
      <c r="P48" s="58"/>
      <c r="Q48" s="58"/>
      <c r="R48" s="57"/>
      <c r="S48" s="57"/>
      <c r="T48" s="57"/>
      <c r="U48" s="57"/>
      <c r="V48" s="57"/>
      <c r="W48" s="57"/>
      <c r="X48" s="57"/>
      <c r="Y48" s="57"/>
      <c r="Z48" s="57"/>
      <c r="AA48" s="57"/>
      <c r="AB48" s="57"/>
      <c r="AC48" s="57"/>
      <c r="AD48" s="57"/>
    </row>
    <row r="49" spans="2:43" s="25" customFormat="1" x14ac:dyDescent="0.25">
      <c r="B49" s="16" t="s">
        <v>44</v>
      </c>
      <c r="C49" s="160">
        <f t="shared" ref="C49:AD49" si="32">C35+C47</f>
        <v>81651140543</v>
      </c>
      <c r="D49" s="160">
        <f t="shared" si="32"/>
        <v>87494695324.51001</v>
      </c>
      <c r="E49" s="157">
        <f t="shared" si="32"/>
        <v>2275035698.7300005</v>
      </c>
      <c r="F49" s="157">
        <f t="shared" si="32"/>
        <v>2867370977.3299999</v>
      </c>
      <c r="G49" s="157">
        <f t="shared" si="32"/>
        <v>3526413229.2599998</v>
      </c>
      <c r="H49" s="157">
        <f t="shared" si="32"/>
        <v>3179128000.3800006</v>
      </c>
      <c r="I49" s="157">
        <f t="shared" si="32"/>
        <v>3237282467.21</v>
      </c>
      <c r="J49" s="157">
        <f t="shared" si="32"/>
        <v>3394461485.920001</v>
      </c>
      <c r="K49" s="157">
        <f t="shared" si="32"/>
        <v>2960825545.1600003</v>
      </c>
      <c r="L49" s="157">
        <f t="shared" si="32"/>
        <v>3554808202.1300011</v>
      </c>
      <c r="M49" s="157">
        <f t="shared" si="32"/>
        <v>3738275608.5700002</v>
      </c>
      <c r="N49" s="157">
        <f t="shared" si="32"/>
        <v>3844996436.71</v>
      </c>
      <c r="O49" s="157">
        <f t="shared" si="32"/>
        <v>3972395294.6699996</v>
      </c>
      <c r="P49" s="157">
        <f t="shared" si="32"/>
        <v>8069083388.8599949</v>
      </c>
      <c r="Q49" s="157">
        <f t="shared" si="32"/>
        <v>44620076334.93</v>
      </c>
      <c r="R49" s="55">
        <f t="shared" si="32"/>
        <v>0</v>
      </c>
      <c r="S49" s="55">
        <f t="shared" si="32"/>
        <v>0</v>
      </c>
      <c r="T49" s="161">
        <f t="shared" si="32"/>
        <v>140057445.46000001</v>
      </c>
      <c r="U49" s="55">
        <f t="shared" si="32"/>
        <v>0</v>
      </c>
      <c r="V49" s="161">
        <f t="shared" si="32"/>
        <v>9839000</v>
      </c>
      <c r="W49" s="161">
        <f t="shared" si="32"/>
        <v>84418308</v>
      </c>
      <c r="X49" s="55">
        <f t="shared" si="32"/>
        <v>0</v>
      </c>
      <c r="Y49" s="161">
        <f t="shared" si="32"/>
        <v>15685246</v>
      </c>
      <c r="Z49" s="161">
        <f t="shared" si="32"/>
        <v>478304130.43000001</v>
      </c>
      <c r="AA49" s="161">
        <f t="shared" si="32"/>
        <v>7789229</v>
      </c>
      <c r="AB49" s="161">
        <f t="shared" si="32"/>
        <v>124268093.33999999</v>
      </c>
      <c r="AC49" s="161">
        <f t="shared" si="32"/>
        <v>96373968.549999997</v>
      </c>
      <c r="AD49" s="161">
        <f t="shared" si="32"/>
        <v>956735420.77999997</v>
      </c>
      <c r="AE49" s="159">
        <f t="shared" ref="AE49:AQ49" si="33">AE35+AE47</f>
        <v>2275035698.7300005</v>
      </c>
      <c r="AF49" s="159">
        <f t="shared" si="33"/>
        <v>2867370977.3299999</v>
      </c>
      <c r="AG49" s="159">
        <f t="shared" si="33"/>
        <v>3666470674.7199998</v>
      </c>
      <c r="AH49" s="159">
        <f t="shared" si="33"/>
        <v>3179128000.3800006</v>
      </c>
      <c r="AI49" s="159">
        <f t="shared" si="33"/>
        <v>3247121467.21</v>
      </c>
      <c r="AJ49" s="159">
        <f t="shared" si="33"/>
        <v>3478879793.920001</v>
      </c>
      <c r="AK49" s="159">
        <f t="shared" si="33"/>
        <v>2960825545.1600003</v>
      </c>
      <c r="AL49" s="159">
        <f t="shared" si="33"/>
        <v>3570493448.1300011</v>
      </c>
      <c r="AM49" s="159">
        <f t="shared" si="33"/>
        <v>4216579739</v>
      </c>
      <c r="AN49" s="159">
        <f t="shared" si="33"/>
        <v>3852785665.71</v>
      </c>
      <c r="AO49" s="159">
        <f t="shared" si="33"/>
        <v>4096663388.0099998</v>
      </c>
      <c r="AP49" s="159">
        <f t="shared" si="33"/>
        <v>8165457357.4099951</v>
      </c>
      <c r="AQ49" s="159">
        <f t="shared" si="33"/>
        <v>45576811755.709999</v>
      </c>
    </row>
    <row r="50" spans="2:43" x14ac:dyDescent="0.25">
      <c r="B50" s="27" t="s">
        <v>71</v>
      </c>
      <c r="C50" s="27"/>
      <c r="D50" s="27"/>
      <c r="E50" s="50"/>
      <c r="F50" s="50"/>
      <c r="G50" s="50"/>
      <c r="H50" s="50"/>
      <c r="I50" s="50"/>
      <c r="J50" s="50"/>
      <c r="K50" s="50"/>
      <c r="L50" s="50"/>
      <c r="M50" s="50"/>
      <c r="N50" s="50"/>
      <c r="O50" s="50"/>
      <c r="P50" s="50"/>
      <c r="Q50" s="49"/>
    </row>
    <row r="51" spans="2:43" x14ac:dyDescent="0.25">
      <c r="B51" s="29" t="s">
        <v>61</v>
      </c>
      <c r="C51" s="29"/>
      <c r="D51" s="53"/>
      <c r="E51" s="50"/>
      <c r="F51" s="50"/>
      <c r="G51" s="50"/>
      <c r="H51" s="50"/>
      <c r="I51" s="50"/>
      <c r="J51" s="50"/>
      <c r="K51" s="50"/>
      <c r="L51" s="50"/>
      <c r="M51" s="50"/>
      <c r="N51" s="50"/>
      <c r="O51" s="50"/>
      <c r="P51" s="50"/>
      <c r="Q51" s="49"/>
    </row>
    <row r="52" spans="2:43" x14ac:dyDescent="0.25">
      <c r="B52" s="177" t="s">
        <v>72</v>
      </c>
      <c r="C52" s="177"/>
      <c r="D52" s="177"/>
      <c r="E52" s="177"/>
      <c r="F52" s="51"/>
      <c r="G52" s="51"/>
      <c r="H52" s="51"/>
      <c r="I52" s="52"/>
      <c r="J52" s="51"/>
      <c r="K52" s="50"/>
      <c r="L52" s="50"/>
      <c r="M52" s="50"/>
      <c r="N52" s="50"/>
      <c r="O52" s="50"/>
      <c r="P52" s="50"/>
      <c r="Q52" s="49"/>
    </row>
    <row r="53" spans="2:43" ht="14.25" customHeight="1" x14ac:dyDescent="0.25">
      <c r="B53" s="177" t="s">
        <v>73</v>
      </c>
      <c r="C53" s="177"/>
      <c r="D53" s="177"/>
      <c r="E53" s="177"/>
      <c r="F53" s="177"/>
      <c r="G53" s="177"/>
      <c r="H53" s="177"/>
      <c r="I53" s="177"/>
      <c r="J53" s="177"/>
      <c r="K53" s="48"/>
      <c r="L53" s="48"/>
      <c r="M53" s="48"/>
      <c r="N53" s="48"/>
      <c r="O53" s="48"/>
      <c r="P53" s="48"/>
      <c r="Q53" s="48"/>
    </row>
    <row r="54" spans="2:43" ht="15" customHeight="1" x14ac:dyDescent="0.25">
      <c r="B54" s="176" t="s">
        <v>74</v>
      </c>
      <c r="C54" s="176"/>
      <c r="D54" s="176"/>
      <c r="E54" s="176"/>
      <c r="F54" s="176"/>
      <c r="G54" s="176"/>
      <c r="H54" s="176"/>
      <c r="I54" s="176"/>
    </row>
    <row r="57" spans="2:43" x14ac:dyDescent="0.25">
      <c r="C57" s="47"/>
      <c r="D57" s="47"/>
    </row>
    <row r="62" spans="2:43" x14ac:dyDescent="0.25">
      <c r="B62" s="10"/>
    </row>
  </sheetData>
  <mergeCells count="13">
    <mergeCell ref="AE8:AQ8"/>
    <mergeCell ref="D8:D9"/>
    <mergeCell ref="B2:AQ2"/>
    <mergeCell ref="B3:AQ3"/>
    <mergeCell ref="B4:AQ4"/>
    <mergeCell ref="B5:AQ5"/>
    <mergeCell ref="R8:AD8"/>
    <mergeCell ref="B54:I54"/>
    <mergeCell ref="B53:J53"/>
    <mergeCell ref="B8:B9"/>
    <mergeCell ref="C8:C9"/>
    <mergeCell ref="E8:Q8"/>
    <mergeCell ref="B52:E52"/>
  </mergeCells>
  <pageMargins left="0.7" right="0.7" top="0.75" bottom="0.75" header="0.3" footer="0.3"/>
  <pageSetup paperSize="9" orientation="portrait" r:id="rId1"/>
  <ignoredErrors>
    <ignoredError sqref="Q43:Q46 Q36:Q40 Q10:Q34 Q41:Q4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Q62"/>
  <sheetViews>
    <sheetView showGridLines="0" topLeftCell="A24" zoomScale="85" zoomScaleNormal="85" workbookViewId="0">
      <selection activeCell="D21" sqref="D21"/>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6.71093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75</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65721272144</v>
      </c>
      <c r="D10" s="140">
        <v>64570135355.660011</v>
      </c>
      <c r="E10" s="140">
        <v>2700885939.8200002</v>
      </c>
      <c r="F10" s="140">
        <v>2874143910.2999997</v>
      </c>
      <c r="G10" s="140">
        <v>3282871959.4400001</v>
      </c>
      <c r="H10" s="140">
        <v>3306992608.5500002</v>
      </c>
      <c r="I10" s="140">
        <v>3752454923.9600005</v>
      </c>
      <c r="J10" s="140">
        <v>3785224244.8299999</v>
      </c>
      <c r="K10" s="140">
        <v>3641757586.8499985</v>
      </c>
      <c r="L10" s="140">
        <v>3537165387.0299993</v>
      </c>
      <c r="M10" s="140">
        <v>3396015609.0599999</v>
      </c>
      <c r="N10" s="140">
        <v>3837883871.79</v>
      </c>
      <c r="O10" s="140">
        <v>4458665890.8699989</v>
      </c>
      <c r="P10" s="140">
        <v>7088409783.2200003</v>
      </c>
      <c r="Q10" s="144">
        <f>SUM(E10:P10)</f>
        <v>45662471715.720001</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64844166295</v>
      </c>
      <c r="D11" s="129">
        <v>63335389179.030014</v>
      </c>
      <c r="E11" s="143">
        <v>2700885939.8200002</v>
      </c>
      <c r="F11" s="143">
        <v>2874143910.2999997</v>
      </c>
      <c r="G11" s="143">
        <v>3276961239.71</v>
      </c>
      <c r="H11" s="143">
        <v>3288429949.9700003</v>
      </c>
      <c r="I11" s="143">
        <v>3598912455.27</v>
      </c>
      <c r="J11" s="143">
        <v>3646972034.6100001</v>
      </c>
      <c r="K11" s="143">
        <v>3592508880.8999987</v>
      </c>
      <c r="L11" s="143">
        <v>3500066121.0799994</v>
      </c>
      <c r="M11" s="143">
        <v>3350950356.2199998</v>
      </c>
      <c r="N11" s="143">
        <v>3763840308.7799997</v>
      </c>
      <c r="O11" s="143">
        <v>4404318371.4899998</v>
      </c>
      <c r="P11" s="143">
        <v>6790606749.829999</v>
      </c>
      <c r="Q11" s="143">
        <f t="shared" ref="Q11:Q34" si="0">SUM(E11:P11)</f>
        <v>44788596317.979996</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860908167</v>
      </c>
      <c r="D12" s="129">
        <v>209238029.00000006</v>
      </c>
      <c r="E12" s="12">
        <v>0</v>
      </c>
      <c r="F12" s="12">
        <v>0</v>
      </c>
      <c r="G12" s="12">
        <v>0</v>
      </c>
      <c r="H12" s="12">
        <v>0</v>
      </c>
      <c r="I12" s="143">
        <v>94889993.5</v>
      </c>
      <c r="J12" s="143">
        <v>82520540.450000003</v>
      </c>
      <c r="K12" s="12">
        <v>0</v>
      </c>
      <c r="L12" s="143">
        <v>1173765.1000000001</v>
      </c>
      <c r="M12" s="143">
        <v>3344227.25</v>
      </c>
      <c r="N12" s="143">
        <v>788782.7</v>
      </c>
      <c r="O12" s="143">
        <v>1434536.33</v>
      </c>
      <c r="P12" s="143">
        <v>10426942.85</v>
      </c>
      <c r="Q12" s="143">
        <f t="shared" si="0"/>
        <v>194578788.17999998</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25</v>
      </c>
      <c r="C13" s="129">
        <v>16197682</v>
      </c>
      <c r="D13" s="129">
        <v>16197682</v>
      </c>
      <c r="E13" s="12">
        <v>0</v>
      </c>
      <c r="F13" s="12">
        <v>0</v>
      </c>
      <c r="G13" s="12">
        <v>0</v>
      </c>
      <c r="H13" s="12">
        <v>0</v>
      </c>
      <c r="I13" s="12">
        <v>0</v>
      </c>
      <c r="J13" s="12">
        <v>0</v>
      </c>
      <c r="K13" s="12">
        <v>0</v>
      </c>
      <c r="L13" s="12">
        <v>0</v>
      </c>
      <c r="M13" s="12">
        <v>0</v>
      </c>
      <c r="N13" s="12">
        <v>0</v>
      </c>
      <c r="O13" s="12">
        <v>0</v>
      </c>
      <c r="P13" s="12">
        <v>0</v>
      </c>
      <c r="Q13" s="12">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26</v>
      </c>
      <c r="C14" s="11">
        <v>0</v>
      </c>
      <c r="D14" s="129">
        <v>312452840</v>
      </c>
      <c r="E14" s="12">
        <v>0</v>
      </c>
      <c r="F14" s="12">
        <v>0</v>
      </c>
      <c r="G14" s="143">
        <v>3836301</v>
      </c>
      <c r="H14" s="143">
        <v>4800000</v>
      </c>
      <c r="I14" s="143">
        <v>5270685.42</v>
      </c>
      <c r="J14" s="143">
        <v>12754641.74</v>
      </c>
      <c r="K14" s="143">
        <v>20323878.219999999</v>
      </c>
      <c r="L14" s="143">
        <v>2191825.5</v>
      </c>
      <c r="M14" s="143">
        <v>23556683.669999998</v>
      </c>
      <c r="N14" s="143">
        <v>34331296.030000001</v>
      </c>
      <c r="O14" s="143">
        <v>8677345.1999999993</v>
      </c>
      <c r="P14" s="143">
        <v>103026425.85000001</v>
      </c>
      <c r="Q14" s="143">
        <f t="shared" si="0"/>
        <v>218769082.63</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1">
        <v>0</v>
      </c>
      <c r="D15" s="129">
        <v>557442599.98999989</v>
      </c>
      <c r="E15" s="12">
        <v>0</v>
      </c>
      <c r="F15" s="12">
        <v>0</v>
      </c>
      <c r="G15" s="143">
        <v>2074418.7300000002</v>
      </c>
      <c r="H15" s="143">
        <v>13762658.58</v>
      </c>
      <c r="I15" s="143">
        <v>31386037.509999998</v>
      </c>
      <c r="J15" s="143">
        <v>24431359.670000002</v>
      </c>
      <c r="K15" s="143">
        <v>27460908.880000003</v>
      </c>
      <c r="L15" s="143">
        <v>21690001.43</v>
      </c>
      <c r="M15" s="143">
        <v>14626475.160000002</v>
      </c>
      <c r="N15" s="143">
        <v>33840854.920000002</v>
      </c>
      <c r="O15" s="143">
        <v>38543007.899999999</v>
      </c>
      <c r="P15" s="143">
        <v>143838772.93000001</v>
      </c>
      <c r="Q15" s="143">
        <f t="shared" si="0"/>
        <v>351654495.71000004</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1">
        <v>0</v>
      </c>
      <c r="D16" s="129">
        <v>139415025.63999999</v>
      </c>
      <c r="E16" s="12">
        <v>0</v>
      </c>
      <c r="F16" s="12">
        <v>0</v>
      </c>
      <c r="G16" s="12">
        <v>0</v>
      </c>
      <c r="H16" s="12">
        <v>0</v>
      </c>
      <c r="I16" s="143">
        <v>21995752.260000002</v>
      </c>
      <c r="J16" s="143">
        <v>18545668.359999999</v>
      </c>
      <c r="K16" s="143">
        <v>1463918.85</v>
      </c>
      <c r="L16" s="143">
        <v>12043673.919999998</v>
      </c>
      <c r="M16" s="143">
        <v>3537866.76</v>
      </c>
      <c r="N16" s="143">
        <v>5082629.3600000013</v>
      </c>
      <c r="O16" s="143">
        <v>5692629.9500000002</v>
      </c>
      <c r="P16" s="143">
        <v>40510891.75999999</v>
      </c>
      <c r="Q16" s="143">
        <f t="shared" si="0"/>
        <v>108873031.21999998</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8" t="s">
        <v>27</v>
      </c>
      <c r="C17" s="140">
        <v>1115610923</v>
      </c>
      <c r="D17" s="140">
        <v>1588632854.4000001</v>
      </c>
      <c r="E17" s="140">
        <v>16723168.899999997</v>
      </c>
      <c r="F17" s="140">
        <v>25773866.480000004</v>
      </c>
      <c r="G17" s="140">
        <v>21195127.41</v>
      </c>
      <c r="H17" s="140">
        <v>23172173.060000002</v>
      </c>
      <c r="I17" s="140">
        <v>19167570.82</v>
      </c>
      <c r="J17" s="140">
        <v>22784054.459999997</v>
      </c>
      <c r="K17" s="140">
        <v>20297942.52</v>
      </c>
      <c r="L17" s="140">
        <v>24552311.820000004</v>
      </c>
      <c r="M17" s="140">
        <v>22034881.890000001</v>
      </c>
      <c r="N17" s="140">
        <v>24526485.170000002</v>
      </c>
      <c r="O17" s="140">
        <v>36493643.540000007</v>
      </c>
      <c r="P17" s="140">
        <v>32129697.759999998</v>
      </c>
      <c r="Q17" s="144">
        <f t="shared" si="0"/>
        <v>288850923.83000004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24</v>
      </c>
      <c r="C18" s="129">
        <v>1115610923</v>
      </c>
      <c r="D18" s="129">
        <v>1259980817</v>
      </c>
      <c r="E18" s="143">
        <v>16723168.899999997</v>
      </c>
      <c r="F18" s="143">
        <v>25773866.480000004</v>
      </c>
      <c r="G18" s="143">
        <v>21195127.41</v>
      </c>
      <c r="H18" s="143">
        <v>23172173.060000002</v>
      </c>
      <c r="I18" s="143">
        <v>19167570.82</v>
      </c>
      <c r="J18" s="143">
        <v>22275826.899999999</v>
      </c>
      <c r="K18" s="143">
        <v>20260142.52</v>
      </c>
      <c r="L18" s="143">
        <v>22647706.340000004</v>
      </c>
      <c r="M18" s="143">
        <v>21987881.890000001</v>
      </c>
      <c r="N18" s="143">
        <v>23769822.760000002</v>
      </c>
      <c r="O18" s="143">
        <v>34233110.450000003</v>
      </c>
      <c r="P18" s="143">
        <v>30643024.760000002</v>
      </c>
      <c r="Q18" s="143">
        <f t="shared" si="0"/>
        <v>281849422.29000002</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10" t="s">
        <v>49</v>
      </c>
      <c r="C19" s="11">
        <v>0</v>
      </c>
      <c r="D19" s="129">
        <v>328652037.39999998</v>
      </c>
      <c r="E19" s="12">
        <v>0</v>
      </c>
      <c r="F19" s="12">
        <v>0</v>
      </c>
      <c r="G19" s="12">
        <v>0</v>
      </c>
      <c r="H19" s="12">
        <v>0</v>
      </c>
      <c r="I19" s="12">
        <v>0</v>
      </c>
      <c r="J19" s="143">
        <v>508227.56</v>
      </c>
      <c r="K19" s="143">
        <v>37800</v>
      </c>
      <c r="L19" s="143">
        <v>1904605.48</v>
      </c>
      <c r="M19" s="143">
        <v>47000</v>
      </c>
      <c r="N19" s="143">
        <v>756662.41</v>
      </c>
      <c r="O19" s="143">
        <v>2260533.09</v>
      </c>
      <c r="P19" s="143">
        <v>1486673</v>
      </c>
      <c r="Q19" s="143">
        <f t="shared" si="0"/>
        <v>7001501.54</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8" t="s">
        <v>28</v>
      </c>
      <c r="C20" s="144">
        <v>23557902602</v>
      </c>
      <c r="D20" s="144">
        <v>24004390116.989994</v>
      </c>
      <c r="E20" s="144">
        <v>65987057.640000001</v>
      </c>
      <c r="F20" s="144">
        <v>117641011.78000003</v>
      </c>
      <c r="G20" s="144">
        <v>582249901.17000008</v>
      </c>
      <c r="H20" s="144">
        <v>417178830.75999993</v>
      </c>
      <c r="I20" s="144">
        <v>433852477.40999991</v>
      </c>
      <c r="J20" s="144">
        <v>394749472.11000007</v>
      </c>
      <c r="K20" s="144">
        <v>692973827.4000001</v>
      </c>
      <c r="L20" s="144">
        <v>803430325.34000003</v>
      </c>
      <c r="M20" s="144">
        <v>690250983.77999985</v>
      </c>
      <c r="N20" s="144">
        <v>643070089.53000009</v>
      </c>
      <c r="O20" s="144">
        <v>785178249.07000041</v>
      </c>
      <c r="P20" s="144">
        <v>1570420901.5499997</v>
      </c>
      <c r="Q20" s="144">
        <f t="shared" si="0"/>
        <v>7196983127.5400009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25</v>
      </c>
      <c r="C21" s="129">
        <v>23557902602</v>
      </c>
      <c r="D21" s="129">
        <v>23871896031.709995</v>
      </c>
      <c r="E21" s="145">
        <v>65987057.640000001</v>
      </c>
      <c r="F21" s="145">
        <v>117641011.78000003</v>
      </c>
      <c r="G21" s="145">
        <v>582249901.17000008</v>
      </c>
      <c r="H21" s="145">
        <v>417178830.75999993</v>
      </c>
      <c r="I21" s="145">
        <v>432348870.5399999</v>
      </c>
      <c r="J21" s="145">
        <v>388765921.06000006</v>
      </c>
      <c r="K21" s="145">
        <v>691352220.53000009</v>
      </c>
      <c r="L21" s="145">
        <v>801340597.74000001</v>
      </c>
      <c r="M21" s="145">
        <v>683270026.4599998</v>
      </c>
      <c r="N21" s="145">
        <v>630974010.38000011</v>
      </c>
      <c r="O21" s="145">
        <v>782356175.87000036</v>
      </c>
      <c r="P21" s="145">
        <v>1550423892.5299997</v>
      </c>
      <c r="Q21" s="145">
        <f t="shared" si="0"/>
        <v>7143888516.46</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10" t="s">
        <v>49</v>
      </c>
      <c r="C22" s="11">
        <v>0</v>
      </c>
      <c r="D22" s="129">
        <v>132494085.27999999</v>
      </c>
      <c r="E22" s="12">
        <v>0</v>
      </c>
      <c r="F22" s="12">
        <v>0</v>
      </c>
      <c r="G22" s="12">
        <v>0</v>
      </c>
      <c r="H22" s="12">
        <v>0</v>
      </c>
      <c r="I22" s="143">
        <v>1503606.87</v>
      </c>
      <c r="J22" s="143">
        <v>5983551.0499999998</v>
      </c>
      <c r="K22" s="143">
        <v>1621606.87</v>
      </c>
      <c r="L22" s="143">
        <v>2089727.6000000003</v>
      </c>
      <c r="M22" s="143">
        <v>6980957.3200000003</v>
      </c>
      <c r="N22" s="143">
        <v>12096079.15</v>
      </c>
      <c r="O22" s="143">
        <v>2822073.2000000007</v>
      </c>
      <c r="P22" s="143">
        <v>19997009.019999996</v>
      </c>
      <c r="Q22" s="143">
        <f t="shared" si="0"/>
        <v>53094611.079999998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8" t="s">
        <v>31</v>
      </c>
      <c r="C23" s="146">
        <v>4252050000</v>
      </c>
      <c r="D23" s="146">
        <v>4252050000</v>
      </c>
      <c r="E23" s="13">
        <v>0</v>
      </c>
      <c r="F23" s="13">
        <v>0</v>
      </c>
      <c r="G23" s="13">
        <v>0</v>
      </c>
      <c r="H23" s="13">
        <v>0</v>
      </c>
      <c r="I23" s="13">
        <v>0</v>
      </c>
      <c r="J23" s="13">
        <v>0</v>
      </c>
      <c r="K23" s="13">
        <v>0</v>
      </c>
      <c r="L23" s="13">
        <v>0</v>
      </c>
      <c r="M23" s="13">
        <v>0</v>
      </c>
      <c r="N23" s="13">
        <v>0</v>
      </c>
      <c r="O23" s="13">
        <v>0</v>
      </c>
      <c r="P23" s="144">
        <v>1297949142.9299998</v>
      </c>
      <c r="Q23" s="144">
        <f t="shared" si="0"/>
        <v>1297949142.9299998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69</v>
      </c>
      <c r="C24" s="129">
        <v>44550000</v>
      </c>
      <c r="D24" s="129">
        <v>44550000</v>
      </c>
      <c r="E24" s="12">
        <v>0</v>
      </c>
      <c r="F24" s="12">
        <v>0</v>
      </c>
      <c r="G24" s="12">
        <v>0</v>
      </c>
      <c r="H24" s="12">
        <v>0</v>
      </c>
      <c r="I24" s="12">
        <v>0</v>
      </c>
      <c r="J24" s="12">
        <v>0</v>
      </c>
      <c r="K24" s="12">
        <v>0</v>
      </c>
      <c r="L24" s="12">
        <v>0</v>
      </c>
      <c r="M24" s="12">
        <v>0</v>
      </c>
      <c r="N24" s="12">
        <v>0</v>
      </c>
      <c r="O24" s="12">
        <v>0</v>
      </c>
      <c r="P24" s="12">
        <v>0</v>
      </c>
      <c r="Q24" s="12">
        <f t="shared" si="0"/>
        <v>0</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51</v>
      </c>
      <c r="C25" s="129">
        <v>742500000</v>
      </c>
      <c r="D25" s="129">
        <v>742500000</v>
      </c>
      <c r="E25" s="12">
        <v>0</v>
      </c>
      <c r="F25" s="12">
        <v>0</v>
      </c>
      <c r="G25" s="12">
        <v>0</v>
      </c>
      <c r="H25" s="12">
        <v>0</v>
      </c>
      <c r="I25" s="12">
        <v>0</v>
      </c>
      <c r="J25" s="12">
        <v>0</v>
      </c>
      <c r="K25" s="12">
        <v>0</v>
      </c>
      <c r="L25" s="12">
        <v>0</v>
      </c>
      <c r="M25" s="12">
        <v>0</v>
      </c>
      <c r="N25" s="12">
        <v>0</v>
      </c>
      <c r="O25" s="12">
        <v>0</v>
      </c>
      <c r="P25" s="12">
        <v>0</v>
      </c>
      <c r="Q25" s="12">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10" t="s">
        <v>76</v>
      </c>
      <c r="C26" s="129">
        <v>2475000000</v>
      </c>
      <c r="D26" s="129">
        <v>2475000000</v>
      </c>
      <c r="E26" s="12">
        <v>0</v>
      </c>
      <c r="F26" s="12">
        <v>0</v>
      </c>
      <c r="G26" s="12">
        <v>0</v>
      </c>
      <c r="H26" s="12">
        <v>0</v>
      </c>
      <c r="I26" s="12">
        <v>0</v>
      </c>
      <c r="J26" s="12">
        <v>0</v>
      </c>
      <c r="K26" s="12">
        <v>0</v>
      </c>
      <c r="L26" s="12">
        <v>0</v>
      </c>
      <c r="M26" s="12">
        <v>0</v>
      </c>
      <c r="N26" s="12">
        <v>0</v>
      </c>
      <c r="O26" s="12">
        <v>0</v>
      </c>
      <c r="P26" s="143">
        <v>1297949142.9299998</v>
      </c>
      <c r="Q26" s="143">
        <f t="shared" si="0"/>
        <v>1297949142.9299998</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1:43" x14ac:dyDescent="0.25">
      <c r="B27" s="10" t="s">
        <v>33</v>
      </c>
      <c r="C27" s="129">
        <v>990000000</v>
      </c>
      <c r="D27" s="129">
        <v>990000000</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8" t="s">
        <v>37</v>
      </c>
      <c r="C28" s="144">
        <v>111083335</v>
      </c>
      <c r="D28" s="144">
        <v>111465285</v>
      </c>
      <c r="E28" s="13">
        <v>0</v>
      </c>
      <c r="F28" s="13">
        <v>0</v>
      </c>
      <c r="G28" s="13">
        <v>0</v>
      </c>
      <c r="H28" s="13">
        <v>0</v>
      </c>
      <c r="I28" s="13">
        <v>0</v>
      </c>
      <c r="J28" s="13">
        <v>0</v>
      </c>
      <c r="K28" s="13">
        <v>0</v>
      </c>
      <c r="L28" s="13">
        <v>0</v>
      </c>
      <c r="M28" s="13">
        <v>0</v>
      </c>
      <c r="N28" s="144">
        <v>21930.23</v>
      </c>
      <c r="O28" s="144">
        <v>328587.2</v>
      </c>
      <c r="P28" s="144">
        <v>29500</v>
      </c>
      <c r="Q28" s="144">
        <f t="shared" si="0"/>
        <v>380017.43</v>
      </c>
      <c r="R28" s="41"/>
      <c r="S28" s="41"/>
      <c r="T28" s="41"/>
      <c r="U28" s="41"/>
      <c r="V28" s="41"/>
      <c r="W28" s="41"/>
      <c r="X28" s="41"/>
      <c r="Y28" s="41"/>
      <c r="Z28" s="41"/>
      <c r="AA28" s="41"/>
      <c r="AB28" s="41"/>
      <c r="AC28" s="44"/>
      <c r="AD28" s="44"/>
      <c r="AE28" s="44"/>
      <c r="AF28" s="44"/>
      <c r="AG28" s="44"/>
      <c r="AH28" s="44"/>
      <c r="AI28" s="44"/>
      <c r="AJ28" s="44"/>
      <c r="AK28" s="44"/>
      <c r="AL28" s="44"/>
      <c r="AM28" s="44"/>
      <c r="AN28" s="44"/>
      <c r="AO28" s="44"/>
      <c r="AP28" s="44"/>
      <c r="AQ28" s="44"/>
    </row>
    <row r="29" spans="1:43" x14ac:dyDescent="0.25">
      <c r="B29" s="10" t="s">
        <v>38</v>
      </c>
      <c r="C29" s="129">
        <v>66015871.000000007</v>
      </c>
      <c r="D29" s="129">
        <v>66015871.000000007</v>
      </c>
      <c r="E29" s="12">
        <v>0</v>
      </c>
      <c r="F29" s="12">
        <v>0</v>
      </c>
      <c r="G29" s="12">
        <v>0</v>
      </c>
      <c r="H29" s="12">
        <v>0</v>
      </c>
      <c r="I29" s="12">
        <v>0</v>
      </c>
      <c r="J29" s="12">
        <v>0</v>
      </c>
      <c r="K29" s="12">
        <v>0</v>
      </c>
      <c r="L29" s="12">
        <v>0</v>
      </c>
      <c r="M29" s="12">
        <v>0</v>
      </c>
      <c r="N29" s="12">
        <v>0</v>
      </c>
      <c r="O29" s="12">
        <v>0</v>
      </c>
      <c r="P29" s="12">
        <v>0</v>
      </c>
      <c r="Q29" s="12">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x14ac:dyDescent="0.25">
      <c r="B30" s="10" t="s">
        <v>77</v>
      </c>
      <c r="C30" s="11">
        <v>0</v>
      </c>
      <c r="D30" s="129">
        <v>381950</v>
      </c>
      <c r="E30" s="12">
        <v>0</v>
      </c>
      <c r="F30" s="12">
        <v>0</v>
      </c>
      <c r="G30" s="12">
        <v>0</v>
      </c>
      <c r="H30" s="12">
        <v>0</v>
      </c>
      <c r="I30" s="12">
        <v>0</v>
      </c>
      <c r="J30" s="12">
        <v>0</v>
      </c>
      <c r="K30" s="12">
        <v>0</v>
      </c>
      <c r="L30" s="12">
        <v>0</v>
      </c>
      <c r="M30" s="12">
        <v>0</v>
      </c>
      <c r="N30" s="143">
        <v>21930.23</v>
      </c>
      <c r="O30" s="143">
        <v>328587.2</v>
      </c>
      <c r="P30" s="143">
        <v>29500</v>
      </c>
      <c r="Q30" s="143">
        <f t="shared" si="0"/>
        <v>380017.43</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1:43" x14ac:dyDescent="0.25">
      <c r="B31" s="10" t="s">
        <v>78</v>
      </c>
      <c r="C31" s="129">
        <v>45067464</v>
      </c>
      <c r="D31" s="129">
        <v>45067464</v>
      </c>
      <c r="E31" s="12">
        <v>0</v>
      </c>
      <c r="F31" s="12">
        <v>0</v>
      </c>
      <c r="G31" s="12">
        <v>0</v>
      </c>
      <c r="H31" s="12">
        <v>0</v>
      </c>
      <c r="I31" s="12">
        <v>0</v>
      </c>
      <c r="J31" s="12">
        <v>0</v>
      </c>
      <c r="K31" s="12">
        <v>0</v>
      </c>
      <c r="L31" s="12">
        <v>0</v>
      </c>
      <c r="M31" s="12">
        <v>0</v>
      </c>
      <c r="N31" s="12">
        <v>0</v>
      </c>
      <c r="O31" s="12">
        <v>0</v>
      </c>
      <c r="P31" s="12">
        <v>0</v>
      </c>
      <c r="Q31" s="12">
        <f t="shared" si="0"/>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s="92" customFormat="1" x14ac:dyDescent="0.25">
      <c r="A32"/>
      <c r="B32" s="8" t="s">
        <v>66</v>
      </c>
      <c r="C32" s="9">
        <v>0</v>
      </c>
      <c r="D32" s="146">
        <v>143000000</v>
      </c>
      <c r="E32" s="13">
        <v>0</v>
      </c>
      <c r="F32" s="13">
        <v>0</v>
      </c>
      <c r="G32" s="144">
        <v>28360258.449999999</v>
      </c>
      <c r="H32" s="13">
        <v>0</v>
      </c>
      <c r="I32" s="13">
        <v>0</v>
      </c>
      <c r="J32" s="13">
        <v>0</v>
      </c>
      <c r="K32" s="13">
        <v>0</v>
      </c>
      <c r="L32" s="144">
        <v>79363022.650000006</v>
      </c>
      <c r="M32" s="144">
        <v>2167581.5</v>
      </c>
      <c r="N32" s="144">
        <v>6568900.0700000003</v>
      </c>
      <c r="O32" s="144">
        <v>4427765.07</v>
      </c>
      <c r="P32" s="144">
        <v>3702554.99</v>
      </c>
      <c r="Q32" s="144">
        <f t="shared" si="0"/>
        <v>124590082.73</v>
      </c>
      <c r="R32" s="89"/>
      <c r="S32" s="89"/>
      <c r="T32" s="89"/>
      <c r="U32" s="89"/>
      <c r="V32" s="89"/>
      <c r="W32" s="89"/>
      <c r="X32" s="89"/>
      <c r="Y32" s="90"/>
      <c r="Z32" s="90"/>
      <c r="AA32" s="90"/>
      <c r="AB32" s="90"/>
      <c r="AC32" s="91"/>
      <c r="AD32" s="91"/>
      <c r="AE32" s="91"/>
      <c r="AF32" s="91"/>
      <c r="AG32" s="91"/>
      <c r="AH32" s="91"/>
      <c r="AI32" s="91"/>
      <c r="AJ32" s="91"/>
      <c r="AK32" s="91"/>
      <c r="AL32" s="91"/>
      <c r="AM32" s="91"/>
      <c r="AN32" s="91"/>
      <c r="AO32" s="91"/>
      <c r="AP32" s="91"/>
      <c r="AQ32" s="91"/>
    </row>
    <row r="33" spans="2:43" x14ac:dyDescent="0.25">
      <c r="B33" s="10" t="s">
        <v>49</v>
      </c>
      <c r="C33" s="11">
        <v>0</v>
      </c>
      <c r="D33" s="129">
        <v>143000000</v>
      </c>
      <c r="E33" s="12">
        <v>0</v>
      </c>
      <c r="F33" s="12">
        <v>0</v>
      </c>
      <c r="G33" s="143">
        <v>28360258.449999999</v>
      </c>
      <c r="H33" s="12">
        <v>0</v>
      </c>
      <c r="I33" s="12">
        <v>0</v>
      </c>
      <c r="J33" s="12">
        <v>0</v>
      </c>
      <c r="K33" s="12">
        <v>0</v>
      </c>
      <c r="L33" s="143">
        <v>79363022.650000006</v>
      </c>
      <c r="M33" s="143">
        <v>2167581.5</v>
      </c>
      <c r="N33" s="143">
        <v>6568900.0700000003</v>
      </c>
      <c r="O33" s="143">
        <v>4427765.07</v>
      </c>
      <c r="P33" s="143">
        <v>3702554.99</v>
      </c>
      <c r="Q33" s="143">
        <f t="shared" si="0"/>
        <v>124590082.73</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6" t="s">
        <v>39</v>
      </c>
      <c r="C34" s="147">
        <f>C10+C17+C20+C23+C28+C32</f>
        <v>94757919004</v>
      </c>
      <c r="D34" s="147">
        <f t="shared" ref="D34:O34" si="1">D10+D17+D20+D23+D28+D32</f>
        <v>94669673612.050003</v>
      </c>
      <c r="E34" s="148">
        <f t="shared" si="1"/>
        <v>2783596166.3600001</v>
      </c>
      <c r="F34" s="148">
        <f t="shared" si="1"/>
        <v>3017558788.5599999</v>
      </c>
      <c r="G34" s="148">
        <f t="shared" si="1"/>
        <v>3914677246.4699998</v>
      </c>
      <c r="H34" s="148">
        <f t="shared" si="1"/>
        <v>3747343612.3699999</v>
      </c>
      <c r="I34" s="148">
        <f t="shared" si="1"/>
        <v>4205474972.1900005</v>
      </c>
      <c r="J34" s="148">
        <f t="shared" si="1"/>
        <v>4202757771.4000001</v>
      </c>
      <c r="K34" s="148">
        <f t="shared" si="1"/>
        <v>4355029356.7699986</v>
      </c>
      <c r="L34" s="148">
        <f t="shared" si="1"/>
        <v>4444511046.8399992</v>
      </c>
      <c r="M34" s="148">
        <f t="shared" si="1"/>
        <v>4110469056.2299995</v>
      </c>
      <c r="N34" s="148">
        <f t="shared" si="1"/>
        <v>4512071276.789999</v>
      </c>
      <c r="O34" s="148">
        <f t="shared" si="1"/>
        <v>5285094135.749999</v>
      </c>
      <c r="P34" s="148">
        <f>P10+P17+P20+P23+P28+P32</f>
        <v>9992641580.4500008</v>
      </c>
      <c r="Q34" s="148">
        <f t="shared" si="0"/>
        <v>54571225010.179993</v>
      </c>
      <c r="R34" s="41"/>
      <c r="S34" s="41"/>
      <c r="T34" s="41"/>
      <c r="U34" s="41"/>
      <c r="V34" s="41"/>
      <c r="W34" s="41"/>
      <c r="X34" s="41"/>
      <c r="Y34" s="41"/>
      <c r="Z34" s="42"/>
      <c r="AA34" s="42"/>
      <c r="AB34" s="42"/>
      <c r="AC34" s="44"/>
      <c r="AD34" s="44"/>
      <c r="AE34" s="44"/>
      <c r="AF34" s="44"/>
      <c r="AG34" s="44"/>
      <c r="AH34" s="44"/>
      <c r="AI34" s="44"/>
      <c r="AJ34" s="44"/>
      <c r="AK34" s="44"/>
      <c r="AL34" s="44"/>
      <c r="AM34" s="44"/>
      <c r="AN34" s="44"/>
      <c r="AO34" s="44"/>
      <c r="AP34" s="44"/>
      <c r="AQ34" s="44"/>
    </row>
    <row r="35" spans="2:43" x14ac:dyDescent="0.25">
      <c r="B35" s="3"/>
      <c r="C35" s="3"/>
      <c r="D35" s="3"/>
      <c r="E35" s="17"/>
      <c r="F35" s="17"/>
      <c r="G35" s="17"/>
      <c r="H35" s="17"/>
      <c r="I35" s="17"/>
      <c r="J35" s="17"/>
      <c r="K35" s="17"/>
      <c r="L35" s="17"/>
      <c r="M35" s="17"/>
      <c r="N35" s="17"/>
      <c r="O35" s="17"/>
      <c r="P35" s="17"/>
      <c r="Q35" s="18"/>
      <c r="R35" s="42"/>
      <c r="S35" s="42"/>
      <c r="T35" s="42"/>
      <c r="U35" s="42"/>
      <c r="V35" s="42"/>
      <c r="W35" s="42"/>
      <c r="X35" s="42"/>
      <c r="Y35" s="42"/>
      <c r="Z35" s="42"/>
      <c r="AA35" s="42"/>
      <c r="AB35" s="42"/>
      <c r="AC35" s="44"/>
      <c r="AD35" s="44"/>
      <c r="AE35" s="44"/>
      <c r="AF35" s="44"/>
      <c r="AG35" s="44"/>
      <c r="AH35" s="44"/>
      <c r="AI35" s="44"/>
      <c r="AJ35" s="44"/>
      <c r="AK35" s="44"/>
      <c r="AL35" s="44"/>
      <c r="AM35" s="44"/>
      <c r="AN35" s="44"/>
      <c r="AO35" s="44"/>
      <c r="AP35" s="44"/>
      <c r="AQ35" s="44"/>
    </row>
    <row r="36" spans="2:43" x14ac:dyDescent="0.25">
      <c r="B36" s="83"/>
      <c r="C36" s="83"/>
      <c r="D36" s="83"/>
      <c r="E36" s="17"/>
      <c r="F36" s="17"/>
      <c r="G36" s="1"/>
      <c r="H36" s="1"/>
      <c r="I36" s="1"/>
      <c r="J36" s="1"/>
      <c r="K36" s="1"/>
      <c r="L36" s="1"/>
      <c r="M36" s="1"/>
      <c r="N36" s="1"/>
      <c r="O36" s="1"/>
      <c r="P36" s="1"/>
      <c r="Q36" s="2"/>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ht="30" x14ac:dyDescent="0.25">
      <c r="B37" s="16" t="s">
        <v>40</v>
      </c>
      <c r="C37" s="35" t="s">
        <v>41</v>
      </c>
      <c r="D37" s="35" t="s">
        <v>42</v>
      </c>
      <c r="E37" s="19" t="s">
        <v>10</v>
      </c>
      <c r="F37" s="19" t="s">
        <v>11</v>
      </c>
      <c r="G37" s="19" t="s">
        <v>12</v>
      </c>
      <c r="H37" s="19" t="s">
        <v>13</v>
      </c>
      <c r="I37" s="19" t="str">
        <f t="shared" ref="I37:P37" si="2">+I9</f>
        <v>MAYO</v>
      </c>
      <c r="J37" s="19" t="str">
        <f t="shared" si="2"/>
        <v>JUNIO</v>
      </c>
      <c r="K37" s="19" t="str">
        <f t="shared" si="2"/>
        <v>JULIO</v>
      </c>
      <c r="L37" s="19" t="str">
        <f t="shared" si="2"/>
        <v>AGOSTO</v>
      </c>
      <c r="M37" s="19" t="str">
        <f t="shared" si="2"/>
        <v>SEPTIEMBRE</v>
      </c>
      <c r="N37" s="19" t="str">
        <f t="shared" si="2"/>
        <v>OCTUBRE</v>
      </c>
      <c r="O37" s="19" t="str">
        <f t="shared" si="2"/>
        <v>NOVIEMBRE</v>
      </c>
      <c r="P37" s="19" t="str">
        <f t="shared" si="2"/>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8" t="s">
        <v>23</v>
      </c>
      <c r="C38" s="144">
        <v>1738310720</v>
      </c>
      <c r="D38" s="144">
        <v>1955542812.6900001</v>
      </c>
      <c r="E38" s="20">
        <v>0</v>
      </c>
      <c r="F38" s="144">
        <v>583566.13</v>
      </c>
      <c r="G38" s="20">
        <v>0</v>
      </c>
      <c r="H38" s="20">
        <v>0</v>
      </c>
      <c r="I38" s="20">
        <v>0</v>
      </c>
      <c r="J38" s="144">
        <v>56989748.499999993</v>
      </c>
      <c r="K38" s="144">
        <v>1212200.6200000001</v>
      </c>
      <c r="L38" s="144">
        <v>22022890.84</v>
      </c>
      <c r="M38" s="144">
        <v>55112721.68</v>
      </c>
      <c r="N38" s="144">
        <v>2256073.5700000003</v>
      </c>
      <c r="O38" s="144">
        <v>9963963.9700000007</v>
      </c>
      <c r="P38" s="144">
        <v>31200223.880000003</v>
      </c>
      <c r="Q38" s="144">
        <f>SUM(E38:P38)</f>
        <v>179341389.18999997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29">
        <v>1738310720</v>
      </c>
      <c r="D39" s="129">
        <v>1887378811.27</v>
      </c>
      <c r="E39" s="22">
        <v>0</v>
      </c>
      <c r="F39" s="143">
        <v>583566.13</v>
      </c>
      <c r="G39" s="22">
        <v>0</v>
      </c>
      <c r="H39" s="22">
        <v>0</v>
      </c>
      <c r="I39" s="22">
        <v>0</v>
      </c>
      <c r="J39" s="22">
        <v>0</v>
      </c>
      <c r="K39" s="22">
        <v>0</v>
      </c>
      <c r="L39" s="143">
        <v>17985060.109999999</v>
      </c>
      <c r="M39" s="143">
        <v>54773296.210000001</v>
      </c>
      <c r="N39" s="143">
        <v>1451172.04</v>
      </c>
      <c r="O39" s="143">
        <v>7493716.4800000004</v>
      </c>
      <c r="P39" s="143">
        <v>31037501.380000003</v>
      </c>
      <c r="Q39" s="143">
        <f t="shared" ref="Q39:Q48" si="3">SUM(E39:P39)</f>
        <v>113324312.35000002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21">
        <v>0</v>
      </c>
      <c r="D40" s="129">
        <v>68164001.420000002</v>
      </c>
      <c r="E40" s="22">
        <v>0</v>
      </c>
      <c r="F40" s="22">
        <v>0</v>
      </c>
      <c r="G40" s="22">
        <v>0</v>
      </c>
      <c r="H40" s="22">
        <v>0</v>
      </c>
      <c r="I40" s="22">
        <v>0</v>
      </c>
      <c r="J40" s="143">
        <v>56989748.499999993</v>
      </c>
      <c r="K40" s="143">
        <v>1212200.6200000001</v>
      </c>
      <c r="L40" s="143">
        <v>4037830.7299999995</v>
      </c>
      <c r="M40" s="143">
        <v>339425.47</v>
      </c>
      <c r="N40" s="143">
        <v>804901.53</v>
      </c>
      <c r="O40" s="143">
        <v>2470247.4899999998</v>
      </c>
      <c r="P40" s="143">
        <v>162722.5</v>
      </c>
      <c r="Q40" s="143">
        <f t="shared" si="3"/>
        <v>66017076.839999989</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8" t="s">
        <v>27</v>
      </c>
      <c r="C41" s="146">
        <v>1370217540</v>
      </c>
      <c r="D41" s="146">
        <v>1383096646</v>
      </c>
      <c r="E41" s="20">
        <v>0</v>
      </c>
      <c r="F41" s="20">
        <v>0</v>
      </c>
      <c r="G41" s="20">
        <v>0</v>
      </c>
      <c r="H41" s="20">
        <v>0</v>
      </c>
      <c r="I41" s="144">
        <v>1112181</v>
      </c>
      <c r="J41" s="144">
        <v>8361063.7800000003</v>
      </c>
      <c r="K41" s="144">
        <v>370727</v>
      </c>
      <c r="L41" s="144">
        <v>370727</v>
      </c>
      <c r="M41" s="144">
        <v>370727</v>
      </c>
      <c r="N41" s="144">
        <v>370727</v>
      </c>
      <c r="O41" s="144">
        <v>370727</v>
      </c>
      <c r="P41" s="144">
        <v>6344608.1000000006</v>
      </c>
      <c r="Q41" s="144">
        <f t="shared" si="3"/>
        <v>17671487.880000003</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29">
        <v>1370217540</v>
      </c>
      <c r="D42" s="129">
        <v>1375847646</v>
      </c>
      <c r="E42" s="22">
        <v>0</v>
      </c>
      <c r="F42" s="22">
        <v>0</v>
      </c>
      <c r="G42" s="22">
        <v>0</v>
      </c>
      <c r="H42" s="22">
        <v>0</v>
      </c>
      <c r="I42" s="143">
        <v>1112181</v>
      </c>
      <c r="J42" s="143">
        <v>1112181</v>
      </c>
      <c r="K42" s="143">
        <v>370727</v>
      </c>
      <c r="L42" s="143">
        <v>370727</v>
      </c>
      <c r="M42" s="143">
        <v>370727</v>
      </c>
      <c r="N42" s="143">
        <v>370727</v>
      </c>
      <c r="O42" s="143">
        <v>370727</v>
      </c>
      <c r="P42" s="143">
        <v>6344608.1000000006</v>
      </c>
      <c r="Q42" s="143">
        <f t="shared" si="3"/>
        <v>10422605.100000001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21">
        <v>0</v>
      </c>
      <c r="D43" s="129">
        <v>7249000</v>
      </c>
      <c r="E43" s="22">
        <v>0</v>
      </c>
      <c r="F43" s="22">
        <v>0</v>
      </c>
      <c r="G43" s="22">
        <v>0</v>
      </c>
      <c r="H43" s="22">
        <v>0</v>
      </c>
      <c r="I43" s="22">
        <v>0</v>
      </c>
      <c r="J43" s="143">
        <v>7248882.7800000003</v>
      </c>
      <c r="K43" s="22">
        <v>0</v>
      </c>
      <c r="L43" s="22">
        <v>0</v>
      </c>
      <c r="M43" s="22">
        <v>0</v>
      </c>
      <c r="N43" s="22">
        <v>0</v>
      </c>
      <c r="O43" s="22">
        <v>0</v>
      </c>
      <c r="P43" s="22">
        <v>0</v>
      </c>
      <c r="Q43" s="143">
        <f t="shared" si="3"/>
        <v>7248882.7800000003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8" t="s">
        <v>28</v>
      </c>
      <c r="C44" s="146">
        <v>358403298</v>
      </c>
      <c r="D44" s="146">
        <v>363430747</v>
      </c>
      <c r="E44" s="20">
        <v>0</v>
      </c>
      <c r="F44" s="20">
        <v>0</v>
      </c>
      <c r="G44" s="144">
        <v>2736355.56</v>
      </c>
      <c r="H44" s="20">
        <v>0</v>
      </c>
      <c r="I44" s="144">
        <v>2424954.35</v>
      </c>
      <c r="J44" s="144">
        <v>502712.56</v>
      </c>
      <c r="K44" s="144">
        <v>508787</v>
      </c>
      <c r="L44" s="20">
        <v>0</v>
      </c>
      <c r="M44" s="144">
        <v>514934.84</v>
      </c>
      <c r="N44" s="144">
        <v>521156.96999999991</v>
      </c>
      <c r="O44" s="144">
        <v>554899.28</v>
      </c>
      <c r="P44" s="20">
        <v>0</v>
      </c>
      <c r="Q44" s="144">
        <f t="shared" si="3"/>
        <v>7763800.5599999996</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45">
        <v>358403298</v>
      </c>
      <c r="D45" s="145">
        <v>363430747</v>
      </c>
      <c r="E45" s="20">
        <v>0</v>
      </c>
      <c r="F45" s="20">
        <v>0</v>
      </c>
      <c r="G45" s="144">
        <v>2736355.56</v>
      </c>
      <c r="H45" s="20">
        <v>0</v>
      </c>
      <c r="I45" s="144">
        <v>2424954.35</v>
      </c>
      <c r="J45" s="144">
        <v>502712.56</v>
      </c>
      <c r="K45" s="144">
        <v>508787</v>
      </c>
      <c r="L45" s="33">
        <v>0</v>
      </c>
      <c r="M45" s="145">
        <v>514934.84</v>
      </c>
      <c r="N45" s="145">
        <v>521156.96999999991</v>
      </c>
      <c r="O45" s="145">
        <v>554899.28</v>
      </c>
      <c r="P45" s="33">
        <v>0</v>
      </c>
      <c r="Q45" s="145">
        <f t="shared" si="3"/>
        <v>7763800.5599999996</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8" t="s">
        <v>31</v>
      </c>
      <c r="C46" s="34">
        <v>0</v>
      </c>
      <c r="D46" s="146">
        <v>150000000</v>
      </c>
      <c r="E46" s="34">
        <v>0</v>
      </c>
      <c r="F46" s="34">
        <v>0</v>
      </c>
      <c r="G46" s="34">
        <v>0</v>
      </c>
      <c r="H46" s="34">
        <v>0</v>
      </c>
      <c r="I46" s="34">
        <v>0</v>
      </c>
      <c r="J46" s="34">
        <v>0</v>
      </c>
      <c r="K46" s="34">
        <v>0</v>
      </c>
      <c r="L46" s="34">
        <v>0</v>
      </c>
      <c r="M46" s="34">
        <v>0</v>
      </c>
      <c r="N46" s="34">
        <v>0</v>
      </c>
      <c r="O46" s="34">
        <v>0</v>
      </c>
      <c r="P46" s="34">
        <v>0</v>
      </c>
      <c r="Q46" s="34">
        <f t="shared" si="3"/>
        <v>0</v>
      </c>
      <c r="AE46" s="44"/>
      <c r="AF46" s="44"/>
      <c r="AG46" s="44"/>
      <c r="AH46" s="44"/>
      <c r="AI46" s="44"/>
      <c r="AJ46" s="44"/>
      <c r="AK46" s="44"/>
      <c r="AL46" s="44"/>
      <c r="AM46" s="44"/>
      <c r="AN46" s="44"/>
      <c r="AO46" s="44"/>
      <c r="AP46" s="44"/>
      <c r="AQ46" s="44"/>
    </row>
    <row r="47" spans="2:43" x14ac:dyDescent="0.25">
      <c r="B47" s="10" t="s">
        <v>79</v>
      </c>
      <c r="C47" s="21">
        <v>0</v>
      </c>
      <c r="D47" s="129">
        <v>150000000</v>
      </c>
      <c r="E47" s="21">
        <v>0</v>
      </c>
      <c r="F47" s="21">
        <v>0</v>
      </c>
      <c r="G47" s="21">
        <v>0</v>
      </c>
      <c r="H47" s="21">
        <v>0</v>
      </c>
      <c r="I47" s="21">
        <v>0</v>
      </c>
      <c r="J47" s="21">
        <v>0</v>
      </c>
      <c r="K47" s="21">
        <v>0</v>
      </c>
      <c r="L47" s="21">
        <v>0</v>
      </c>
      <c r="M47" s="21">
        <v>0</v>
      </c>
      <c r="N47" s="21">
        <v>0</v>
      </c>
      <c r="O47" s="21">
        <v>0</v>
      </c>
      <c r="P47" s="21">
        <v>0</v>
      </c>
      <c r="Q47" s="21">
        <f t="shared" si="3"/>
        <v>0</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s="24" customFormat="1" x14ac:dyDescent="0.25">
      <c r="B48" s="16" t="s">
        <v>43</v>
      </c>
      <c r="C48" s="147">
        <f>C38+C41+C44+C46</f>
        <v>3466931558</v>
      </c>
      <c r="D48" s="147">
        <f t="shared" ref="D48:P48" si="4">D38+D41+D44+D46</f>
        <v>3852070205.6900001</v>
      </c>
      <c r="E48" s="23">
        <f t="shared" si="4"/>
        <v>0</v>
      </c>
      <c r="F48" s="148">
        <f t="shared" si="4"/>
        <v>583566.13</v>
      </c>
      <c r="G48" s="148">
        <f t="shared" si="4"/>
        <v>2736355.56</v>
      </c>
      <c r="H48" s="23">
        <f t="shared" si="4"/>
        <v>0</v>
      </c>
      <c r="I48" s="148">
        <f t="shared" si="4"/>
        <v>3537135.35</v>
      </c>
      <c r="J48" s="148">
        <f t="shared" si="4"/>
        <v>65853524.839999996</v>
      </c>
      <c r="K48" s="148">
        <f t="shared" si="4"/>
        <v>2091714.62</v>
      </c>
      <c r="L48" s="148">
        <f t="shared" si="4"/>
        <v>22393617.84</v>
      </c>
      <c r="M48" s="148">
        <f t="shared" si="4"/>
        <v>55998383.520000003</v>
      </c>
      <c r="N48" s="148">
        <f t="shared" si="4"/>
        <v>3147957.54</v>
      </c>
      <c r="O48" s="148">
        <f t="shared" si="4"/>
        <v>10889590.25</v>
      </c>
      <c r="P48" s="148">
        <f t="shared" si="4"/>
        <v>37544831.980000004</v>
      </c>
      <c r="Q48" s="148">
        <f t="shared" si="3"/>
        <v>204776677.63</v>
      </c>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x14ac:dyDescent="0.25">
      <c r="C49" s="21"/>
      <c r="D49" s="21"/>
      <c r="E49" s="22"/>
      <c r="F49" s="22"/>
      <c r="G49" s="22"/>
      <c r="H49" s="22"/>
      <c r="I49" s="22"/>
      <c r="J49" s="22"/>
      <c r="K49" s="22"/>
      <c r="L49" s="22"/>
      <c r="M49" s="22"/>
      <c r="N49" s="22"/>
      <c r="O49" s="22"/>
      <c r="P49" s="22"/>
      <c r="Q49" s="22"/>
      <c r="R49" s="42"/>
      <c r="S49" s="42"/>
      <c r="T49" s="42"/>
      <c r="U49" s="42"/>
      <c r="V49" s="42"/>
      <c r="W49" s="42"/>
      <c r="X49" s="42"/>
      <c r="Y49" s="42"/>
      <c r="Z49" s="42"/>
      <c r="AA49" s="42"/>
      <c r="AB49" s="42"/>
      <c r="AC49" s="44"/>
      <c r="AD49" s="44"/>
      <c r="AE49" s="44"/>
      <c r="AF49" s="44"/>
      <c r="AG49" s="44"/>
      <c r="AH49" s="44"/>
      <c r="AI49" s="44"/>
      <c r="AJ49" s="44"/>
      <c r="AK49" s="44"/>
      <c r="AL49" s="44"/>
      <c r="AM49" s="44"/>
      <c r="AN49" s="44"/>
      <c r="AO49" s="44"/>
      <c r="AP49" s="44"/>
      <c r="AQ49" s="44"/>
    </row>
    <row r="50" spans="1:43" s="25" customFormat="1" x14ac:dyDescent="0.25">
      <c r="B50" s="16" t="s">
        <v>44</v>
      </c>
      <c r="C50" s="147">
        <f t="shared" ref="C50:Q50" si="5">C34+C48</f>
        <v>98224850562</v>
      </c>
      <c r="D50" s="147">
        <f t="shared" si="5"/>
        <v>98521743817.740005</v>
      </c>
      <c r="E50" s="148">
        <f t="shared" si="5"/>
        <v>2783596166.3600001</v>
      </c>
      <c r="F50" s="148">
        <f t="shared" si="5"/>
        <v>3018142354.6900001</v>
      </c>
      <c r="G50" s="148">
        <f t="shared" si="5"/>
        <v>3917413602.0299997</v>
      </c>
      <c r="H50" s="148">
        <f t="shared" si="5"/>
        <v>3747343612.3699999</v>
      </c>
      <c r="I50" s="148">
        <f t="shared" si="5"/>
        <v>4209012107.5400004</v>
      </c>
      <c r="J50" s="148">
        <f t="shared" si="5"/>
        <v>4268611296.2400002</v>
      </c>
      <c r="K50" s="148">
        <f t="shared" si="5"/>
        <v>4357121071.3899984</v>
      </c>
      <c r="L50" s="148">
        <f t="shared" si="5"/>
        <v>4466904664.6799994</v>
      </c>
      <c r="M50" s="148">
        <f t="shared" si="5"/>
        <v>4166467439.7499995</v>
      </c>
      <c r="N50" s="148">
        <f t="shared" si="5"/>
        <v>4515219234.329999</v>
      </c>
      <c r="O50" s="148">
        <f t="shared" si="5"/>
        <v>5295983725.999999</v>
      </c>
      <c r="P50" s="148">
        <f t="shared" si="5"/>
        <v>10030186412.43</v>
      </c>
      <c r="Q50" s="148">
        <f t="shared" si="5"/>
        <v>54776001687.80999</v>
      </c>
      <c r="R50" s="43"/>
      <c r="S50" s="43"/>
      <c r="T50" s="43"/>
      <c r="U50" s="41"/>
      <c r="V50" s="43"/>
      <c r="W50" s="43"/>
      <c r="X50" s="43"/>
      <c r="Y50" s="45"/>
      <c r="Z50" s="45"/>
      <c r="AA50" s="45"/>
      <c r="AB50" s="45"/>
      <c r="AC50" s="44"/>
      <c r="AD50" s="44"/>
      <c r="AE50" s="44"/>
      <c r="AF50" s="44"/>
      <c r="AG50" s="44"/>
      <c r="AH50" s="44"/>
      <c r="AI50" s="44"/>
      <c r="AJ50" s="44"/>
      <c r="AK50" s="44"/>
      <c r="AL50" s="44"/>
      <c r="AM50" s="44"/>
      <c r="AN50" s="44"/>
      <c r="AO50" s="44"/>
      <c r="AP50" s="44"/>
      <c r="AQ50" s="44"/>
    </row>
    <row r="51" spans="1:43" x14ac:dyDescent="0.25">
      <c r="B51" s="27" t="s">
        <v>80</v>
      </c>
      <c r="C51" s="27"/>
      <c r="D51" s="27"/>
      <c r="E51" s="28"/>
      <c r="F51" s="28"/>
      <c r="G51" s="28"/>
      <c r="H51" s="28"/>
      <c r="I51" s="28"/>
      <c r="J51" s="28"/>
      <c r="K51" s="28"/>
      <c r="L51" s="28"/>
      <c r="M51" s="28"/>
      <c r="N51" s="28"/>
      <c r="O51" s="28"/>
      <c r="P51" s="28"/>
      <c r="Q51" s="28"/>
    </row>
    <row r="52" spans="1:43" x14ac:dyDescent="0.25">
      <c r="B52" s="29" t="s">
        <v>61</v>
      </c>
      <c r="C52" s="29"/>
      <c r="D52" s="29"/>
      <c r="E52" s="28"/>
      <c r="F52" s="28"/>
      <c r="G52" s="28"/>
      <c r="H52" s="28"/>
      <c r="I52" s="28"/>
      <c r="J52" s="28"/>
      <c r="K52" s="28"/>
      <c r="L52" s="28"/>
      <c r="M52" s="28"/>
      <c r="N52" s="28"/>
      <c r="O52" s="28"/>
      <c r="P52" s="28"/>
      <c r="Q52" s="28"/>
    </row>
    <row r="53" spans="1:43" x14ac:dyDescent="0.25">
      <c r="B53" s="88"/>
      <c r="C53" s="26"/>
      <c r="D53" s="26"/>
      <c r="E53" s="26"/>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17:Q25 Q28:Q47 Q26:Q2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Q61"/>
  <sheetViews>
    <sheetView showGridLines="0" zoomScale="85" zoomScaleNormal="85" workbookViewId="0">
      <selection activeCell="C10" sqref="C10"/>
    </sheetView>
  </sheetViews>
  <sheetFormatPr defaultColWidth="11.42578125" defaultRowHeight="15" x14ac:dyDescent="0.25"/>
  <cols>
    <col min="1" max="1" width="11.42578125" customWidth="1"/>
    <col min="2" max="2" width="63.85546875" customWidth="1"/>
    <col min="3" max="4" width="18.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2.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81</v>
      </c>
      <c r="C7" s="5"/>
      <c r="D7" s="5"/>
      <c r="E7" s="6"/>
      <c r="F7" s="6"/>
      <c r="G7" s="6"/>
      <c r="H7" s="6"/>
      <c r="I7" s="6"/>
      <c r="J7" s="6"/>
      <c r="K7" s="6"/>
      <c r="L7" s="6"/>
      <c r="M7" s="6"/>
      <c r="N7" s="6"/>
      <c r="O7" s="6"/>
      <c r="P7" s="6"/>
      <c r="Q7" s="7" t="s">
        <v>5</v>
      </c>
    </row>
    <row r="8" spans="2:43" x14ac:dyDescent="0.25">
      <c r="B8" s="169" t="s">
        <v>6</v>
      </c>
      <c r="C8" s="174" t="s">
        <v>7</v>
      </c>
      <c r="D8" s="174" t="s">
        <v>8</v>
      </c>
      <c r="E8" s="170" t="s">
        <v>9</v>
      </c>
      <c r="F8" s="170"/>
      <c r="G8" s="170"/>
      <c r="H8" s="170"/>
      <c r="I8" s="170"/>
      <c r="J8" s="170"/>
      <c r="K8" s="170"/>
      <c r="L8" s="170"/>
      <c r="M8" s="170"/>
      <c r="N8" s="170"/>
      <c r="O8" s="170"/>
      <c r="P8" s="170"/>
      <c r="Q8" s="170"/>
    </row>
    <row r="9" spans="2:43" ht="30.75" customHeight="1" x14ac:dyDescent="0.25">
      <c r="B9" s="169"/>
      <c r="C9" s="174"/>
      <c r="D9" s="174"/>
      <c r="E9" s="36" t="s">
        <v>10</v>
      </c>
      <c r="F9" s="36" t="s">
        <v>11</v>
      </c>
      <c r="G9" s="36" t="s">
        <v>12</v>
      </c>
      <c r="H9" s="36" t="s">
        <v>13</v>
      </c>
      <c r="I9" s="36" t="s">
        <v>14</v>
      </c>
      <c r="J9" s="36" t="s">
        <v>15</v>
      </c>
      <c r="K9" s="36" t="s">
        <v>16</v>
      </c>
      <c r="L9" s="36" t="s">
        <v>17</v>
      </c>
      <c r="M9" s="36" t="s">
        <v>18</v>
      </c>
      <c r="N9" s="36" t="s">
        <v>19</v>
      </c>
      <c r="O9" s="36" t="s">
        <v>20</v>
      </c>
      <c r="P9" s="36" t="s">
        <v>21</v>
      </c>
      <c r="Q9" s="119" t="s">
        <v>22</v>
      </c>
      <c r="R9" s="14"/>
      <c r="AH9" s="44"/>
      <c r="AI9" s="44"/>
      <c r="AJ9" s="44"/>
      <c r="AK9" s="44"/>
      <c r="AL9" s="44"/>
      <c r="AM9" s="44"/>
      <c r="AN9" s="44"/>
    </row>
    <row r="10" spans="2:43" x14ac:dyDescent="0.25">
      <c r="B10" s="8" t="s">
        <v>23</v>
      </c>
      <c r="C10" s="140">
        <v>68365909174</v>
      </c>
      <c r="D10" s="140">
        <v>75209137416.409988</v>
      </c>
      <c r="E10" s="140">
        <v>3175527681.6600003</v>
      </c>
      <c r="F10" s="140">
        <v>3465096681.0699987</v>
      </c>
      <c r="G10" s="140">
        <v>3647642752.1399994</v>
      </c>
      <c r="H10" s="140">
        <v>3602128813.349999</v>
      </c>
      <c r="I10" s="140">
        <v>4196182510.7000003</v>
      </c>
      <c r="J10" s="140">
        <v>4212449060.6499996</v>
      </c>
      <c r="K10" s="140">
        <v>4055065262.0600004</v>
      </c>
      <c r="L10" s="140">
        <v>4035207551.9399996</v>
      </c>
      <c r="M10" s="140">
        <v>4111804363.1100001</v>
      </c>
      <c r="N10" s="140">
        <v>4617569822.8800011</v>
      </c>
      <c r="O10" s="140">
        <v>5124650327.9199982</v>
      </c>
      <c r="P10" s="141">
        <v>9626930472.9100037</v>
      </c>
      <c r="Q10" s="142">
        <f>SUM(E10:P10)</f>
        <v>53870255300.389999</v>
      </c>
      <c r="R10" s="41"/>
      <c r="S10" s="41"/>
      <c r="T10" s="41"/>
      <c r="U10" s="41"/>
      <c r="V10" s="41"/>
      <c r="W10" s="41"/>
      <c r="X10" s="41"/>
      <c r="Y10" s="42"/>
      <c r="Z10" s="42"/>
      <c r="AA10" s="42"/>
      <c r="AB10" s="42"/>
      <c r="AC10" s="44"/>
      <c r="AD10" s="44"/>
      <c r="AE10" s="44"/>
      <c r="AF10" s="44"/>
      <c r="AG10" s="44"/>
      <c r="AH10" s="44"/>
      <c r="AI10" s="44"/>
      <c r="AJ10" s="44"/>
      <c r="AK10" s="44"/>
      <c r="AL10" s="44"/>
      <c r="AM10" s="44"/>
      <c r="AN10" s="44"/>
      <c r="AO10" s="44"/>
      <c r="AP10" s="44"/>
      <c r="AQ10" s="44"/>
    </row>
    <row r="11" spans="2:43" x14ac:dyDescent="0.25">
      <c r="B11" s="10" t="s">
        <v>24</v>
      </c>
      <c r="C11" s="129">
        <v>68365909174</v>
      </c>
      <c r="D11" s="129">
        <v>72656542309</v>
      </c>
      <c r="E11" s="143">
        <v>3175527681.6600003</v>
      </c>
      <c r="F11" s="143">
        <v>3461107095.3699989</v>
      </c>
      <c r="G11" s="143">
        <v>3602231924.8299994</v>
      </c>
      <c r="H11" s="143">
        <v>3547255623.3799992</v>
      </c>
      <c r="I11" s="143">
        <v>4164889851.3299999</v>
      </c>
      <c r="J11" s="143">
        <v>4164869512.46</v>
      </c>
      <c r="K11" s="143">
        <v>4015961216.0700002</v>
      </c>
      <c r="L11" s="143">
        <v>3901579566.5299997</v>
      </c>
      <c r="M11" s="143">
        <v>4001935304.4000006</v>
      </c>
      <c r="N11" s="143">
        <v>4560843973.460001</v>
      </c>
      <c r="O11" s="143">
        <v>4921123231.6599989</v>
      </c>
      <c r="P11" s="143">
        <v>8236942591.510006</v>
      </c>
      <c r="Q11" s="143">
        <f t="shared" ref="Q11:Q31" si="0">SUM(E11:P11)</f>
        <v>51754267572.660004</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
        <v>0</v>
      </c>
      <c r="D12" s="129">
        <v>1282797328</v>
      </c>
      <c r="E12" s="12">
        <v>0</v>
      </c>
      <c r="F12" s="143">
        <v>3989585.7</v>
      </c>
      <c r="G12" s="143">
        <v>11057211.67</v>
      </c>
      <c r="H12" s="143">
        <v>2413424.15</v>
      </c>
      <c r="I12" s="143">
        <v>2611444.4500000002</v>
      </c>
      <c r="J12" s="143">
        <v>13708044.810000001</v>
      </c>
      <c r="K12" s="143">
        <v>2386618.65</v>
      </c>
      <c r="L12" s="143">
        <v>28252957.18</v>
      </c>
      <c r="M12" s="143">
        <v>26807653.390000001</v>
      </c>
      <c r="N12" s="143">
        <v>2442398.7599999998</v>
      </c>
      <c r="O12" s="143">
        <v>60936720.799999997</v>
      </c>
      <c r="P12" s="143">
        <v>1048497649.98</v>
      </c>
      <c r="Q12" s="143">
        <f t="shared" si="0"/>
        <v>1203103709.54</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
        <v>0</v>
      </c>
      <c r="D13" s="129">
        <v>107849049</v>
      </c>
      <c r="E13" s="12">
        <v>0</v>
      </c>
      <c r="F13" s="12">
        <v>0</v>
      </c>
      <c r="G13" s="12">
        <v>0</v>
      </c>
      <c r="H13" s="12">
        <v>0</v>
      </c>
      <c r="I13" s="143">
        <v>6127277.2799999993</v>
      </c>
      <c r="J13" s="143">
        <v>701052.29</v>
      </c>
      <c r="K13" s="143">
        <v>3211971.13</v>
      </c>
      <c r="L13" s="12">
        <v>0</v>
      </c>
      <c r="M13" s="12">
        <v>0</v>
      </c>
      <c r="N13" s="143">
        <v>844987.8</v>
      </c>
      <c r="O13" s="143">
        <v>20634408.870000001</v>
      </c>
      <c r="P13" s="143">
        <v>37768900.560000002</v>
      </c>
      <c r="Q13" s="143">
        <f t="shared" si="0"/>
        <v>69288597.930000007</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
        <v>0</v>
      </c>
      <c r="D14" s="129">
        <v>1065733110.7299999</v>
      </c>
      <c r="E14" s="12">
        <v>0</v>
      </c>
      <c r="F14" s="12">
        <v>0</v>
      </c>
      <c r="G14" s="143">
        <v>34353615.640000001</v>
      </c>
      <c r="H14" s="143">
        <v>36225590.720000006</v>
      </c>
      <c r="I14" s="143">
        <v>22359237.640000001</v>
      </c>
      <c r="J14" s="143">
        <v>32436822.390000004</v>
      </c>
      <c r="K14" s="143">
        <v>31903771.799999997</v>
      </c>
      <c r="L14" s="143">
        <v>105069328.23</v>
      </c>
      <c r="M14" s="143">
        <v>74382739.100000009</v>
      </c>
      <c r="N14" s="143">
        <v>53438462.859999999</v>
      </c>
      <c r="O14" s="143">
        <v>115274739.43999998</v>
      </c>
      <c r="P14" s="143">
        <v>285330635.9000001</v>
      </c>
      <c r="Q14" s="143">
        <f t="shared" si="0"/>
        <v>790774943.72000015</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1">
        <v>0</v>
      </c>
      <c r="D15" s="129">
        <v>96215619.680000007</v>
      </c>
      <c r="E15" s="12">
        <v>0</v>
      </c>
      <c r="F15" s="12">
        <v>0</v>
      </c>
      <c r="G15" s="12">
        <v>0</v>
      </c>
      <c r="H15" s="143">
        <v>16234175.099999998</v>
      </c>
      <c r="I15" s="143">
        <v>194700</v>
      </c>
      <c r="J15" s="143">
        <v>733628.7</v>
      </c>
      <c r="K15" s="143">
        <v>1601684.41</v>
      </c>
      <c r="L15" s="143">
        <v>305700</v>
      </c>
      <c r="M15" s="143">
        <v>8678666.2200000007</v>
      </c>
      <c r="N15" s="12">
        <v>0</v>
      </c>
      <c r="O15" s="143">
        <v>6681227.1500000004</v>
      </c>
      <c r="P15" s="143">
        <v>18390694.960000001</v>
      </c>
      <c r="Q15" s="143">
        <f t="shared" si="0"/>
        <v>52820476.539999999</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8" t="s">
        <v>27</v>
      </c>
      <c r="C16" s="140">
        <v>1168035506</v>
      </c>
      <c r="D16" s="140">
        <v>1668766154.55</v>
      </c>
      <c r="E16" s="140">
        <v>16498761.200000001</v>
      </c>
      <c r="F16" s="140">
        <v>18588007.98</v>
      </c>
      <c r="G16" s="140">
        <v>18787795.16</v>
      </c>
      <c r="H16" s="140">
        <v>18059712.27</v>
      </c>
      <c r="I16" s="140">
        <v>25785831.529999997</v>
      </c>
      <c r="J16" s="140">
        <v>27478469.210000001</v>
      </c>
      <c r="K16" s="140">
        <v>26106518.059999999</v>
      </c>
      <c r="L16" s="140">
        <v>25623561.5</v>
      </c>
      <c r="M16" s="140">
        <v>31567181.659999996</v>
      </c>
      <c r="N16" s="140">
        <v>34898029.18</v>
      </c>
      <c r="O16" s="140">
        <v>29215144.93</v>
      </c>
      <c r="P16" s="140">
        <v>108021502.03</v>
      </c>
      <c r="Q16" s="144">
        <f t="shared" si="0"/>
        <v>380630514.71000004</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1:43" x14ac:dyDescent="0.25">
      <c r="B17" s="10" t="s">
        <v>24</v>
      </c>
      <c r="C17" s="129">
        <v>1168035506</v>
      </c>
      <c r="D17" s="129">
        <v>1186953738</v>
      </c>
      <c r="E17" s="143">
        <v>16498761.200000001</v>
      </c>
      <c r="F17" s="143">
        <v>18588007.98</v>
      </c>
      <c r="G17" s="143">
        <v>18787795.16</v>
      </c>
      <c r="H17" s="143">
        <v>18013712.27</v>
      </c>
      <c r="I17" s="143">
        <v>25785831.529999997</v>
      </c>
      <c r="J17" s="143">
        <v>25403882.859999999</v>
      </c>
      <c r="K17" s="143">
        <v>25363247.379999999</v>
      </c>
      <c r="L17" s="143">
        <v>24697590.780000001</v>
      </c>
      <c r="M17" s="143">
        <v>30757959.099999998</v>
      </c>
      <c r="N17" s="143">
        <v>29910412.360000003</v>
      </c>
      <c r="O17" s="143">
        <v>24317650.5</v>
      </c>
      <c r="P17" s="143">
        <v>53132803.739999995</v>
      </c>
      <c r="Q17" s="143">
        <f t="shared" si="0"/>
        <v>311257654.86000001</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1:43" x14ac:dyDescent="0.25">
      <c r="B18" s="10" t="s">
        <v>49</v>
      </c>
      <c r="C18" s="11">
        <v>0</v>
      </c>
      <c r="D18" s="129">
        <v>481812416.55000001</v>
      </c>
      <c r="E18" s="12">
        <v>0</v>
      </c>
      <c r="F18" s="12">
        <v>0</v>
      </c>
      <c r="G18" s="12">
        <v>0</v>
      </c>
      <c r="H18" s="143">
        <v>46000</v>
      </c>
      <c r="I18" s="12">
        <v>0</v>
      </c>
      <c r="J18" s="143">
        <v>2074586.3499999996</v>
      </c>
      <c r="K18" s="143">
        <v>743270.67999999993</v>
      </c>
      <c r="L18" s="143">
        <v>925970.72000000009</v>
      </c>
      <c r="M18" s="143">
        <v>809222.55999999994</v>
      </c>
      <c r="N18" s="143">
        <v>4987616.8199999994</v>
      </c>
      <c r="O18" s="143">
        <v>4897494.4300000006</v>
      </c>
      <c r="P18" s="143">
        <v>54888698.289999999</v>
      </c>
      <c r="Q18" s="143">
        <f t="shared" si="0"/>
        <v>69372859.849999994</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1:43" x14ac:dyDescent="0.25">
      <c r="B19" s="8" t="s">
        <v>28</v>
      </c>
      <c r="C19" s="144">
        <v>27078617482</v>
      </c>
      <c r="D19" s="144">
        <v>27567224113.869999</v>
      </c>
      <c r="E19" s="144">
        <v>190010833.49999997</v>
      </c>
      <c r="F19" s="144">
        <v>655312776.66000009</v>
      </c>
      <c r="G19" s="144">
        <v>669404969.63</v>
      </c>
      <c r="H19" s="144">
        <v>855792512.69999993</v>
      </c>
      <c r="I19" s="144">
        <v>720343560.63999987</v>
      </c>
      <c r="J19" s="144">
        <v>1305851838.5899992</v>
      </c>
      <c r="K19" s="144">
        <v>769602873.02999985</v>
      </c>
      <c r="L19" s="144">
        <v>1139721985.8599999</v>
      </c>
      <c r="M19" s="144">
        <v>920058662.49999976</v>
      </c>
      <c r="N19" s="144">
        <v>698120271.61000013</v>
      </c>
      <c r="O19" s="144">
        <v>860099673.10000026</v>
      </c>
      <c r="P19" s="144">
        <v>1182397757.1600001</v>
      </c>
      <c r="Q19" s="144">
        <f t="shared" si="0"/>
        <v>9966717714.9799995</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1:43" x14ac:dyDescent="0.25">
      <c r="B20" s="10" t="s">
        <v>25</v>
      </c>
      <c r="C20" s="129">
        <v>27078617482</v>
      </c>
      <c r="D20" s="129">
        <v>27310597008.369999</v>
      </c>
      <c r="E20" s="145">
        <v>190010833.49999997</v>
      </c>
      <c r="F20" s="145">
        <v>655312776.66000009</v>
      </c>
      <c r="G20" s="145">
        <v>668559090.5</v>
      </c>
      <c r="H20" s="145">
        <v>846184509.3499999</v>
      </c>
      <c r="I20" s="145">
        <v>719578670.5999999</v>
      </c>
      <c r="J20" s="145">
        <v>1301188572.6099992</v>
      </c>
      <c r="K20" s="145">
        <v>768428619.76999986</v>
      </c>
      <c r="L20" s="145">
        <v>1139132283.7199998</v>
      </c>
      <c r="M20" s="145">
        <v>818805084.34999979</v>
      </c>
      <c r="N20" s="145">
        <v>671833219.9000001</v>
      </c>
      <c r="O20" s="145">
        <v>832879138.07000029</v>
      </c>
      <c r="P20" s="145">
        <v>1152526408.76</v>
      </c>
      <c r="Q20" s="145">
        <f t="shared" si="0"/>
        <v>9764439207.789999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1:43" x14ac:dyDescent="0.25">
      <c r="B21" s="10" t="s">
        <v>49</v>
      </c>
      <c r="C21" s="11">
        <v>0</v>
      </c>
      <c r="D21" s="129">
        <v>256627105.50000003</v>
      </c>
      <c r="E21" s="12">
        <v>0</v>
      </c>
      <c r="F21" s="12">
        <v>0</v>
      </c>
      <c r="G21" s="143">
        <v>845879.13</v>
      </c>
      <c r="H21" s="143">
        <v>9608003.3499999996</v>
      </c>
      <c r="I21" s="143">
        <v>764890.03999999992</v>
      </c>
      <c r="J21" s="143">
        <v>4663265.9800000004</v>
      </c>
      <c r="K21" s="143">
        <v>1174253.26</v>
      </c>
      <c r="L21" s="143">
        <v>589702.14</v>
      </c>
      <c r="M21" s="143">
        <v>101253578.14999999</v>
      </c>
      <c r="N21" s="143">
        <v>26287051.710000001</v>
      </c>
      <c r="O21" s="143">
        <v>27220535.029999997</v>
      </c>
      <c r="P21" s="143">
        <v>29871348.399999999</v>
      </c>
      <c r="Q21" s="143">
        <f t="shared" si="0"/>
        <v>202278507.19</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1:43" x14ac:dyDescent="0.25">
      <c r="B22" s="8" t="s">
        <v>31</v>
      </c>
      <c r="C22" s="146">
        <v>4067033162</v>
      </c>
      <c r="D22" s="146">
        <v>7444510250.6399994</v>
      </c>
      <c r="E22" s="13">
        <v>0</v>
      </c>
      <c r="F22" s="144">
        <v>1361123249.1400001</v>
      </c>
      <c r="G22" s="144">
        <v>429339947.63</v>
      </c>
      <c r="H22" s="13">
        <v>0</v>
      </c>
      <c r="I22" s="144">
        <v>85660393.039999992</v>
      </c>
      <c r="J22" s="144">
        <v>501240339.16000003</v>
      </c>
      <c r="K22" s="144">
        <v>163149092.83000001</v>
      </c>
      <c r="L22" s="144">
        <v>591933749.1500001</v>
      </c>
      <c r="M22" s="144">
        <v>25719820.390000001</v>
      </c>
      <c r="N22" s="144">
        <v>70211004.640000001</v>
      </c>
      <c r="O22" s="13">
        <v>0</v>
      </c>
      <c r="P22" s="144">
        <v>1639653705.49</v>
      </c>
      <c r="Q22" s="144">
        <f t="shared" si="0"/>
        <v>4868031301.4699993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1:43" x14ac:dyDescent="0.25">
      <c r="B23" s="10" t="s">
        <v>51</v>
      </c>
      <c r="C23" s="129">
        <v>777000000</v>
      </c>
      <c r="D23" s="129">
        <v>777000000</v>
      </c>
      <c r="E23" s="12">
        <v>0</v>
      </c>
      <c r="F23" s="12">
        <v>0</v>
      </c>
      <c r="G23" s="12">
        <v>0</v>
      </c>
      <c r="H23" s="12">
        <v>0</v>
      </c>
      <c r="I23" s="12">
        <v>0</v>
      </c>
      <c r="J23" s="12">
        <v>0</v>
      </c>
      <c r="K23" s="12">
        <v>0</v>
      </c>
      <c r="L23" s="12">
        <v>0</v>
      </c>
      <c r="M23" s="12">
        <v>0</v>
      </c>
      <c r="N23" s="12">
        <v>0</v>
      </c>
      <c r="O23" s="12">
        <v>0</v>
      </c>
      <c r="P23" s="12">
        <v>0</v>
      </c>
      <c r="Q23" s="12">
        <f t="shared" si="0"/>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1:43" x14ac:dyDescent="0.25">
      <c r="B24" s="10" t="s">
        <v>76</v>
      </c>
      <c r="C24" s="11">
        <v>0</v>
      </c>
      <c r="D24" s="129">
        <v>6659737088.6399994</v>
      </c>
      <c r="E24" s="12">
        <v>0</v>
      </c>
      <c r="F24" s="143">
        <v>1361123249.1400001</v>
      </c>
      <c r="G24" s="143">
        <v>429339947.63</v>
      </c>
      <c r="H24" s="12">
        <v>0</v>
      </c>
      <c r="I24" s="143">
        <v>85660393.039999992</v>
      </c>
      <c r="J24" s="143">
        <v>501240339.16000003</v>
      </c>
      <c r="K24" s="143">
        <v>163149092.83000001</v>
      </c>
      <c r="L24" s="143">
        <v>591933749.1500001</v>
      </c>
      <c r="M24" s="143">
        <v>25719820.390000001</v>
      </c>
      <c r="N24" s="143">
        <v>70211004.640000001</v>
      </c>
      <c r="O24" s="12">
        <v>0</v>
      </c>
      <c r="P24" s="143">
        <v>1639653705.49</v>
      </c>
      <c r="Q24" s="143">
        <f t="shared" si="0"/>
        <v>4868031301.4699993</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1:43" x14ac:dyDescent="0.25">
      <c r="B25" s="10" t="s">
        <v>70</v>
      </c>
      <c r="C25" s="129">
        <v>3290033162</v>
      </c>
      <c r="D25" s="129">
        <v>7773162</v>
      </c>
      <c r="E25" s="12">
        <v>0</v>
      </c>
      <c r="F25" s="12">
        <v>0</v>
      </c>
      <c r="G25" s="12">
        <v>0</v>
      </c>
      <c r="H25" s="12">
        <v>0</v>
      </c>
      <c r="I25" s="12">
        <v>0</v>
      </c>
      <c r="J25" s="12">
        <v>0</v>
      </c>
      <c r="K25" s="12">
        <v>0</v>
      </c>
      <c r="L25" s="12">
        <v>0</v>
      </c>
      <c r="M25" s="12">
        <v>0</v>
      </c>
      <c r="N25" s="12">
        <v>0</v>
      </c>
      <c r="O25" s="12">
        <v>0</v>
      </c>
      <c r="P25" s="12">
        <v>0</v>
      </c>
      <c r="Q25" s="12"/>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1:43" x14ac:dyDescent="0.25">
      <c r="B26" s="8" t="s">
        <v>37</v>
      </c>
      <c r="C26" s="144">
        <v>45067464</v>
      </c>
      <c r="D26" s="144">
        <v>71220411.900000006</v>
      </c>
      <c r="E26" s="13">
        <v>0</v>
      </c>
      <c r="F26" s="13">
        <v>0</v>
      </c>
      <c r="G26" s="13">
        <v>0</v>
      </c>
      <c r="H26" s="13">
        <v>0</v>
      </c>
      <c r="I26" s="13">
        <v>0</v>
      </c>
      <c r="J26" s="13">
        <v>0</v>
      </c>
      <c r="K26" s="13">
        <v>0</v>
      </c>
      <c r="L26" s="13">
        <v>0</v>
      </c>
      <c r="M26" s="13">
        <v>0</v>
      </c>
      <c r="N26" s="13">
        <v>0</v>
      </c>
      <c r="O26" s="13">
        <v>0</v>
      </c>
      <c r="P26" s="144">
        <v>10198725.600000001</v>
      </c>
      <c r="Q26" s="144">
        <f t="shared" si="0"/>
        <v>10198725.600000001</v>
      </c>
      <c r="R26" s="41"/>
      <c r="S26" s="41"/>
      <c r="T26" s="41"/>
      <c r="U26" s="41"/>
      <c r="V26" s="41"/>
      <c r="W26" s="41"/>
      <c r="X26" s="41"/>
      <c r="Y26" s="41"/>
      <c r="Z26" s="41"/>
      <c r="AA26" s="41"/>
      <c r="AB26" s="41"/>
      <c r="AC26" s="44"/>
      <c r="AD26" s="44"/>
      <c r="AE26" s="44"/>
      <c r="AF26" s="44"/>
      <c r="AG26" s="44"/>
      <c r="AH26" s="44"/>
      <c r="AI26" s="44"/>
      <c r="AJ26" s="44"/>
      <c r="AK26" s="44"/>
      <c r="AL26" s="44"/>
      <c r="AM26" s="44"/>
      <c r="AN26" s="44"/>
      <c r="AO26" s="44"/>
      <c r="AP26" s="44"/>
      <c r="AQ26" s="44"/>
    </row>
    <row r="27" spans="1:43" x14ac:dyDescent="0.25">
      <c r="B27" s="10" t="s">
        <v>82</v>
      </c>
      <c r="C27" s="129">
        <v>45067464</v>
      </c>
      <c r="D27" s="129">
        <v>45064764</v>
      </c>
      <c r="E27" s="12">
        <v>0</v>
      </c>
      <c r="F27" s="12">
        <v>0</v>
      </c>
      <c r="G27" s="12">
        <v>0</v>
      </c>
      <c r="H27" s="12">
        <v>0</v>
      </c>
      <c r="I27" s="12">
        <v>0</v>
      </c>
      <c r="J27" s="12">
        <v>0</v>
      </c>
      <c r="K27" s="12">
        <v>0</v>
      </c>
      <c r="L27" s="12">
        <v>0</v>
      </c>
      <c r="M27" s="12">
        <v>0</v>
      </c>
      <c r="N27" s="12">
        <v>0</v>
      </c>
      <c r="O27" s="12">
        <v>0</v>
      </c>
      <c r="P27" s="12">
        <v>0</v>
      </c>
      <c r="Q27" s="12">
        <f t="shared" si="0"/>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1:43" x14ac:dyDescent="0.25">
      <c r="B28" s="10" t="s">
        <v>78</v>
      </c>
      <c r="C28" s="11">
        <v>0</v>
      </c>
      <c r="D28" s="129">
        <v>2700</v>
      </c>
      <c r="E28" s="12">
        <v>0</v>
      </c>
      <c r="F28" s="12">
        <v>0</v>
      </c>
      <c r="G28" s="12">
        <v>0</v>
      </c>
      <c r="H28" s="12">
        <v>0</v>
      </c>
      <c r="I28" s="12">
        <v>0</v>
      </c>
      <c r="J28" s="12">
        <v>0</v>
      </c>
      <c r="K28" s="12">
        <v>0</v>
      </c>
      <c r="L28" s="12">
        <v>0</v>
      </c>
      <c r="M28" s="12">
        <v>0</v>
      </c>
      <c r="N28" s="12">
        <v>0</v>
      </c>
      <c r="O28" s="12">
        <v>0</v>
      </c>
      <c r="P28" s="12">
        <v>0</v>
      </c>
      <c r="Q28" s="12">
        <f t="shared" si="0"/>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1:43" x14ac:dyDescent="0.25">
      <c r="B29" s="10" t="s">
        <v>83</v>
      </c>
      <c r="C29" s="11">
        <v>0</v>
      </c>
      <c r="D29" s="129">
        <v>26152947.899999999</v>
      </c>
      <c r="E29" s="12">
        <v>0</v>
      </c>
      <c r="F29" s="12">
        <v>0</v>
      </c>
      <c r="G29" s="12">
        <v>0</v>
      </c>
      <c r="H29" s="12">
        <v>0</v>
      </c>
      <c r="I29" s="12">
        <v>0</v>
      </c>
      <c r="J29" s="12">
        <v>0</v>
      </c>
      <c r="K29" s="12">
        <v>0</v>
      </c>
      <c r="L29" s="12">
        <v>0</v>
      </c>
      <c r="M29" s="12">
        <v>0</v>
      </c>
      <c r="N29" s="12">
        <v>0</v>
      </c>
      <c r="O29" s="12">
        <v>0</v>
      </c>
      <c r="P29" s="143">
        <v>10198725.600000001</v>
      </c>
      <c r="Q29" s="143">
        <f t="shared" si="0"/>
        <v>10198725.600000001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1:43" s="92" customFormat="1" x14ac:dyDescent="0.25">
      <c r="A30"/>
      <c r="B30" s="8" t="s">
        <v>66</v>
      </c>
      <c r="C30" s="9">
        <v>0</v>
      </c>
      <c r="D30" s="146">
        <v>18674496.489999998</v>
      </c>
      <c r="E30" s="13">
        <v>0</v>
      </c>
      <c r="F30" s="13">
        <v>0</v>
      </c>
      <c r="G30" s="13">
        <v>0</v>
      </c>
      <c r="H30" s="13">
        <v>0</v>
      </c>
      <c r="I30" s="13">
        <v>0</v>
      </c>
      <c r="J30" s="13">
        <v>0</v>
      </c>
      <c r="K30" s="144">
        <v>13788170.819999998</v>
      </c>
      <c r="L30" s="13">
        <v>0</v>
      </c>
      <c r="M30" s="13">
        <v>0</v>
      </c>
      <c r="N30" s="13">
        <v>0</v>
      </c>
      <c r="O30" s="144">
        <v>2898205.68</v>
      </c>
      <c r="P30" s="144">
        <v>1693481.3</v>
      </c>
      <c r="Q30" s="143">
        <f t="shared" si="0"/>
        <v>18379857.799999997</v>
      </c>
      <c r="R30" s="89"/>
      <c r="S30" s="89"/>
      <c r="T30" s="89"/>
      <c r="U30" s="89"/>
      <c r="V30" s="89"/>
      <c r="W30" s="89"/>
      <c r="X30" s="89"/>
      <c r="Y30" s="90"/>
      <c r="Z30" s="90"/>
      <c r="AA30" s="90"/>
      <c r="AB30" s="90"/>
      <c r="AC30" s="91"/>
      <c r="AD30" s="91"/>
      <c r="AE30" s="91"/>
      <c r="AF30" s="91"/>
      <c r="AG30" s="91"/>
      <c r="AH30" s="91"/>
      <c r="AI30" s="91"/>
      <c r="AJ30" s="91"/>
      <c r="AK30" s="91"/>
      <c r="AL30" s="91"/>
      <c r="AM30" s="91"/>
      <c r="AN30" s="91"/>
      <c r="AO30" s="91"/>
      <c r="AP30" s="91"/>
      <c r="AQ30" s="91"/>
    </row>
    <row r="31" spans="1:43" x14ac:dyDescent="0.25">
      <c r="B31" s="10" t="s">
        <v>49</v>
      </c>
      <c r="C31" s="11">
        <v>0</v>
      </c>
      <c r="D31" s="129">
        <v>18674496.489999998</v>
      </c>
      <c r="E31" s="12">
        <v>0</v>
      </c>
      <c r="F31" s="12">
        <v>0</v>
      </c>
      <c r="G31" s="12">
        <v>0</v>
      </c>
      <c r="H31" s="12">
        <v>0</v>
      </c>
      <c r="I31" s="12">
        <v>0</v>
      </c>
      <c r="J31" s="12">
        <v>0</v>
      </c>
      <c r="K31" s="143">
        <v>13788170.819999998</v>
      </c>
      <c r="L31" s="12">
        <v>0</v>
      </c>
      <c r="M31" s="12">
        <v>0</v>
      </c>
      <c r="N31" s="12">
        <v>0</v>
      </c>
      <c r="O31" s="143">
        <v>2898205.68</v>
      </c>
      <c r="P31" s="143">
        <v>1693481.3</v>
      </c>
      <c r="Q31" s="143">
        <f t="shared" si="0"/>
        <v>18379857.799999997</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1:43" x14ac:dyDescent="0.25">
      <c r="B32" s="16" t="s">
        <v>39</v>
      </c>
      <c r="C32" s="147">
        <f t="shared" ref="C32:P32" si="1">C10+C16+C19+C22+C26+C30</f>
        <v>100724662788</v>
      </c>
      <c r="D32" s="147">
        <f t="shared" si="1"/>
        <v>111979532843.85999</v>
      </c>
      <c r="E32" s="148">
        <f t="shared" si="1"/>
        <v>3382037276.3600001</v>
      </c>
      <c r="F32" s="148">
        <f t="shared" si="1"/>
        <v>5500120714.8499994</v>
      </c>
      <c r="G32" s="148">
        <f t="shared" si="1"/>
        <v>4765175464.5599995</v>
      </c>
      <c r="H32" s="148">
        <f t="shared" si="1"/>
        <v>4475981038.3199987</v>
      </c>
      <c r="I32" s="148">
        <f t="shared" si="1"/>
        <v>5027972295.9100008</v>
      </c>
      <c r="J32" s="148">
        <f t="shared" si="1"/>
        <v>6047019707.6099987</v>
      </c>
      <c r="K32" s="148">
        <f t="shared" si="1"/>
        <v>5027711916.8000002</v>
      </c>
      <c r="L32" s="148">
        <f t="shared" si="1"/>
        <v>5792486848.4499989</v>
      </c>
      <c r="M32" s="148">
        <f t="shared" si="1"/>
        <v>5089150027.6599998</v>
      </c>
      <c r="N32" s="148">
        <f t="shared" si="1"/>
        <v>5420799128.3100023</v>
      </c>
      <c r="O32" s="148">
        <f t="shared" si="1"/>
        <v>6016863351.6299992</v>
      </c>
      <c r="P32" s="148">
        <f t="shared" si="1"/>
        <v>12568895644.490004</v>
      </c>
      <c r="Q32" s="148">
        <f>SUM(E32:P32)</f>
        <v>69114213414.949997</v>
      </c>
      <c r="R32" s="41"/>
      <c r="S32" s="41"/>
      <c r="T32" s="41"/>
      <c r="U32" s="41"/>
      <c r="V32" s="41"/>
      <c r="W32" s="41"/>
      <c r="X32" s="41"/>
      <c r="Y32" s="41"/>
      <c r="Z32" s="42"/>
      <c r="AA32" s="42"/>
      <c r="AB32" s="42"/>
      <c r="AC32" s="44"/>
      <c r="AD32" s="44"/>
      <c r="AE32" s="44"/>
      <c r="AF32" s="44"/>
      <c r="AG32" s="44"/>
      <c r="AH32" s="44"/>
      <c r="AI32" s="44"/>
      <c r="AJ32" s="44"/>
      <c r="AK32" s="44"/>
      <c r="AL32" s="44"/>
      <c r="AM32" s="44"/>
      <c r="AN32" s="44"/>
      <c r="AO32" s="44"/>
      <c r="AP32" s="44"/>
      <c r="AQ32" s="44"/>
    </row>
    <row r="33" spans="2:43" x14ac:dyDescent="0.25">
      <c r="B33" s="3"/>
      <c r="C33" s="3"/>
      <c r="D33" s="3"/>
      <c r="E33" s="17"/>
      <c r="F33" s="17"/>
      <c r="G33" s="17"/>
      <c r="H33" s="17"/>
      <c r="I33" s="17"/>
      <c r="J33" s="17"/>
      <c r="K33" s="17"/>
      <c r="L33" s="17"/>
      <c r="M33" s="17"/>
      <c r="N33" s="17"/>
      <c r="O33" s="17"/>
      <c r="P33" s="17"/>
      <c r="Q33" s="18"/>
      <c r="R33" s="42"/>
      <c r="S33" s="42"/>
      <c r="T33" s="42"/>
      <c r="U33" s="42"/>
      <c r="V33" s="42"/>
      <c r="W33" s="42"/>
      <c r="X33" s="42"/>
      <c r="Y33" s="42"/>
      <c r="Z33" s="42"/>
      <c r="AA33" s="42"/>
      <c r="AB33" s="42"/>
      <c r="AC33" s="44"/>
      <c r="AD33" s="44"/>
      <c r="AE33" s="44"/>
      <c r="AF33" s="44"/>
      <c r="AG33" s="44"/>
      <c r="AH33" s="44"/>
      <c r="AI33" s="44"/>
      <c r="AJ33" s="44"/>
      <c r="AK33" s="44"/>
      <c r="AL33" s="44"/>
      <c r="AM33" s="44"/>
      <c r="AN33" s="44"/>
      <c r="AO33" s="44"/>
      <c r="AP33" s="44"/>
      <c r="AQ33" s="44"/>
    </row>
    <row r="34" spans="2:43" x14ac:dyDescent="0.25">
      <c r="B34" s="83"/>
      <c r="C34" s="83"/>
      <c r="D34" s="83"/>
      <c r="E34" s="17"/>
      <c r="F34" s="17"/>
      <c r="G34" s="1"/>
      <c r="H34" s="1"/>
      <c r="I34" s="1"/>
      <c r="J34" s="1"/>
      <c r="K34" s="1"/>
      <c r="L34" s="1"/>
      <c r="M34" s="1"/>
      <c r="N34" s="1"/>
      <c r="O34" s="1"/>
      <c r="P34" s="1"/>
      <c r="Q34" s="2"/>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ht="30" x14ac:dyDescent="0.25">
      <c r="B35" s="16" t="s">
        <v>40</v>
      </c>
      <c r="C35" s="35" t="s">
        <v>41</v>
      </c>
      <c r="D35" s="35" t="s">
        <v>42</v>
      </c>
      <c r="E35" s="19" t="s">
        <v>10</v>
      </c>
      <c r="F35" s="19" t="s">
        <v>11</v>
      </c>
      <c r="G35" s="19" t="s">
        <v>12</v>
      </c>
      <c r="H35" s="19" t="s">
        <v>13</v>
      </c>
      <c r="I35" s="19" t="str">
        <f t="shared" ref="I35:P35" si="2">+I9</f>
        <v>MAYO</v>
      </c>
      <c r="J35" s="19" t="str">
        <f t="shared" si="2"/>
        <v>JUNIO</v>
      </c>
      <c r="K35" s="19" t="str">
        <f t="shared" si="2"/>
        <v>JULIO</v>
      </c>
      <c r="L35" s="19" t="str">
        <f t="shared" si="2"/>
        <v>AGOSTO</v>
      </c>
      <c r="M35" s="19" t="str">
        <f t="shared" si="2"/>
        <v>SEPTIEMBRE</v>
      </c>
      <c r="N35" s="19" t="str">
        <f t="shared" si="2"/>
        <v>OCTUBRE</v>
      </c>
      <c r="O35" s="19" t="str">
        <f t="shared" si="2"/>
        <v>NOVIEMBRE</v>
      </c>
      <c r="P35" s="19" t="str">
        <f t="shared" si="2"/>
        <v>DICIEMBRE</v>
      </c>
      <c r="Q35" s="119" t="s">
        <v>22</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8" t="s">
        <v>23</v>
      </c>
      <c r="C36" s="144">
        <v>1801649923</v>
      </c>
      <c r="D36" s="144">
        <v>1071759331.6600001</v>
      </c>
      <c r="E36" s="20">
        <v>0</v>
      </c>
      <c r="F36" s="20">
        <v>0</v>
      </c>
      <c r="G36" s="20">
        <v>0</v>
      </c>
      <c r="H36" s="144">
        <v>932191.08</v>
      </c>
      <c r="I36" s="144">
        <v>3391521.6100000003</v>
      </c>
      <c r="J36" s="144">
        <v>1672183.0299999998</v>
      </c>
      <c r="K36" s="144">
        <v>1007538.4999999999</v>
      </c>
      <c r="L36" s="144">
        <v>726272.18</v>
      </c>
      <c r="M36" s="144">
        <v>401602</v>
      </c>
      <c r="N36" s="144">
        <v>214400</v>
      </c>
      <c r="O36" s="144">
        <v>129853.74999999999</v>
      </c>
      <c r="P36" s="144">
        <v>179811.36</v>
      </c>
      <c r="Q36" s="144">
        <f>SUM(E36:P36)</f>
        <v>8655373.5099999998</v>
      </c>
      <c r="R36" s="41"/>
      <c r="S36" s="41"/>
      <c r="T36" s="41"/>
      <c r="U36" s="41"/>
      <c r="V36" s="41"/>
      <c r="W36" s="41"/>
      <c r="X36" s="41"/>
      <c r="Y36" s="42"/>
      <c r="Z36" s="42"/>
      <c r="AA36" s="42"/>
      <c r="AB36" s="42"/>
      <c r="AC36" s="44"/>
      <c r="AD36" s="44"/>
      <c r="AE36" s="44"/>
      <c r="AF36" s="44"/>
      <c r="AG36" s="44"/>
      <c r="AH36" s="44"/>
      <c r="AI36" s="44"/>
      <c r="AJ36" s="44"/>
      <c r="AK36" s="44"/>
      <c r="AL36" s="44"/>
      <c r="AM36" s="44"/>
      <c r="AN36" s="44"/>
      <c r="AO36" s="44"/>
      <c r="AP36" s="44"/>
      <c r="AQ36" s="44"/>
    </row>
    <row r="37" spans="2:43" x14ac:dyDescent="0.25">
      <c r="B37" s="10" t="s">
        <v>24</v>
      </c>
      <c r="C37" s="129">
        <v>1801649923</v>
      </c>
      <c r="D37" s="129">
        <v>1069423135.1599998</v>
      </c>
      <c r="E37" s="22">
        <v>0</v>
      </c>
      <c r="F37" s="22">
        <v>0</v>
      </c>
      <c r="G37" s="22">
        <v>0</v>
      </c>
      <c r="H37" s="143">
        <v>932191.08</v>
      </c>
      <c r="I37" s="143">
        <v>3266151.6100000003</v>
      </c>
      <c r="J37" s="143">
        <v>1502548.0799999998</v>
      </c>
      <c r="K37" s="143">
        <v>10338.5</v>
      </c>
      <c r="L37" s="143">
        <v>706472.18</v>
      </c>
      <c r="M37" s="143">
        <v>4602</v>
      </c>
      <c r="N37" s="22">
        <v>0</v>
      </c>
      <c r="O37" s="22">
        <v>0</v>
      </c>
      <c r="P37" s="143">
        <v>165261.35999999999</v>
      </c>
      <c r="Q37" s="143">
        <f t="shared" ref="Q37:Q46" si="3">SUM(E37:P37)</f>
        <v>6587564.8100000005</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 t="s">
        <v>49</v>
      </c>
      <c r="C38" s="21">
        <v>0</v>
      </c>
      <c r="D38" s="129">
        <v>2336196.5</v>
      </c>
      <c r="E38" s="22">
        <v>0</v>
      </c>
      <c r="F38" s="22">
        <v>0</v>
      </c>
      <c r="G38" s="22">
        <v>0</v>
      </c>
      <c r="H38" s="22">
        <v>0</v>
      </c>
      <c r="I38" s="143">
        <v>125370.00000000001</v>
      </c>
      <c r="J38" s="143">
        <v>169634.95</v>
      </c>
      <c r="K38" s="143">
        <v>997200</v>
      </c>
      <c r="L38" s="143">
        <v>19800</v>
      </c>
      <c r="M38" s="143">
        <v>397000</v>
      </c>
      <c r="N38" s="143">
        <v>214400</v>
      </c>
      <c r="O38" s="143">
        <v>129853.74999999999</v>
      </c>
      <c r="P38" s="143">
        <v>14550</v>
      </c>
      <c r="Q38" s="143">
        <f t="shared" si="3"/>
        <v>2067808.7</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8" t="s">
        <v>27</v>
      </c>
      <c r="C39" s="146">
        <v>1342791336</v>
      </c>
      <c r="D39" s="146">
        <v>1343309171</v>
      </c>
      <c r="E39" s="20">
        <v>0</v>
      </c>
      <c r="F39" s="144">
        <v>747121.22</v>
      </c>
      <c r="G39" s="144">
        <v>373561</v>
      </c>
      <c r="H39" s="144">
        <v>373561</v>
      </c>
      <c r="I39" s="144">
        <v>373561</v>
      </c>
      <c r="J39" s="144">
        <v>373561</v>
      </c>
      <c r="K39" s="144">
        <v>373561</v>
      </c>
      <c r="L39" s="144">
        <v>373561</v>
      </c>
      <c r="M39" s="144">
        <v>373561</v>
      </c>
      <c r="N39" s="144">
        <v>863634.5</v>
      </c>
      <c r="O39" s="144">
        <v>373561</v>
      </c>
      <c r="P39" s="144">
        <v>373561</v>
      </c>
      <c r="Q39" s="144">
        <f t="shared" si="3"/>
        <v>4972804.72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29">
        <v>1342791336</v>
      </c>
      <c r="D40" s="129">
        <v>1342791336</v>
      </c>
      <c r="E40" s="22">
        <v>0</v>
      </c>
      <c r="F40" s="143">
        <v>747121.22</v>
      </c>
      <c r="G40" s="143">
        <v>373561</v>
      </c>
      <c r="H40" s="143">
        <v>373561</v>
      </c>
      <c r="I40" s="143">
        <v>373561</v>
      </c>
      <c r="J40" s="143">
        <v>373561</v>
      </c>
      <c r="K40" s="143">
        <v>373561</v>
      </c>
      <c r="L40" s="143">
        <v>373561</v>
      </c>
      <c r="M40" s="143">
        <v>373561</v>
      </c>
      <c r="N40" s="143">
        <v>373561</v>
      </c>
      <c r="O40" s="143">
        <v>373561</v>
      </c>
      <c r="P40" s="143">
        <v>373561</v>
      </c>
      <c r="Q40" s="143">
        <f t="shared" si="3"/>
        <v>4482731.22</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49</v>
      </c>
      <c r="C41" s="21">
        <v>0</v>
      </c>
      <c r="D41" s="129">
        <v>517835.00000000006</v>
      </c>
      <c r="E41" s="22">
        <v>0</v>
      </c>
      <c r="F41" s="22">
        <v>0</v>
      </c>
      <c r="G41" s="22">
        <v>0</v>
      </c>
      <c r="H41" s="22">
        <v>0</v>
      </c>
      <c r="I41" s="22">
        <v>0</v>
      </c>
      <c r="J41" s="22">
        <v>0</v>
      </c>
      <c r="K41" s="22">
        <v>0</v>
      </c>
      <c r="L41" s="22">
        <v>0</v>
      </c>
      <c r="M41" s="22">
        <v>0</v>
      </c>
      <c r="N41" s="143">
        <v>490073.5</v>
      </c>
      <c r="O41" s="22">
        <v>0</v>
      </c>
      <c r="P41" s="22">
        <v>0</v>
      </c>
      <c r="Q41" s="143">
        <f t="shared" si="3"/>
        <v>490073.5</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8" t="s">
        <v>28</v>
      </c>
      <c r="C42" s="146">
        <v>615375854</v>
      </c>
      <c r="D42" s="146">
        <v>615563356</v>
      </c>
      <c r="E42" s="20">
        <v>0</v>
      </c>
      <c r="F42" s="144">
        <v>1000590.66</v>
      </c>
      <c r="G42" s="144">
        <v>511621.84999999992</v>
      </c>
      <c r="H42" s="144">
        <v>512887.63000000006</v>
      </c>
      <c r="I42" s="144">
        <v>520586.42</v>
      </c>
      <c r="J42" s="144">
        <v>525791.71</v>
      </c>
      <c r="K42" s="144">
        <v>533230.15</v>
      </c>
      <c r="L42" s="144">
        <v>578816.77</v>
      </c>
      <c r="M42" s="144">
        <v>545744.97</v>
      </c>
      <c r="N42" s="144">
        <v>831709.63</v>
      </c>
      <c r="O42" s="20">
        <v>0</v>
      </c>
      <c r="P42" s="144">
        <v>4650</v>
      </c>
      <c r="Q42" s="144">
        <f t="shared" si="3"/>
        <v>5565629.79</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25</v>
      </c>
      <c r="C43" s="145">
        <v>615375854</v>
      </c>
      <c r="D43" s="145">
        <v>615426054</v>
      </c>
      <c r="E43" s="20">
        <v>0</v>
      </c>
      <c r="F43" s="144">
        <v>1000590.66</v>
      </c>
      <c r="G43" s="144">
        <v>511621.84999999992</v>
      </c>
      <c r="H43" s="144">
        <v>512887.63000000006</v>
      </c>
      <c r="I43" s="144">
        <v>520586.42</v>
      </c>
      <c r="J43" s="144">
        <v>525791.71</v>
      </c>
      <c r="K43" s="144">
        <v>533230.15</v>
      </c>
      <c r="L43" s="145">
        <v>556514.77</v>
      </c>
      <c r="M43" s="145">
        <v>545744.97</v>
      </c>
      <c r="N43" s="145">
        <v>831709.63</v>
      </c>
      <c r="O43" s="33">
        <v>0</v>
      </c>
      <c r="P43" s="145">
        <v>4650</v>
      </c>
      <c r="Q43" s="145">
        <f t="shared" si="3"/>
        <v>5543327.79</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49</v>
      </c>
      <c r="C44" s="33">
        <v>0</v>
      </c>
      <c r="D44" s="145">
        <v>137302</v>
      </c>
      <c r="E44" s="20">
        <v>0</v>
      </c>
      <c r="F44" s="20">
        <v>0</v>
      </c>
      <c r="G44" s="20">
        <v>0</v>
      </c>
      <c r="H44" s="20">
        <v>0</v>
      </c>
      <c r="I44" s="20">
        <v>0</v>
      </c>
      <c r="J44" s="20">
        <v>0</v>
      </c>
      <c r="K44" s="20">
        <v>0</v>
      </c>
      <c r="L44" s="145">
        <v>22302</v>
      </c>
      <c r="M44" s="33">
        <v>0</v>
      </c>
      <c r="N44" s="33">
        <v>0</v>
      </c>
      <c r="O44" s="33">
        <v>0</v>
      </c>
      <c r="P44" s="33">
        <v>0</v>
      </c>
      <c r="Q44" s="145">
        <f t="shared" si="3"/>
        <v>22302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8" t="s">
        <v>84</v>
      </c>
      <c r="C45" s="34">
        <v>0</v>
      </c>
      <c r="D45" s="34">
        <v>0</v>
      </c>
      <c r="E45" s="34">
        <v>0</v>
      </c>
      <c r="F45" s="34">
        <v>0</v>
      </c>
      <c r="G45" s="34">
        <v>0</v>
      </c>
      <c r="H45" s="34">
        <v>0</v>
      </c>
      <c r="I45" s="34">
        <v>0</v>
      </c>
      <c r="J45" s="34">
        <v>0</v>
      </c>
      <c r="K45" s="34">
        <v>0</v>
      </c>
      <c r="L45" s="34">
        <v>0</v>
      </c>
      <c r="M45" s="34">
        <v>0</v>
      </c>
      <c r="N45" s="34">
        <v>0</v>
      </c>
      <c r="O45" s="34">
        <v>0</v>
      </c>
      <c r="P45" s="34">
        <v>0</v>
      </c>
      <c r="Q45" s="34">
        <f t="shared" si="3"/>
        <v>0</v>
      </c>
      <c r="AE45" s="44"/>
      <c r="AF45" s="44"/>
      <c r="AG45" s="44"/>
      <c r="AH45" s="44"/>
      <c r="AI45" s="44"/>
      <c r="AJ45" s="44"/>
      <c r="AK45" s="44"/>
      <c r="AL45" s="44"/>
      <c r="AM45" s="44"/>
      <c r="AN45" s="44"/>
      <c r="AO45" s="44"/>
      <c r="AP45" s="44"/>
      <c r="AQ45" s="44"/>
    </row>
    <row r="46" spans="2:43" x14ac:dyDescent="0.25">
      <c r="B46" s="10" t="s">
        <v>25</v>
      </c>
      <c r="C46" s="21">
        <v>0</v>
      </c>
      <c r="D46" s="21">
        <v>0</v>
      </c>
      <c r="E46" s="21">
        <v>0</v>
      </c>
      <c r="F46" s="21">
        <v>0</v>
      </c>
      <c r="G46" s="21">
        <v>0</v>
      </c>
      <c r="H46" s="21">
        <v>0</v>
      </c>
      <c r="I46" s="21">
        <v>0</v>
      </c>
      <c r="J46" s="21">
        <v>0</v>
      </c>
      <c r="K46" s="21">
        <v>0</v>
      </c>
      <c r="L46" s="21">
        <v>0</v>
      </c>
      <c r="M46" s="21">
        <v>0</v>
      </c>
      <c r="N46" s="21">
        <v>0</v>
      </c>
      <c r="O46" s="21">
        <v>0</v>
      </c>
      <c r="P46" s="21">
        <v>0</v>
      </c>
      <c r="Q46" s="21">
        <f t="shared" si="3"/>
        <v>0</v>
      </c>
      <c r="R46" s="42"/>
      <c r="S46" s="42"/>
      <c r="T46" s="42"/>
      <c r="U46" s="42"/>
      <c r="V46" s="42"/>
      <c r="W46" s="42"/>
      <c r="X46" s="42"/>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6" t="s">
        <v>43</v>
      </c>
      <c r="C47" s="147">
        <f>C36+C39+C42+C45</f>
        <v>3759817113</v>
      </c>
      <c r="D47" s="147">
        <f t="shared" ref="D47:P47" si="4">D36+D39+D42+D45</f>
        <v>3030631858.6599998</v>
      </c>
      <c r="E47" s="23">
        <f t="shared" si="4"/>
        <v>0</v>
      </c>
      <c r="F47" s="148">
        <f t="shared" si="4"/>
        <v>1747711.88</v>
      </c>
      <c r="G47" s="148">
        <f t="shared" si="4"/>
        <v>885182.84999999986</v>
      </c>
      <c r="H47" s="148">
        <f t="shared" si="4"/>
        <v>1818639.7100000002</v>
      </c>
      <c r="I47" s="148">
        <f t="shared" si="4"/>
        <v>4285669.03</v>
      </c>
      <c r="J47" s="148">
        <f t="shared" si="4"/>
        <v>2571535.7399999998</v>
      </c>
      <c r="K47" s="148">
        <f t="shared" si="4"/>
        <v>1914329.65</v>
      </c>
      <c r="L47" s="148">
        <f t="shared" si="4"/>
        <v>1678649.9500000002</v>
      </c>
      <c r="M47" s="148">
        <f t="shared" si="4"/>
        <v>1320907.97</v>
      </c>
      <c r="N47" s="148">
        <f t="shared" si="4"/>
        <v>1909744.13</v>
      </c>
      <c r="O47" s="148">
        <f t="shared" si="4"/>
        <v>503414.75</v>
      </c>
      <c r="P47" s="148">
        <f t="shared" si="4"/>
        <v>558022.36</v>
      </c>
      <c r="Q47" s="148">
        <f>SUM(E47:P47)</f>
        <v>19193808.02</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C48" s="21"/>
      <c r="D48" s="21"/>
      <c r="E48" s="22"/>
      <c r="F48" s="22"/>
      <c r="G48" s="22"/>
      <c r="H48" s="22"/>
      <c r="I48" s="22"/>
      <c r="J48" s="22"/>
      <c r="K48" s="22"/>
      <c r="L48" s="22"/>
      <c r="M48" s="22"/>
      <c r="N48" s="22"/>
      <c r="O48" s="22"/>
      <c r="P48" s="22"/>
      <c r="Q48" s="22"/>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6" t="s">
        <v>44</v>
      </c>
      <c r="C49" s="147">
        <f t="shared" ref="C49:Q49" si="5">C32+C47</f>
        <v>104484479901</v>
      </c>
      <c r="D49" s="147">
        <f t="shared" si="5"/>
        <v>115010164702.51999</v>
      </c>
      <c r="E49" s="148">
        <f t="shared" si="5"/>
        <v>3382037276.3600001</v>
      </c>
      <c r="F49" s="148">
        <f t="shared" si="5"/>
        <v>5501868426.7299995</v>
      </c>
      <c r="G49" s="148">
        <f t="shared" si="5"/>
        <v>4766060647.4099998</v>
      </c>
      <c r="H49" s="148">
        <f t="shared" si="5"/>
        <v>4477799678.0299988</v>
      </c>
      <c r="I49" s="148">
        <f t="shared" si="5"/>
        <v>5032257964.9400005</v>
      </c>
      <c r="J49" s="148">
        <f t="shared" si="5"/>
        <v>6049591243.3499985</v>
      </c>
      <c r="K49" s="148">
        <f t="shared" si="5"/>
        <v>5029626246.4499998</v>
      </c>
      <c r="L49" s="148">
        <f t="shared" si="5"/>
        <v>5794165498.3999987</v>
      </c>
      <c r="M49" s="148">
        <f t="shared" si="5"/>
        <v>5090470935.6300001</v>
      </c>
      <c r="N49" s="148">
        <f t="shared" si="5"/>
        <v>5422708872.4400024</v>
      </c>
      <c r="O49" s="148">
        <f t="shared" si="5"/>
        <v>6017366766.3799992</v>
      </c>
      <c r="P49" s="148">
        <f t="shared" si="5"/>
        <v>12569453666.850004</v>
      </c>
      <c r="Q49" s="148">
        <f t="shared" si="5"/>
        <v>69133407222.970001</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27" t="s">
        <v>85</v>
      </c>
      <c r="C50" s="27"/>
      <c r="D50" s="27"/>
      <c r="E50" s="28"/>
      <c r="F50" s="28"/>
      <c r="G50" s="28"/>
      <c r="H50" s="28"/>
      <c r="I50" s="28"/>
      <c r="J50" s="28"/>
      <c r="K50" s="28"/>
      <c r="L50" s="28"/>
      <c r="M50" s="28"/>
      <c r="N50" s="28"/>
      <c r="O50" s="28"/>
      <c r="P50" s="28"/>
      <c r="Q50" s="28"/>
    </row>
    <row r="51" spans="1:43" x14ac:dyDescent="0.25">
      <c r="B51" s="29" t="s">
        <v>61</v>
      </c>
      <c r="C51" s="29"/>
      <c r="D51" s="29"/>
      <c r="E51" s="28"/>
      <c r="F51" s="28"/>
      <c r="G51" s="28"/>
      <c r="H51" s="28"/>
      <c r="I51" s="28"/>
      <c r="J51" s="28"/>
      <c r="K51" s="28"/>
      <c r="L51" s="28"/>
      <c r="M51" s="28"/>
      <c r="N51" s="28"/>
      <c r="O51" s="28"/>
      <c r="P51" s="28"/>
      <c r="Q51" s="28"/>
    </row>
    <row r="52" spans="1:43" x14ac:dyDescent="0.25">
      <c r="B52" s="88"/>
      <c r="C52" s="26"/>
      <c r="D52" s="26"/>
      <c r="E52" s="26"/>
      <c r="F52" s="27"/>
      <c r="G52" s="27"/>
      <c r="H52" s="27"/>
      <c r="I52" s="27"/>
      <c r="J52" s="27"/>
      <c r="K52" s="27"/>
      <c r="L52" s="27"/>
      <c r="M52" s="27"/>
      <c r="N52" s="27"/>
      <c r="O52" s="27"/>
      <c r="P52" s="27"/>
      <c r="Q52" s="2"/>
    </row>
    <row r="53" spans="1:43" s="3" customFormat="1" x14ac:dyDescent="0.25">
      <c r="A53"/>
      <c r="B53" s="88"/>
      <c r="C53" s="30"/>
      <c r="D53" s="30"/>
      <c r="E53" s="30"/>
      <c r="F53" s="30"/>
      <c r="G53" s="30"/>
      <c r="H53" s="30"/>
      <c r="I53" s="30"/>
      <c r="J53" s="30"/>
      <c r="K53" s="30"/>
      <c r="L53" s="30"/>
      <c r="M53" s="30"/>
      <c r="N53" s="30"/>
      <c r="O53" s="30"/>
      <c r="P53" s="30"/>
      <c r="Q53" s="30"/>
    </row>
    <row r="54" spans="1:43" s="3" customFormat="1" x14ac:dyDescent="0.25">
      <c r="A54"/>
      <c r="B54" s="31"/>
      <c r="C54" s="31"/>
      <c r="D54" s="31"/>
      <c r="E54" s="32"/>
      <c r="F54" s="32"/>
      <c r="G54" s="32"/>
      <c r="H54" s="32"/>
      <c r="I54" s="32"/>
      <c r="J54" s="32"/>
      <c r="K54" s="32"/>
      <c r="L54" s="32"/>
      <c r="M54" s="32"/>
      <c r="N54" s="32"/>
      <c r="O54" s="32"/>
      <c r="P54" s="32"/>
      <c r="Q54" s="32"/>
    </row>
    <row r="55" spans="1:43" s="3" customFormat="1" x14ac:dyDescent="0.25">
      <c r="A55"/>
      <c r="B55"/>
      <c r="C55"/>
      <c r="D55"/>
      <c r="E55" s="38"/>
      <c r="F55" s="38"/>
      <c r="G55" s="15"/>
      <c r="H55" s="15"/>
      <c r="I55" s="15"/>
      <c r="J55" s="15"/>
      <c r="K55" s="15"/>
      <c r="L55" s="15"/>
      <c r="M55" s="15"/>
      <c r="N55" s="15"/>
      <c r="O55" s="15"/>
      <c r="P55" s="15"/>
      <c r="Q55" s="15"/>
      <c r="R55" s="14"/>
    </row>
    <row r="56" spans="1:43" s="3" customFormat="1" x14ac:dyDescent="0.25">
      <c r="A56"/>
      <c r="B56"/>
      <c r="C56"/>
      <c r="D56"/>
      <c r="E56" s="38"/>
      <c r="F56" s="39"/>
      <c r="G56" s="37"/>
      <c r="H56" s="37"/>
      <c r="I56" s="37"/>
      <c r="J56" s="37"/>
      <c r="K56" s="37"/>
      <c r="L56" s="37"/>
      <c r="M56" s="37"/>
      <c r="N56" s="37"/>
      <c r="O56" s="37"/>
      <c r="P56" s="37"/>
      <c r="Q56" s="37"/>
      <c r="R56" s="14"/>
    </row>
    <row r="57" spans="1:43" s="3" customFormat="1" x14ac:dyDescent="0.25">
      <c r="A57"/>
      <c r="B57"/>
      <c r="C57" s="15"/>
      <c r="D57" s="15"/>
      <c r="E57" s="38"/>
      <c r="F57" s="39"/>
      <c r="G57" s="37"/>
      <c r="H57" s="37"/>
      <c r="I57" s="37"/>
      <c r="J57" s="37"/>
      <c r="K57" s="37"/>
      <c r="L57" s="37"/>
      <c r="M57" s="37"/>
      <c r="N57" s="37"/>
      <c r="O57" s="37"/>
      <c r="P57" s="37"/>
      <c r="Q57" s="37"/>
      <c r="R57" s="14"/>
    </row>
    <row r="58" spans="1:43" s="3" customFormat="1" x14ac:dyDescent="0.25">
      <c r="A58"/>
      <c r="B58"/>
      <c r="C58"/>
      <c r="D58"/>
      <c r="E58" s="38"/>
      <c r="F58" s="38"/>
      <c r="G58" s="15"/>
      <c r="H58" s="15"/>
      <c r="I58" s="15"/>
      <c r="J58" s="15"/>
      <c r="K58" s="15"/>
      <c r="L58" s="15"/>
      <c r="M58" s="15"/>
      <c r="N58" s="15"/>
      <c r="O58" s="15"/>
      <c r="P58" s="15"/>
      <c r="Q58" s="15"/>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c r="R60" s="14"/>
      <c r="S60" s="14"/>
    </row>
    <row r="61" spans="1:43" s="3" customFormat="1" x14ac:dyDescent="0.25">
      <c r="A61"/>
      <c r="B61"/>
      <c r="C61"/>
      <c r="D61"/>
      <c r="E61" s="15"/>
      <c r="F61" s="15"/>
      <c r="G61" s="15"/>
      <c r="H61" s="15"/>
      <c r="I61" s="15"/>
      <c r="J61" s="15"/>
      <c r="K61" s="15"/>
      <c r="L61" s="15"/>
      <c r="M61" s="15"/>
      <c r="N61" s="15"/>
      <c r="O61" s="15"/>
      <c r="P61" s="15"/>
      <c r="Q61" s="15"/>
      <c r="R61"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1 Q33:Q44 Q45:Q4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FA1B9-786F-1C40-A03D-4DDBE21343AB}">
  <sheetPr codeName="Hoja7"/>
  <dimension ref="A1:AQ62"/>
  <sheetViews>
    <sheetView showGridLines="0" topLeftCell="A10" zoomScale="70" zoomScaleNormal="70" workbookViewId="0">
      <selection activeCell="C38" sqref="C38:C49"/>
    </sheetView>
  </sheetViews>
  <sheetFormatPr defaultColWidth="11.42578125" defaultRowHeight="15" x14ac:dyDescent="0.25"/>
  <cols>
    <col min="1" max="1" width="6.28515625" customWidth="1"/>
    <col min="2" max="2" width="74" customWidth="1"/>
    <col min="3" max="4" width="16.42578125" customWidth="1"/>
    <col min="5" max="17" width="13.85546875" style="15" customWidth="1"/>
    <col min="18" max="18" width="18.42578125" style="3" customWidth="1"/>
    <col min="19"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86</v>
      </c>
      <c r="C7" s="5"/>
      <c r="D7" s="5"/>
      <c r="E7" s="6"/>
      <c r="F7" s="6"/>
      <c r="G7" s="6"/>
      <c r="H7" s="6"/>
      <c r="I7" s="6"/>
      <c r="J7" s="6"/>
      <c r="K7" s="6"/>
      <c r="L7" s="6"/>
      <c r="M7" s="6"/>
      <c r="N7" s="6"/>
      <c r="O7" s="6"/>
      <c r="P7" s="6"/>
      <c r="Q7" s="7" t="s">
        <v>5</v>
      </c>
    </row>
    <row r="8" spans="2:43" x14ac:dyDescent="0.25">
      <c r="B8" s="169" t="s">
        <v>6</v>
      </c>
      <c r="C8" s="174" t="s">
        <v>87</v>
      </c>
      <c r="D8" s="174" t="s">
        <v>88</v>
      </c>
      <c r="E8" s="189" t="s">
        <v>9</v>
      </c>
      <c r="F8" s="189"/>
      <c r="G8" s="189"/>
      <c r="H8" s="189"/>
      <c r="I8" s="189"/>
      <c r="J8" s="189"/>
      <c r="K8" s="189"/>
      <c r="L8" s="189"/>
      <c r="M8" s="189"/>
      <c r="N8" s="189"/>
      <c r="O8" s="189"/>
      <c r="P8" s="189"/>
      <c r="Q8" s="189"/>
    </row>
    <row r="9" spans="2:43" x14ac:dyDescent="0.25">
      <c r="B9" s="169"/>
      <c r="C9" s="174"/>
      <c r="D9" s="174"/>
      <c r="E9" s="77" t="s">
        <v>10</v>
      </c>
      <c r="F9" s="77" t="s">
        <v>11</v>
      </c>
      <c r="G9" s="77" t="s">
        <v>12</v>
      </c>
      <c r="H9" s="77" t="s">
        <v>13</v>
      </c>
      <c r="I9" s="77" t="s">
        <v>14</v>
      </c>
      <c r="J9" s="77" t="s">
        <v>15</v>
      </c>
      <c r="K9" s="77" t="s">
        <v>16</v>
      </c>
      <c r="L9" s="77" t="s">
        <v>17</v>
      </c>
      <c r="M9" s="77" t="s">
        <v>18</v>
      </c>
      <c r="N9" s="77" t="s">
        <v>19</v>
      </c>
      <c r="O9" s="77" t="s">
        <v>20</v>
      </c>
      <c r="P9" s="77" t="s">
        <v>21</v>
      </c>
      <c r="Q9" s="120" t="s">
        <v>22</v>
      </c>
      <c r="R9" s="14"/>
      <c r="AH9" s="44"/>
      <c r="AI9" s="44"/>
      <c r="AJ9" s="44"/>
      <c r="AK9" s="44"/>
      <c r="AL9" s="44"/>
      <c r="AM9" s="44"/>
      <c r="AN9" s="44"/>
    </row>
    <row r="10" spans="2:43" s="92" customFormat="1" x14ac:dyDescent="0.25">
      <c r="B10" s="110" t="s">
        <v>23</v>
      </c>
      <c r="C10" s="111">
        <v>82581145959</v>
      </c>
      <c r="D10" s="111">
        <f t="shared" ref="D10:P10" si="0">SUM(D11:D17)</f>
        <v>91896657255.880005</v>
      </c>
      <c r="E10" s="111">
        <f t="shared" si="0"/>
        <v>3826209908.1100001</v>
      </c>
      <c r="F10" s="111">
        <f t="shared" si="0"/>
        <v>3875216753.5900002</v>
      </c>
      <c r="G10" s="111">
        <f t="shared" si="0"/>
        <v>4374900231.7199993</v>
      </c>
      <c r="H10" s="111">
        <f t="shared" si="0"/>
        <v>4311312553.7199993</v>
      </c>
      <c r="I10" s="111">
        <f t="shared" si="0"/>
        <v>4623795612.5499992</v>
      </c>
      <c r="J10" s="111">
        <f t="shared" si="0"/>
        <v>5115192466.9300003</v>
      </c>
      <c r="K10" s="111">
        <f t="shared" si="0"/>
        <v>6459722812.4799995</v>
      </c>
      <c r="L10" s="111">
        <f t="shared" si="0"/>
        <v>5090108128.2300005</v>
      </c>
      <c r="M10" s="111">
        <f t="shared" si="0"/>
        <v>4921352747.5600004</v>
      </c>
      <c r="N10" s="111">
        <f t="shared" si="0"/>
        <v>5760066455.4099998</v>
      </c>
      <c r="O10" s="111">
        <f t="shared" si="0"/>
        <v>5619120630.2600002</v>
      </c>
      <c r="P10" s="111">
        <f t="shared" si="0"/>
        <v>9233961763.1900005</v>
      </c>
      <c r="Q10" s="111">
        <f>SUM(E10:P10)</f>
        <v>63210960063.750008</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00">
        <v>81381145959</v>
      </c>
      <c r="D11" s="100">
        <v>88074185781.360001</v>
      </c>
      <c r="E11" s="100">
        <v>3826209908.1100001</v>
      </c>
      <c r="F11" s="101">
        <v>3872838921.04</v>
      </c>
      <c r="G11" s="101">
        <v>4247283704.4099998</v>
      </c>
      <c r="H11" s="101">
        <v>4017327076.0599999</v>
      </c>
      <c r="I11" s="101">
        <v>4539363234.8299999</v>
      </c>
      <c r="J11" s="101">
        <v>4662714292.5300007</v>
      </c>
      <c r="K11" s="101">
        <v>5368996990.9800005</v>
      </c>
      <c r="L11" s="101">
        <v>5042940670.3900003</v>
      </c>
      <c r="M11" s="101">
        <v>4894079092.7200003</v>
      </c>
      <c r="N11" s="101">
        <v>5713256074.2799997</v>
      </c>
      <c r="O11" s="101">
        <v>5565393704.0500002</v>
      </c>
      <c r="P11" s="101">
        <v>8610642933.6800003</v>
      </c>
      <c r="Q11" s="101">
        <f t="shared" ref="Q11:Q34" si="1">SUM(E11:P11)</f>
        <v>60361046603.080002</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01">
        <v>1200000000</v>
      </c>
      <c r="D12" s="101">
        <v>1719780862.4400001</v>
      </c>
      <c r="E12" s="101">
        <v>0</v>
      </c>
      <c r="F12" s="101">
        <v>0</v>
      </c>
      <c r="G12" s="101">
        <v>0</v>
      </c>
      <c r="H12" s="101">
        <v>0</v>
      </c>
      <c r="I12" s="101">
        <v>0</v>
      </c>
      <c r="J12" s="101">
        <v>21818777.109999999</v>
      </c>
      <c r="K12" s="101">
        <v>943806470.14999998</v>
      </c>
      <c r="L12" s="101">
        <v>1192983.6200000001</v>
      </c>
      <c r="M12" s="101">
        <v>24058720.09</v>
      </c>
      <c r="N12" s="101">
        <v>2197596.8199999998</v>
      </c>
      <c r="O12" s="101">
        <v>19223307.149999999</v>
      </c>
      <c r="P12" s="101">
        <v>476475712.42000002</v>
      </c>
      <c r="Q12" s="101">
        <f t="shared" si="1"/>
        <v>1488773567.3600001</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01">
        <v>0</v>
      </c>
      <c r="D13" s="101">
        <v>10500000</v>
      </c>
      <c r="E13" s="101">
        <v>0</v>
      </c>
      <c r="F13" s="101">
        <v>1500000</v>
      </c>
      <c r="G13" s="101">
        <v>2910000</v>
      </c>
      <c r="H13" s="101">
        <v>1455000</v>
      </c>
      <c r="I13" s="101">
        <v>0</v>
      </c>
      <c r="J13" s="101">
        <v>3000000</v>
      </c>
      <c r="K13" s="101">
        <v>1500000</v>
      </c>
      <c r="L13" s="101">
        <v>0</v>
      </c>
      <c r="M13" s="101">
        <v>0</v>
      </c>
      <c r="N13" s="101">
        <v>0</v>
      </c>
      <c r="O13" s="101">
        <v>0</v>
      </c>
      <c r="P13" s="101">
        <v>0</v>
      </c>
      <c r="Q13" s="101">
        <f t="shared" si="1"/>
        <v>10365000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89</v>
      </c>
      <c r="C14" s="101">
        <v>0</v>
      </c>
      <c r="D14" s="101">
        <v>3289.46</v>
      </c>
      <c r="E14" s="101">
        <v>0</v>
      </c>
      <c r="F14" s="101">
        <v>0</v>
      </c>
      <c r="G14" s="101">
        <v>0</v>
      </c>
      <c r="H14" s="101">
        <v>0</v>
      </c>
      <c r="I14" s="101">
        <v>0</v>
      </c>
      <c r="J14" s="101">
        <v>0</v>
      </c>
      <c r="K14" s="101">
        <v>0</v>
      </c>
      <c r="L14" s="101">
        <v>0</v>
      </c>
      <c r="M14" s="101">
        <v>0</v>
      </c>
      <c r="N14" s="101">
        <v>0</v>
      </c>
      <c r="O14" s="101">
        <v>0</v>
      </c>
      <c r="P14" s="101">
        <v>0</v>
      </c>
      <c r="Q14" s="101">
        <f t="shared" si="1"/>
        <v>0</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49</v>
      </c>
      <c r="C15" s="101">
        <v>0</v>
      </c>
      <c r="D15" s="101">
        <v>1372769185.7</v>
      </c>
      <c r="E15" s="101">
        <v>0</v>
      </c>
      <c r="F15" s="101">
        <v>877832.55</v>
      </c>
      <c r="G15" s="101">
        <v>119235073.33</v>
      </c>
      <c r="H15" s="101">
        <v>39402040.420000002</v>
      </c>
      <c r="I15" s="101">
        <v>60612396.32</v>
      </c>
      <c r="J15" s="101">
        <v>58009503.239999995</v>
      </c>
      <c r="K15" s="101">
        <v>141400636.70000002</v>
      </c>
      <c r="L15" s="101">
        <v>42289830.390000001</v>
      </c>
      <c r="M15" s="101">
        <v>3214934.7500000005</v>
      </c>
      <c r="N15" s="101">
        <v>44612784.309999995</v>
      </c>
      <c r="O15" s="101">
        <v>34328231.460000001</v>
      </c>
      <c r="P15" s="101">
        <v>123189667.61999999</v>
      </c>
      <c r="Q15" s="101">
        <f t="shared" si="1"/>
        <v>667172931.09000003</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x14ac:dyDescent="0.25">
      <c r="B16" s="10" t="s">
        <v>54</v>
      </c>
      <c r="C16" s="101">
        <v>0</v>
      </c>
      <c r="D16" s="101">
        <v>80748136.919999987</v>
      </c>
      <c r="E16" s="101">
        <v>0</v>
      </c>
      <c r="F16" s="101">
        <v>0</v>
      </c>
      <c r="G16" s="101">
        <v>5471453.9800000004</v>
      </c>
      <c r="H16" s="101">
        <v>19393437.240000002</v>
      </c>
      <c r="I16" s="101">
        <v>10809981.4</v>
      </c>
      <c r="J16" s="101">
        <v>1773894.05</v>
      </c>
      <c r="K16" s="101">
        <v>4018714.65</v>
      </c>
      <c r="L16" s="101">
        <v>3684643.83</v>
      </c>
      <c r="M16" s="101">
        <v>0</v>
      </c>
      <c r="N16" s="101">
        <v>0</v>
      </c>
      <c r="O16" s="101">
        <v>175387.6</v>
      </c>
      <c r="P16" s="101">
        <v>1748449.47</v>
      </c>
      <c r="Q16" s="101">
        <f t="shared" si="1"/>
        <v>47075962.219999999</v>
      </c>
      <c r="R16" s="41"/>
      <c r="S16" s="41"/>
      <c r="T16" s="41"/>
      <c r="U16" s="41"/>
      <c r="V16" s="41"/>
      <c r="W16" s="41"/>
      <c r="X16" s="41"/>
      <c r="Y16" s="42"/>
      <c r="Z16" s="42"/>
      <c r="AA16" s="42"/>
      <c r="AB16" s="42"/>
      <c r="AC16" s="44"/>
      <c r="AD16" s="44"/>
      <c r="AE16" s="44"/>
      <c r="AF16" s="44"/>
      <c r="AG16" s="44"/>
      <c r="AH16" s="44"/>
      <c r="AI16" s="44"/>
      <c r="AJ16" s="44"/>
      <c r="AK16" s="44"/>
      <c r="AL16" s="44"/>
      <c r="AM16" s="44"/>
      <c r="AN16" s="44"/>
      <c r="AO16" s="44"/>
      <c r="AP16" s="44"/>
      <c r="AQ16" s="44"/>
    </row>
    <row r="17" spans="2:43" x14ac:dyDescent="0.25">
      <c r="B17" s="10" t="s">
        <v>90</v>
      </c>
      <c r="C17" s="101">
        <v>0</v>
      </c>
      <c r="D17" s="101">
        <v>638670000</v>
      </c>
      <c r="E17" s="101">
        <v>0</v>
      </c>
      <c r="F17" s="101">
        <v>0</v>
      </c>
      <c r="G17" s="101">
        <v>0</v>
      </c>
      <c r="H17" s="101">
        <v>233735000</v>
      </c>
      <c r="I17" s="101">
        <v>13010000</v>
      </c>
      <c r="J17" s="101">
        <v>367876000</v>
      </c>
      <c r="K17" s="101">
        <v>0</v>
      </c>
      <c r="L17" s="101">
        <v>0</v>
      </c>
      <c r="M17" s="101">
        <v>0</v>
      </c>
      <c r="N17" s="101">
        <v>0</v>
      </c>
      <c r="O17" s="101">
        <v>0</v>
      </c>
      <c r="P17" s="101">
        <v>21905000</v>
      </c>
      <c r="Q17" s="101">
        <f t="shared" si="1"/>
        <v>636526000</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s="92" customFormat="1" x14ac:dyDescent="0.25">
      <c r="B18" s="108" t="s">
        <v>27</v>
      </c>
      <c r="C18" s="109">
        <v>1216436442</v>
      </c>
      <c r="D18" s="109">
        <f>D19+D20</f>
        <v>1635096438.3200002</v>
      </c>
      <c r="E18" s="109">
        <f>E19+E20</f>
        <v>18871933.57</v>
      </c>
      <c r="F18" s="109">
        <f t="shared" ref="F18:P18" si="2">F19+F20</f>
        <v>20648521.229999997</v>
      </c>
      <c r="G18" s="109">
        <f t="shared" si="2"/>
        <v>34787158.380000003</v>
      </c>
      <c r="H18" s="109">
        <f t="shared" si="2"/>
        <v>22821914.460000001</v>
      </c>
      <c r="I18" s="109">
        <f t="shared" si="2"/>
        <v>33235642.300000001</v>
      </c>
      <c r="J18" s="109">
        <f t="shared" si="2"/>
        <v>30129269.289999999</v>
      </c>
      <c r="K18" s="109">
        <f t="shared" si="2"/>
        <v>82521461.289999992</v>
      </c>
      <c r="L18" s="109">
        <f t="shared" si="2"/>
        <v>29118777.009999998</v>
      </c>
      <c r="M18" s="109">
        <f t="shared" si="2"/>
        <v>23836835.219999999</v>
      </c>
      <c r="N18" s="109">
        <f t="shared" si="2"/>
        <v>19842432.77</v>
      </c>
      <c r="O18" s="109">
        <f t="shared" si="2"/>
        <v>46403414.969999999</v>
      </c>
      <c r="P18" s="109">
        <f t="shared" si="2"/>
        <v>50741578.719999999</v>
      </c>
      <c r="Q18" s="109">
        <f>SUM(E18:P18)</f>
        <v>412958939.21000004</v>
      </c>
      <c r="R18" s="89"/>
      <c r="S18" s="89"/>
      <c r="T18" s="89"/>
      <c r="U18" s="89"/>
      <c r="V18" s="89"/>
      <c r="W18" s="89"/>
      <c r="X18" s="89"/>
      <c r="Y18" s="90"/>
      <c r="Z18" s="90"/>
      <c r="AA18" s="90"/>
      <c r="AB18" s="90"/>
      <c r="AC18" s="91"/>
      <c r="AD18" s="91"/>
      <c r="AE18" s="91"/>
      <c r="AF18" s="91"/>
      <c r="AG18" s="91"/>
      <c r="AH18" s="91"/>
      <c r="AI18" s="91"/>
      <c r="AJ18" s="91"/>
      <c r="AK18" s="91"/>
      <c r="AL18" s="91"/>
      <c r="AM18" s="91"/>
      <c r="AN18" s="91"/>
      <c r="AO18" s="91"/>
      <c r="AP18" s="91"/>
      <c r="AQ18" s="91"/>
    </row>
    <row r="19" spans="2:43" x14ac:dyDescent="0.25">
      <c r="B19" s="10" t="s">
        <v>24</v>
      </c>
      <c r="C19" s="101">
        <v>1216436442</v>
      </c>
      <c r="D19" s="101">
        <v>1216436442</v>
      </c>
      <c r="E19" s="101">
        <v>18871933.57</v>
      </c>
      <c r="F19" s="101">
        <v>20648521.229999997</v>
      </c>
      <c r="G19" s="101">
        <v>22413579.140000001</v>
      </c>
      <c r="H19" s="101">
        <v>22722539.460000001</v>
      </c>
      <c r="I19" s="101">
        <v>31701642.300000001</v>
      </c>
      <c r="J19" s="101">
        <v>24332480.09</v>
      </c>
      <c r="K19" s="101">
        <v>26980036.25</v>
      </c>
      <c r="L19" s="101">
        <v>25892111.359999999</v>
      </c>
      <c r="M19" s="101">
        <v>18437758.09</v>
      </c>
      <c r="N19" s="101">
        <v>19031593.969999999</v>
      </c>
      <c r="O19" s="101">
        <v>34366138.789999999</v>
      </c>
      <c r="P19" s="101">
        <v>43121065.229999997</v>
      </c>
      <c r="Q19" s="101">
        <f t="shared" si="1"/>
        <v>308519399.47999996</v>
      </c>
      <c r="R19" s="41"/>
      <c r="S19" s="41"/>
      <c r="T19" s="41"/>
      <c r="U19" s="41"/>
      <c r="V19" s="41"/>
      <c r="W19" s="41"/>
      <c r="X19" s="41"/>
      <c r="Y19" s="42"/>
      <c r="Z19" s="42"/>
      <c r="AA19" s="42"/>
      <c r="AB19" s="42"/>
      <c r="AC19" s="44"/>
      <c r="AD19" s="44"/>
      <c r="AE19" s="44"/>
      <c r="AF19" s="44"/>
      <c r="AG19" s="44"/>
      <c r="AH19" s="44"/>
      <c r="AI19" s="44"/>
      <c r="AJ19" s="44"/>
      <c r="AK19" s="44"/>
      <c r="AL19" s="44"/>
      <c r="AM19" s="44"/>
      <c r="AN19" s="44"/>
      <c r="AO19" s="44"/>
      <c r="AP19" s="44"/>
      <c r="AQ19" s="44"/>
    </row>
    <row r="20" spans="2:43" x14ac:dyDescent="0.25">
      <c r="B20" s="10" t="s">
        <v>49</v>
      </c>
      <c r="C20" s="101">
        <v>0</v>
      </c>
      <c r="D20" s="101">
        <v>418659996.32000005</v>
      </c>
      <c r="E20" s="101">
        <v>0</v>
      </c>
      <c r="F20" s="101">
        <v>0</v>
      </c>
      <c r="G20" s="101">
        <v>12373579.24</v>
      </c>
      <c r="H20" s="101">
        <v>99375</v>
      </c>
      <c r="I20" s="101">
        <v>1534000</v>
      </c>
      <c r="J20" s="101">
        <v>5796789.2000000002</v>
      </c>
      <c r="K20" s="101">
        <v>55541425.039999999</v>
      </c>
      <c r="L20" s="101">
        <v>3226665.65</v>
      </c>
      <c r="M20" s="101">
        <v>5399077.1299999999</v>
      </c>
      <c r="N20" s="101">
        <v>810838.8</v>
      </c>
      <c r="O20" s="101">
        <v>12037276.179999998</v>
      </c>
      <c r="P20" s="101">
        <v>7620513.4899999993</v>
      </c>
      <c r="Q20" s="101">
        <f t="shared" si="1"/>
        <v>104439539.72999999</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s="92" customFormat="1" x14ac:dyDescent="0.25">
      <c r="B21" s="108" t="s">
        <v>28</v>
      </c>
      <c r="C21" s="109">
        <v>27771150616</v>
      </c>
      <c r="D21" s="109">
        <f>D22+D23</f>
        <v>28093168907.130001</v>
      </c>
      <c r="E21" s="109">
        <f>E22+E23</f>
        <v>812169181.73999989</v>
      </c>
      <c r="F21" s="109">
        <f t="shared" ref="F21:P21" si="3">F22+F23</f>
        <v>947727863.24000001</v>
      </c>
      <c r="G21" s="109">
        <f t="shared" si="3"/>
        <v>940421784.43000007</v>
      </c>
      <c r="H21" s="109">
        <f t="shared" si="3"/>
        <v>696130402.6400001</v>
      </c>
      <c r="I21" s="109">
        <f t="shared" si="3"/>
        <v>738123906.13</v>
      </c>
      <c r="J21" s="109">
        <f t="shared" si="3"/>
        <v>731317194.34000003</v>
      </c>
      <c r="K21" s="109">
        <f t="shared" si="3"/>
        <v>802266801.25000012</v>
      </c>
      <c r="L21" s="109">
        <f t="shared" si="3"/>
        <v>701805008.19000006</v>
      </c>
      <c r="M21" s="109">
        <f t="shared" si="3"/>
        <v>380542692.45999998</v>
      </c>
      <c r="N21" s="109">
        <f t="shared" si="3"/>
        <v>880677408.43999994</v>
      </c>
      <c r="O21" s="109">
        <f t="shared" si="3"/>
        <v>553741317.44000006</v>
      </c>
      <c r="P21" s="109">
        <f t="shared" si="3"/>
        <v>969804150.81000006</v>
      </c>
      <c r="Q21" s="109">
        <f>SUM(E21:P21)</f>
        <v>9154727711.1100006</v>
      </c>
      <c r="R21" s="89"/>
      <c r="S21" s="89"/>
      <c r="T21" s="89"/>
      <c r="U21" s="89"/>
      <c r="V21" s="89"/>
      <c r="W21" s="89"/>
      <c r="X21" s="89"/>
      <c r="Y21" s="90"/>
      <c r="Z21" s="90"/>
      <c r="AA21" s="90"/>
      <c r="AB21" s="90"/>
      <c r="AC21" s="91"/>
      <c r="AD21" s="91"/>
      <c r="AE21" s="91"/>
      <c r="AF21" s="91"/>
      <c r="AG21" s="91"/>
      <c r="AH21" s="91"/>
      <c r="AI21" s="91"/>
      <c r="AJ21" s="91"/>
      <c r="AK21" s="91"/>
      <c r="AL21" s="91"/>
      <c r="AM21" s="91"/>
      <c r="AN21" s="91"/>
      <c r="AO21" s="91"/>
      <c r="AP21" s="91"/>
      <c r="AQ21" s="91"/>
    </row>
    <row r="22" spans="2:43" x14ac:dyDescent="0.25">
      <c r="B22" s="10" t="s">
        <v>25</v>
      </c>
      <c r="C22" s="102">
        <v>27771150616</v>
      </c>
      <c r="D22" s="102">
        <v>27780746638.5</v>
      </c>
      <c r="E22" s="102">
        <v>812169181.73999989</v>
      </c>
      <c r="F22" s="102">
        <v>947727863.24000001</v>
      </c>
      <c r="G22" s="102">
        <v>934455819.56000006</v>
      </c>
      <c r="H22" s="102">
        <v>676223141.82000005</v>
      </c>
      <c r="I22" s="102">
        <v>737264515.13</v>
      </c>
      <c r="J22" s="102">
        <v>718530440.60000002</v>
      </c>
      <c r="K22" s="102">
        <v>780380219.17000008</v>
      </c>
      <c r="L22" s="102">
        <v>666441248.12</v>
      </c>
      <c r="M22" s="102">
        <v>379605871.52999997</v>
      </c>
      <c r="N22" s="102">
        <v>848209458.03999996</v>
      </c>
      <c r="O22" s="102">
        <v>490024871.37</v>
      </c>
      <c r="P22" s="102">
        <v>903183120.55000007</v>
      </c>
      <c r="Q22" s="102">
        <f t="shared" si="1"/>
        <v>8894215750.8699989</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01">
        <v>0</v>
      </c>
      <c r="D23" s="101">
        <v>312422268.63</v>
      </c>
      <c r="E23" s="101">
        <v>0</v>
      </c>
      <c r="F23" s="101">
        <v>0</v>
      </c>
      <c r="G23" s="101">
        <v>5965964.8700000001</v>
      </c>
      <c r="H23" s="101">
        <v>19907260.82</v>
      </c>
      <c r="I23" s="101">
        <v>859391</v>
      </c>
      <c r="J23" s="101">
        <v>12786753.74</v>
      </c>
      <c r="K23" s="101">
        <v>21886582.079999998</v>
      </c>
      <c r="L23" s="101">
        <v>35363760.07</v>
      </c>
      <c r="M23" s="101">
        <v>936820.93</v>
      </c>
      <c r="N23" s="101">
        <v>32467950.399999999</v>
      </c>
      <c r="O23" s="101">
        <v>63716446.069999993</v>
      </c>
      <c r="P23" s="101">
        <v>66621030.259999998</v>
      </c>
      <c r="Q23" s="101">
        <f t="shared" si="1"/>
        <v>260511960.23999998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8" t="s">
        <v>66</v>
      </c>
      <c r="C24" s="109">
        <v>0</v>
      </c>
      <c r="D24" s="109">
        <f>D25+D26</f>
        <v>339463907.32999998</v>
      </c>
      <c r="E24" s="109">
        <f>E25+E26</f>
        <v>0</v>
      </c>
      <c r="F24" s="109">
        <f t="shared" ref="F24:P24" si="4">F25+F26</f>
        <v>0</v>
      </c>
      <c r="G24" s="109">
        <f t="shared" si="4"/>
        <v>0</v>
      </c>
      <c r="H24" s="109">
        <f t="shared" si="4"/>
        <v>0</v>
      </c>
      <c r="I24" s="109">
        <f t="shared" si="4"/>
        <v>814200</v>
      </c>
      <c r="J24" s="109">
        <f t="shared" si="4"/>
        <v>135079025.56</v>
      </c>
      <c r="K24" s="109">
        <f t="shared" si="4"/>
        <v>55742504.740000002</v>
      </c>
      <c r="L24" s="109">
        <f t="shared" si="4"/>
        <v>25335176.25</v>
      </c>
      <c r="M24" s="109">
        <f t="shared" si="4"/>
        <v>1518660</v>
      </c>
      <c r="N24" s="109">
        <f t="shared" si="4"/>
        <v>3995994.95</v>
      </c>
      <c r="O24" s="109">
        <f t="shared" si="4"/>
        <v>8204098.7899999991</v>
      </c>
      <c r="P24" s="109">
        <f t="shared" si="4"/>
        <v>6771238.1399999997</v>
      </c>
      <c r="Q24" s="109">
        <f>SUM(E24:P24)</f>
        <v>237460898.42999998</v>
      </c>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67</v>
      </c>
      <c r="C25" s="101">
        <v>0</v>
      </c>
      <c r="D25" s="101">
        <v>339169268.63999999</v>
      </c>
      <c r="E25" s="101">
        <v>0</v>
      </c>
      <c r="F25" s="101">
        <v>0</v>
      </c>
      <c r="G25" s="101">
        <v>0</v>
      </c>
      <c r="H25" s="101">
        <v>0</v>
      </c>
      <c r="I25" s="101">
        <v>814200</v>
      </c>
      <c r="J25" s="101">
        <v>135079025.56</v>
      </c>
      <c r="K25" s="101">
        <v>55742504.740000002</v>
      </c>
      <c r="L25" s="101">
        <v>25335176.25</v>
      </c>
      <c r="M25" s="101">
        <v>1518660</v>
      </c>
      <c r="N25" s="101">
        <v>3995994.95</v>
      </c>
      <c r="O25" s="101">
        <v>8204098.7899999991</v>
      </c>
      <c r="P25" s="101">
        <v>6771238.1399999997</v>
      </c>
      <c r="Q25" s="101">
        <f>SUM(E25:P25)</f>
        <v>237460898.42999998</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49</v>
      </c>
      <c r="C26" s="101">
        <v>0</v>
      </c>
      <c r="D26" s="101">
        <v>294638.69</v>
      </c>
      <c r="E26" s="101">
        <v>0</v>
      </c>
      <c r="F26" s="101">
        <v>0</v>
      </c>
      <c r="G26" s="101">
        <v>0</v>
      </c>
      <c r="H26" s="101">
        <v>0</v>
      </c>
      <c r="I26" s="101">
        <v>0</v>
      </c>
      <c r="J26" s="101">
        <v>0</v>
      </c>
      <c r="K26" s="101">
        <v>0</v>
      </c>
      <c r="L26" s="101">
        <v>0</v>
      </c>
      <c r="M26" s="101">
        <v>0</v>
      </c>
      <c r="N26" s="101">
        <v>0</v>
      </c>
      <c r="O26" s="101">
        <v>0</v>
      </c>
      <c r="P26" s="101">
        <v>0</v>
      </c>
      <c r="Q26" s="101">
        <f>SUM(E26:P26)</f>
        <v>0</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s="92" customFormat="1" x14ac:dyDescent="0.25">
      <c r="B27" s="108" t="s">
        <v>31</v>
      </c>
      <c r="C27" s="109">
        <v>5864830404</v>
      </c>
      <c r="D27" s="109">
        <f>SUM(D28:D32)</f>
        <v>13449482688</v>
      </c>
      <c r="E27" s="109">
        <f>SUM(E28:E32)</f>
        <v>0</v>
      </c>
      <c r="F27" s="109">
        <f t="shared" ref="F27:P27" si="5">SUM(F28:F32)</f>
        <v>0</v>
      </c>
      <c r="G27" s="109">
        <f t="shared" si="5"/>
        <v>0</v>
      </c>
      <c r="H27" s="109">
        <f t="shared" si="5"/>
        <v>567290468.47000003</v>
      </c>
      <c r="I27" s="109">
        <f t="shared" si="5"/>
        <v>104930846.22</v>
      </c>
      <c r="J27" s="109">
        <f t="shared" si="5"/>
        <v>555844042.14999998</v>
      </c>
      <c r="K27" s="109">
        <f t="shared" si="5"/>
        <v>605611.24</v>
      </c>
      <c r="L27" s="109">
        <f t="shared" si="5"/>
        <v>0</v>
      </c>
      <c r="M27" s="109">
        <f t="shared" si="5"/>
        <v>504925921.91000003</v>
      </c>
      <c r="N27" s="109">
        <f t="shared" si="5"/>
        <v>0</v>
      </c>
      <c r="O27" s="109">
        <f t="shared" si="5"/>
        <v>270715863.49000001</v>
      </c>
      <c r="P27" s="109">
        <f t="shared" si="5"/>
        <v>2145691492.7800002</v>
      </c>
      <c r="Q27" s="109">
        <f>SUM(E27:P27)</f>
        <v>4150004246.2600002</v>
      </c>
      <c r="R27" s="89"/>
      <c r="S27" s="89"/>
      <c r="T27" s="89"/>
      <c r="U27" s="89"/>
      <c r="V27" s="89"/>
      <c r="W27" s="89"/>
      <c r="X27" s="89"/>
      <c r="Y27" s="90"/>
      <c r="Z27" s="90"/>
      <c r="AA27" s="90"/>
      <c r="AB27" s="90"/>
      <c r="AC27" s="91"/>
      <c r="AD27" s="91"/>
      <c r="AE27" s="91"/>
      <c r="AF27" s="91"/>
      <c r="AG27" s="91"/>
      <c r="AH27" s="91"/>
      <c r="AI27" s="91"/>
      <c r="AJ27" s="91"/>
      <c r="AK27" s="91"/>
      <c r="AL27" s="91"/>
      <c r="AM27" s="91"/>
      <c r="AN27" s="91"/>
      <c r="AO27" s="91"/>
      <c r="AP27" s="91"/>
      <c r="AQ27" s="91"/>
    </row>
    <row r="28" spans="2:43" x14ac:dyDescent="0.25">
      <c r="B28" s="10" t="s">
        <v>51</v>
      </c>
      <c r="C28" s="101">
        <v>803400000</v>
      </c>
      <c r="D28" s="101">
        <v>5108802856</v>
      </c>
      <c r="E28" s="101">
        <v>0</v>
      </c>
      <c r="F28" s="101">
        <v>0</v>
      </c>
      <c r="G28" s="101">
        <v>0</v>
      </c>
      <c r="H28" s="101">
        <v>0</v>
      </c>
      <c r="I28" s="101">
        <v>0</v>
      </c>
      <c r="J28" s="101">
        <v>0</v>
      </c>
      <c r="K28" s="101">
        <v>0</v>
      </c>
      <c r="L28" s="101">
        <v>0</v>
      </c>
      <c r="M28" s="101">
        <v>0</v>
      </c>
      <c r="N28" s="101">
        <v>0</v>
      </c>
      <c r="O28" s="101">
        <v>0</v>
      </c>
      <c r="P28" s="101">
        <v>549757632.42999995</v>
      </c>
      <c r="Q28" s="101">
        <f t="shared" si="1"/>
        <v>549757632.42999995</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91</v>
      </c>
      <c r="C29" s="101">
        <v>0</v>
      </c>
      <c r="D29" s="101">
        <v>2349249428</v>
      </c>
      <c r="E29" s="101">
        <v>0</v>
      </c>
      <c r="F29" s="101">
        <v>0</v>
      </c>
      <c r="G29" s="101">
        <v>0</v>
      </c>
      <c r="H29" s="101">
        <v>0</v>
      </c>
      <c r="I29" s="101">
        <v>0</v>
      </c>
      <c r="J29" s="101">
        <v>0</v>
      </c>
      <c r="K29" s="101">
        <v>0</v>
      </c>
      <c r="L29" s="101">
        <v>0</v>
      </c>
      <c r="M29" s="101">
        <v>0</v>
      </c>
      <c r="N29" s="101">
        <v>0</v>
      </c>
      <c r="O29" s="101">
        <v>0</v>
      </c>
      <c r="P29" s="101">
        <v>1148077736.4100001</v>
      </c>
      <c r="Q29" s="101">
        <f t="shared" si="1"/>
        <v>1148077736.4100001</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76</v>
      </c>
      <c r="C30" s="101">
        <v>4844981283</v>
      </c>
      <c r="D30" s="101">
        <v>4844981283</v>
      </c>
      <c r="E30" s="101">
        <v>0</v>
      </c>
      <c r="F30" s="101">
        <v>0</v>
      </c>
      <c r="G30" s="101">
        <v>0</v>
      </c>
      <c r="H30" s="101">
        <v>567290468.47000003</v>
      </c>
      <c r="I30" s="101">
        <v>104930846.22</v>
      </c>
      <c r="J30" s="101">
        <v>555844042.14999998</v>
      </c>
      <c r="K30" s="101">
        <v>605611.24</v>
      </c>
      <c r="L30" s="101">
        <v>0</v>
      </c>
      <c r="M30" s="101">
        <v>504925921.91000003</v>
      </c>
      <c r="N30" s="101">
        <v>0</v>
      </c>
      <c r="O30" s="101">
        <v>270715863.49000001</v>
      </c>
      <c r="P30" s="101">
        <v>416420370.20999998</v>
      </c>
      <c r="Q30" s="101">
        <f t="shared" si="1"/>
        <v>2420733123.6900001</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82</v>
      </c>
      <c r="C31" s="101">
        <v>216449121</v>
      </c>
      <c r="D31" s="101">
        <v>346449121</v>
      </c>
      <c r="E31" s="101">
        <v>0</v>
      </c>
      <c r="F31" s="101">
        <v>0</v>
      </c>
      <c r="G31" s="101">
        <v>0</v>
      </c>
      <c r="H31" s="101">
        <v>0</v>
      </c>
      <c r="I31" s="101">
        <v>0</v>
      </c>
      <c r="J31" s="101">
        <v>0</v>
      </c>
      <c r="K31" s="101">
        <v>0</v>
      </c>
      <c r="L31" s="101">
        <v>0</v>
      </c>
      <c r="M31" s="101">
        <v>0</v>
      </c>
      <c r="N31" s="101">
        <v>0</v>
      </c>
      <c r="O31" s="101">
        <v>0</v>
      </c>
      <c r="P31" s="101">
        <v>0</v>
      </c>
      <c r="Q31" s="101">
        <f t="shared" si="1"/>
        <v>0</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01">
        <v>0</v>
      </c>
      <c r="D32" s="101">
        <v>800000000</v>
      </c>
      <c r="E32" s="101">
        <v>0</v>
      </c>
      <c r="F32" s="101">
        <v>0</v>
      </c>
      <c r="G32" s="101">
        <v>0</v>
      </c>
      <c r="H32" s="101">
        <v>0</v>
      </c>
      <c r="I32" s="101">
        <v>0</v>
      </c>
      <c r="J32" s="101">
        <v>0</v>
      </c>
      <c r="K32" s="101">
        <v>0</v>
      </c>
      <c r="L32" s="101">
        <v>0</v>
      </c>
      <c r="M32" s="101">
        <v>0</v>
      </c>
      <c r="N32" s="101">
        <v>0</v>
      </c>
      <c r="O32" s="101">
        <v>0</v>
      </c>
      <c r="P32" s="101">
        <v>31435753.73</v>
      </c>
      <c r="Q32" s="101">
        <f t="shared" si="1"/>
        <v>31435753.73</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s="92" customFormat="1" x14ac:dyDescent="0.25">
      <c r="B33" s="108" t="s">
        <v>37</v>
      </c>
      <c r="C33" s="109">
        <v>0</v>
      </c>
      <c r="D33" s="109">
        <f>D34</f>
        <v>15381656.970000001</v>
      </c>
      <c r="E33" s="109">
        <f>E34</f>
        <v>0</v>
      </c>
      <c r="F33" s="109">
        <f t="shared" ref="F33:P33" si="6">F34</f>
        <v>3642973.75</v>
      </c>
      <c r="G33" s="109">
        <f t="shared" si="6"/>
        <v>0</v>
      </c>
      <c r="H33" s="109">
        <f t="shared" si="6"/>
        <v>487925.63</v>
      </c>
      <c r="I33" s="109">
        <f t="shared" si="6"/>
        <v>11178000</v>
      </c>
      <c r="J33" s="109">
        <f t="shared" si="6"/>
        <v>72757.58</v>
      </c>
      <c r="K33" s="109">
        <f t="shared" si="6"/>
        <v>0</v>
      </c>
      <c r="L33" s="109">
        <f t="shared" si="6"/>
        <v>0</v>
      </c>
      <c r="M33" s="109">
        <f t="shared" si="6"/>
        <v>0</v>
      </c>
      <c r="N33" s="109">
        <f t="shared" si="6"/>
        <v>0</v>
      </c>
      <c r="O33" s="109">
        <f t="shared" si="6"/>
        <v>0</v>
      </c>
      <c r="P33" s="109">
        <f t="shared" si="6"/>
        <v>0</v>
      </c>
      <c r="Q33" s="109">
        <f>SUM(E33:P33)</f>
        <v>15381656.959999999</v>
      </c>
      <c r="R33" s="89"/>
      <c r="S33" s="89"/>
      <c r="T33" s="89"/>
      <c r="U33" s="89"/>
      <c r="V33" s="89"/>
      <c r="W33" s="89"/>
      <c r="X33" s="89"/>
      <c r="Y33" s="89"/>
      <c r="Z33" s="89"/>
      <c r="AA33" s="89"/>
      <c r="AB33" s="89"/>
      <c r="AC33" s="91"/>
      <c r="AD33" s="91"/>
      <c r="AE33" s="91"/>
      <c r="AF33" s="91"/>
      <c r="AG33" s="91"/>
      <c r="AH33" s="91"/>
      <c r="AI33" s="91"/>
      <c r="AJ33" s="91"/>
      <c r="AK33" s="91"/>
      <c r="AL33" s="91"/>
      <c r="AM33" s="91"/>
      <c r="AN33" s="91"/>
      <c r="AO33" s="91"/>
      <c r="AP33" s="91"/>
      <c r="AQ33" s="91"/>
    </row>
    <row r="34" spans="2:43" x14ac:dyDescent="0.25">
      <c r="B34" s="10" t="s">
        <v>83</v>
      </c>
      <c r="C34" s="101">
        <v>0</v>
      </c>
      <c r="D34" s="101">
        <v>15381656.970000001</v>
      </c>
      <c r="E34" s="101">
        <v>0</v>
      </c>
      <c r="F34" s="101">
        <v>3642973.75</v>
      </c>
      <c r="G34" s="101">
        <v>0</v>
      </c>
      <c r="H34" s="101">
        <v>487925.63</v>
      </c>
      <c r="I34" s="101">
        <v>11178000</v>
      </c>
      <c r="J34" s="101">
        <v>72757.58</v>
      </c>
      <c r="K34" s="101">
        <v>0</v>
      </c>
      <c r="L34" s="101">
        <v>0</v>
      </c>
      <c r="M34" s="101">
        <v>0</v>
      </c>
      <c r="N34" s="101">
        <v>0</v>
      </c>
      <c r="O34" s="101">
        <v>0</v>
      </c>
      <c r="P34" s="101">
        <v>0</v>
      </c>
      <c r="Q34" s="101">
        <f t="shared" si="1"/>
        <v>15381656.959999999</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18" t="s">
        <v>39</v>
      </c>
      <c r="C35" s="112">
        <f t="shared" ref="C35:Q35" si="7">C10+C18+C21+C27+C33+C24</f>
        <v>117433563421</v>
      </c>
      <c r="D35" s="112">
        <f t="shared" si="7"/>
        <v>135429250853.63002</v>
      </c>
      <c r="E35" s="103">
        <f t="shared" si="7"/>
        <v>4657251023.4200001</v>
      </c>
      <c r="F35" s="103">
        <f t="shared" si="7"/>
        <v>4847236111.8100004</v>
      </c>
      <c r="G35" s="103">
        <f t="shared" si="7"/>
        <v>5350109174.5299997</v>
      </c>
      <c r="H35" s="103">
        <f t="shared" si="7"/>
        <v>5598043264.9200001</v>
      </c>
      <c r="I35" s="103">
        <f t="shared" si="7"/>
        <v>5512078207.1999998</v>
      </c>
      <c r="J35" s="103">
        <f t="shared" si="7"/>
        <v>6567634755.8500004</v>
      </c>
      <c r="K35" s="103">
        <f t="shared" si="7"/>
        <v>7400859190.999999</v>
      </c>
      <c r="L35" s="103">
        <f t="shared" si="7"/>
        <v>5846367089.6800003</v>
      </c>
      <c r="M35" s="103">
        <f t="shared" si="7"/>
        <v>5832176857.1500006</v>
      </c>
      <c r="N35" s="103">
        <f t="shared" si="7"/>
        <v>6664582291.5699997</v>
      </c>
      <c r="O35" s="103">
        <f t="shared" si="7"/>
        <v>6498185324.9499998</v>
      </c>
      <c r="P35" s="103">
        <f t="shared" si="7"/>
        <v>12406970223.639999</v>
      </c>
      <c r="Q35" s="103">
        <f t="shared" si="7"/>
        <v>77181493515.720001</v>
      </c>
      <c r="R35" s="41"/>
      <c r="S35" s="41"/>
      <c r="T35" s="41"/>
      <c r="U35" s="41"/>
      <c r="V35" s="41"/>
      <c r="W35" s="41"/>
      <c r="X35" s="41"/>
      <c r="Y35" s="41"/>
      <c r="Z35" s="42"/>
      <c r="AA35" s="42"/>
      <c r="AB35" s="42"/>
      <c r="AC35" s="44"/>
      <c r="AD35" s="44"/>
      <c r="AE35" s="44"/>
      <c r="AF35" s="44"/>
      <c r="AG35" s="44"/>
      <c r="AH35" s="44"/>
      <c r="AI35" s="44"/>
      <c r="AJ35" s="44"/>
      <c r="AK35" s="44"/>
      <c r="AL35" s="44"/>
      <c r="AM35" s="44"/>
      <c r="AN35" s="44"/>
      <c r="AO35" s="44"/>
      <c r="AP35" s="44"/>
      <c r="AQ35" s="44"/>
    </row>
    <row r="36" spans="2:43" x14ac:dyDescent="0.25">
      <c r="B36" s="84"/>
      <c r="C36" s="106"/>
      <c r="D36" s="106"/>
      <c r="E36" s="17"/>
      <c r="F36" s="17"/>
      <c r="G36" s="17"/>
      <c r="H36" s="17"/>
      <c r="I36" s="17"/>
      <c r="J36" s="17"/>
      <c r="K36" s="17"/>
      <c r="L36" s="17"/>
      <c r="M36" s="17"/>
      <c r="N36" s="17"/>
      <c r="O36" s="17"/>
      <c r="P36" s="17"/>
      <c r="Q36" s="18"/>
      <c r="R36" s="42"/>
      <c r="S36" s="42"/>
      <c r="T36" s="42"/>
      <c r="U36" s="42"/>
      <c r="V36" s="42"/>
      <c r="W36" s="42"/>
      <c r="X36" s="42"/>
      <c r="Y36" s="42"/>
      <c r="Z36" s="42"/>
      <c r="AA36" s="42"/>
      <c r="AB36" s="42"/>
      <c r="AC36" s="44"/>
      <c r="AD36" s="44"/>
      <c r="AE36" s="44"/>
      <c r="AF36" s="44"/>
      <c r="AG36" s="44"/>
      <c r="AH36" s="44"/>
      <c r="AI36" s="44"/>
      <c r="AJ36" s="44"/>
      <c r="AK36" s="44"/>
      <c r="AL36" s="44"/>
      <c r="AM36" s="44"/>
      <c r="AN36" s="44"/>
      <c r="AO36" s="44"/>
      <c r="AP36" s="44"/>
      <c r="AQ36" s="44"/>
    </row>
    <row r="37" spans="2:43" ht="15" customHeight="1" x14ac:dyDescent="0.25">
      <c r="B37" s="118"/>
      <c r="C37" s="105"/>
      <c r="D37" s="105"/>
      <c r="E37" s="19" t="s">
        <v>10</v>
      </c>
      <c r="F37" s="19" t="s">
        <v>11</v>
      </c>
      <c r="G37" s="19" t="s">
        <v>12</v>
      </c>
      <c r="H37" s="19" t="s">
        <v>13</v>
      </c>
      <c r="I37" s="19" t="str">
        <f t="shared" ref="I37:P37" si="8">+I9</f>
        <v>MAYO</v>
      </c>
      <c r="J37" s="19" t="str">
        <f t="shared" si="8"/>
        <v>JUNIO</v>
      </c>
      <c r="K37" s="19" t="str">
        <f t="shared" si="8"/>
        <v>JULIO</v>
      </c>
      <c r="L37" s="19" t="str">
        <f t="shared" si="8"/>
        <v>AGOSTO</v>
      </c>
      <c r="M37" s="19" t="str">
        <f t="shared" si="8"/>
        <v>SEPTIEMBRE</v>
      </c>
      <c r="N37" s="19" t="str">
        <f t="shared" si="8"/>
        <v>OCTUBRE</v>
      </c>
      <c r="O37" s="19" t="str">
        <f t="shared" si="8"/>
        <v>NOVIEMBRE</v>
      </c>
      <c r="P37" s="19" t="str">
        <f t="shared" si="8"/>
        <v>DICIEMBRE</v>
      </c>
      <c r="Q37" s="119" t="s">
        <v>22</v>
      </c>
      <c r="R37" s="41"/>
      <c r="S37" s="41"/>
      <c r="T37" s="41"/>
      <c r="U37" s="41"/>
      <c r="V37" s="41"/>
      <c r="W37" s="41"/>
      <c r="X37" s="41"/>
      <c r="Y37" s="42"/>
      <c r="Z37" s="42"/>
      <c r="AA37" s="42"/>
      <c r="AB37" s="42"/>
      <c r="AC37" s="44"/>
      <c r="AD37" s="44"/>
      <c r="AE37" s="44"/>
      <c r="AF37" s="44"/>
      <c r="AG37" s="44"/>
      <c r="AH37" s="44"/>
      <c r="AI37" s="44"/>
      <c r="AJ37" s="44"/>
      <c r="AK37" s="44"/>
      <c r="AL37" s="44"/>
      <c r="AM37" s="44"/>
      <c r="AN37" s="44"/>
      <c r="AO37" s="44"/>
      <c r="AP37" s="44"/>
      <c r="AQ37" s="44"/>
    </row>
    <row r="38" spans="2:43" x14ac:dyDescent="0.25">
      <c r="B38" s="108" t="s">
        <v>23</v>
      </c>
      <c r="C38" s="109">
        <v>1083204420</v>
      </c>
      <c r="D38" s="109">
        <f>D39+D40</f>
        <v>1091317975.3599999</v>
      </c>
      <c r="E38" s="109">
        <f>E39+E40</f>
        <v>0</v>
      </c>
      <c r="F38" s="109">
        <f t="shared" ref="F38:P38" si="9">F39+F40</f>
        <v>0</v>
      </c>
      <c r="G38" s="109">
        <f t="shared" si="9"/>
        <v>0</v>
      </c>
      <c r="H38" s="109">
        <f t="shared" si="9"/>
        <v>0</v>
      </c>
      <c r="I38" s="109">
        <f t="shared" si="9"/>
        <v>0</v>
      </c>
      <c r="J38" s="109">
        <f t="shared" si="9"/>
        <v>455400</v>
      </c>
      <c r="K38" s="109">
        <f t="shared" si="9"/>
        <v>2222103.65</v>
      </c>
      <c r="L38" s="109">
        <f t="shared" si="9"/>
        <v>1010489.41</v>
      </c>
      <c r="M38" s="109">
        <f t="shared" si="9"/>
        <v>1172662.83</v>
      </c>
      <c r="N38" s="109">
        <f t="shared" si="9"/>
        <v>926478.03</v>
      </c>
      <c r="O38" s="109">
        <f t="shared" si="9"/>
        <v>0</v>
      </c>
      <c r="P38" s="109">
        <f t="shared" si="9"/>
        <v>0</v>
      </c>
      <c r="Q38" s="109">
        <f>SUM(E38:P38)</f>
        <v>5787133.9200000009</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 t="s">
        <v>24</v>
      </c>
      <c r="C39" s="102">
        <v>1083204420</v>
      </c>
      <c r="D39" s="102">
        <v>1087503073</v>
      </c>
      <c r="E39" s="102">
        <v>0</v>
      </c>
      <c r="F39" s="102">
        <v>0</v>
      </c>
      <c r="G39" s="102">
        <v>0</v>
      </c>
      <c r="H39" s="102">
        <v>0</v>
      </c>
      <c r="I39" s="102">
        <v>0</v>
      </c>
      <c r="J39" s="102">
        <v>0</v>
      </c>
      <c r="K39" s="102">
        <v>2222103.65</v>
      </c>
      <c r="L39" s="102">
        <v>572040.63</v>
      </c>
      <c r="M39" s="102">
        <v>578030.15</v>
      </c>
      <c r="N39" s="102">
        <v>926478.03</v>
      </c>
      <c r="O39" s="102">
        <v>0</v>
      </c>
      <c r="P39" s="102">
        <v>0</v>
      </c>
      <c r="Q39" s="102">
        <f t="shared" ref="Q39:Q46" si="10">SUM(E39:P39)</f>
        <v>4298652.46</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49</v>
      </c>
      <c r="C40" s="101">
        <v>0</v>
      </c>
      <c r="D40" s="101">
        <v>3814902.36</v>
      </c>
      <c r="E40" s="101">
        <v>0</v>
      </c>
      <c r="F40" s="101">
        <v>0</v>
      </c>
      <c r="G40" s="101">
        <v>0</v>
      </c>
      <c r="H40" s="101">
        <v>0</v>
      </c>
      <c r="I40" s="101">
        <v>0</v>
      </c>
      <c r="J40" s="101">
        <v>455400</v>
      </c>
      <c r="K40" s="101">
        <v>0</v>
      </c>
      <c r="L40" s="101">
        <v>438448.78</v>
      </c>
      <c r="M40" s="101">
        <v>594632.68000000005</v>
      </c>
      <c r="N40" s="101">
        <v>0</v>
      </c>
      <c r="O40" s="101">
        <v>0</v>
      </c>
      <c r="P40" s="101">
        <v>0</v>
      </c>
      <c r="Q40" s="101">
        <f t="shared" si="10"/>
        <v>1488481.46</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v>1342791336</v>
      </c>
      <c r="D41" s="109">
        <f>D42+D43</f>
        <v>1347972971</v>
      </c>
      <c r="E41" s="109">
        <f>E42+E43</f>
        <v>0</v>
      </c>
      <c r="F41" s="109">
        <f t="shared" ref="F41:P41" si="11">F42+F43</f>
        <v>747122</v>
      </c>
      <c r="G41" s="109">
        <f t="shared" si="11"/>
        <v>373561</v>
      </c>
      <c r="H41" s="109">
        <f t="shared" si="11"/>
        <v>373561</v>
      </c>
      <c r="I41" s="109">
        <f t="shared" si="11"/>
        <v>373561</v>
      </c>
      <c r="J41" s="109">
        <f t="shared" si="11"/>
        <v>373561</v>
      </c>
      <c r="K41" s="109">
        <f t="shared" si="11"/>
        <v>2882218.14</v>
      </c>
      <c r="L41" s="109">
        <f t="shared" si="11"/>
        <v>373561</v>
      </c>
      <c r="M41" s="109">
        <f t="shared" si="11"/>
        <v>2327213.2199999997</v>
      </c>
      <c r="N41" s="109">
        <f t="shared" si="11"/>
        <v>373561</v>
      </c>
      <c r="O41" s="109">
        <f t="shared" si="11"/>
        <v>373561</v>
      </c>
      <c r="P41" s="109">
        <f t="shared" si="11"/>
        <v>0</v>
      </c>
      <c r="Q41" s="109">
        <f t="shared" si="10"/>
        <v>8571480.3599999994</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02">
        <v>1342791336</v>
      </c>
      <c r="D42" s="102">
        <v>1342791336</v>
      </c>
      <c r="E42" s="102">
        <v>0</v>
      </c>
      <c r="F42" s="102">
        <v>747122</v>
      </c>
      <c r="G42" s="102">
        <v>373561</v>
      </c>
      <c r="H42" s="102">
        <v>373561</v>
      </c>
      <c r="I42" s="102">
        <v>373561</v>
      </c>
      <c r="J42" s="102">
        <v>373561</v>
      </c>
      <c r="K42" s="102">
        <v>373561</v>
      </c>
      <c r="L42" s="102">
        <v>373561</v>
      </c>
      <c r="M42" s="102">
        <v>373561</v>
      </c>
      <c r="N42" s="102">
        <v>373561</v>
      </c>
      <c r="O42" s="102">
        <v>373561</v>
      </c>
      <c r="P42" s="102">
        <v>0</v>
      </c>
      <c r="Q42" s="102">
        <f t="shared" si="10"/>
        <v>4109171</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 t="s">
        <v>49</v>
      </c>
      <c r="C43" s="101">
        <v>0</v>
      </c>
      <c r="D43" s="101">
        <v>5181635</v>
      </c>
      <c r="E43" s="101">
        <v>0</v>
      </c>
      <c r="F43" s="101">
        <v>0</v>
      </c>
      <c r="G43" s="101">
        <v>0</v>
      </c>
      <c r="H43" s="101">
        <v>0</v>
      </c>
      <c r="I43" s="101">
        <v>0</v>
      </c>
      <c r="J43" s="101">
        <v>0</v>
      </c>
      <c r="K43" s="101">
        <v>2508657.14</v>
      </c>
      <c r="L43" s="101">
        <v>0</v>
      </c>
      <c r="M43" s="101">
        <v>1953652.22</v>
      </c>
      <c r="N43" s="101">
        <v>0</v>
      </c>
      <c r="O43" s="101">
        <v>0</v>
      </c>
      <c r="P43" s="101">
        <v>0</v>
      </c>
      <c r="Q43" s="101">
        <f t="shared" si="10"/>
        <v>4462309.3600000003</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8" t="s">
        <v>28</v>
      </c>
      <c r="C44" s="109">
        <v>499000000</v>
      </c>
      <c r="D44" s="109">
        <f>D45+D46</f>
        <v>494675168</v>
      </c>
      <c r="E44" s="109">
        <f>E45+E46</f>
        <v>1126205.8700000001</v>
      </c>
      <c r="F44" s="109">
        <f t="shared" ref="F44:P44" si="12">F45+F46</f>
        <v>830115.36</v>
      </c>
      <c r="G44" s="109">
        <f t="shared" si="12"/>
        <v>642523.79</v>
      </c>
      <c r="H44" s="109">
        <f t="shared" si="12"/>
        <v>0</v>
      </c>
      <c r="I44" s="109">
        <f t="shared" si="12"/>
        <v>173600</v>
      </c>
      <c r="J44" s="109">
        <f t="shared" si="12"/>
        <v>0</v>
      </c>
      <c r="K44" s="109">
        <f t="shared" si="12"/>
        <v>0</v>
      </c>
      <c r="L44" s="109">
        <f t="shared" si="12"/>
        <v>0</v>
      </c>
      <c r="M44" s="109">
        <f t="shared" si="12"/>
        <v>0</v>
      </c>
      <c r="N44" s="109">
        <f t="shared" si="12"/>
        <v>0</v>
      </c>
      <c r="O44" s="109">
        <f t="shared" si="12"/>
        <v>0</v>
      </c>
      <c r="P44" s="109">
        <f t="shared" si="12"/>
        <v>0</v>
      </c>
      <c r="Q44" s="109">
        <f t="shared" si="10"/>
        <v>2772445.02</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 t="s">
        <v>25</v>
      </c>
      <c r="C45" s="102">
        <v>499000000</v>
      </c>
      <c r="D45" s="102">
        <v>494425168</v>
      </c>
      <c r="E45" s="102">
        <v>1126205.8700000001</v>
      </c>
      <c r="F45" s="102">
        <v>830115.36</v>
      </c>
      <c r="G45" s="102">
        <v>537860.98</v>
      </c>
      <c r="H45" s="102">
        <v>0</v>
      </c>
      <c r="I45" s="102">
        <v>173600</v>
      </c>
      <c r="J45" s="102">
        <v>0</v>
      </c>
      <c r="K45" s="102">
        <v>0</v>
      </c>
      <c r="L45" s="102">
        <v>0</v>
      </c>
      <c r="M45" s="102">
        <v>0</v>
      </c>
      <c r="N45" s="102">
        <v>0</v>
      </c>
      <c r="O45" s="102">
        <v>0</v>
      </c>
      <c r="P45" s="102">
        <v>0</v>
      </c>
      <c r="Q45" s="102">
        <f t="shared" si="10"/>
        <v>2667782.21</v>
      </c>
      <c r="R45" s="104"/>
      <c r="S45" s="104"/>
      <c r="T45" s="104"/>
      <c r="U45" s="104"/>
      <c r="V45" s="104"/>
      <c r="W45" s="104"/>
      <c r="X45" s="104"/>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49</v>
      </c>
      <c r="C46" s="101">
        <v>0</v>
      </c>
      <c r="D46" s="101">
        <v>250000</v>
      </c>
      <c r="E46" s="101">
        <v>0</v>
      </c>
      <c r="F46" s="101">
        <v>0</v>
      </c>
      <c r="G46" s="101">
        <v>104662.81</v>
      </c>
      <c r="H46" s="101">
        <v>0</v>
      </c>
      <c r="I46" s="101">
        <v>0</v>
      </c>
      <c r="J46" s="101">
        <v>0</v>
      </c>
      <c r="K46" s="101">
        <v>0</v>
      </c>
      <c r="L46" s="101">
        <v>0</v>
      </c>
      <c r="M46" s="101">
        <v>0</v>
      </c>
      <c r="N46" s="101">
        <v>0</v>
      </c>
      <c r="O46" s="101">
        <v>0</v>
      </c>
      <c r="P46" s="101">
        <v>0</v>
      </c>
      <c r="Q46" s="101">
        <f t="shared" si="10"/>
        <v>104662.81</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12">
        <f>C38+C41+C44</f>
        <v>2924995756</v>
      </c>
      <c r="D47" s="112">
        <f t="shared" ref="D47:P47" si="13">D38+D41+D44</f>
        <v>2933966114.3599997</v>
      </c>
      <c r="E47" s="103">
        <f t="shared" si="13"/>
        <v>1126205.8700000001</v>
      </c>
      <c r="F47" s="103">
        <f t="shared" si="13"/>
        <v>1577237.3599999999</v>
      </c>
      <c r="G47" s="103">
        <f t="shared" si="13"/>
        <v>1016084.79</v>
      </c>
      <c r="H47" s="103">
        <f t="shared" si="13"/>
        <v>373561</v>
      </c>
      <c r="I47" s="103">
        <f t="shared" si="13"/>
        <v>547161</v>
      </c>
      <c r="J47" s="103">
        <f t="shared" si="13"/>
        <v>828961</v>
      </c>
      <c r="K47" s="103">
        <f t="shared" si="13"/>
        <v>5104321.79</v>
      </c>
      <c r="L47" s="103">
        <f t="shared" si="13"/>
        <v>1384050.4100000001</v>
      </c>
      <c r="M47" s="103">
        <f t="shared" si="13"/>
        <v>3499876.05</v>
      </c>
      <c r="N47" s="103">
        <f t="shared" si="13"/>
        <v>1300039.03</v>
      </c>
      <c r="O47" s="103">
        <f t="shared" si="13"/>
        <v>373561</v>
      </c>
      <c r="P47" s="103">
        <f t="shared" si="13"/>
        <v>0</v>
      </c>
      <c r="Q47" s="103">
        <f>SUM(E47:P47)</f>
        <v>17131059.299999997</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07"/>
      <c r="D48" s="107"/>
      <c r="E48" s="101"/>
      <c r="F48" s="101"/>
      <c r="G48" s="101"/>
      <c r="H48" s="101"/>
      <c r="I48" s="101"/>
      <c r="J48" s="101"/>
      <c r="K48" s="101"/>
      <c r="L48" s="101"/>
      <c r="M48" s="101"/>
      <c r="N48" s="101"/>
      <c r="O48" s="101"/>
      <c r="P48" s="101"/>
      <c r="Q48" s="101"/>
      <c r="R48" s="42"/>
      <c r="S48" s="42"/>
      <c r="T48" s="42"/>
      <c r="U48" s="42"/>
      <c r="V48" s="42"/>
      <c r="W48" s="42"/>
      <c r="X48" s="42"/>
      <c r="Y48" s="42"/>
      <c r="Z48" s="42"/>
      <c r="AA48" s="42"/>
      <c r="AB48" s="42"/>
      <c r="AC48" s="44"/>
      <c r="AD48" s="44"/>
      <c r="AE48" s="44"/>
      <c r="AF48" s="44"/>
      <c r="AG48" s="44"/>
      <c r="AH48" s="44"/>
      <c r="AI48" s="44"/>
      <c r="AJ48" s="44"/>
      <c r="AK48" s="44"/>
      <c r="AL48" s="44"/>
      <c r="AM48" s="44"/>
      <c r="AN48" s="44"/>
      <c r="AO48" s="44"/>
      <c r="AP48" s="44"/>
      <c r="AQ48" s="44"/>
    </row>
    <row r="49" spans="1:43" s="25" customFormat="1" x14ac:dyDescent="0.25">
      <c r="B49" s="118" t="s">
        <v>44</v>
      </c>
      <c r="C49" s="112">
        <f t="shared" ref="C49:Q49" si="14">C35+C47</f>
        <v>120358559177</v>
      </c>
      <c r="D49" s="112">
        <f t="shared" si="14"/>
        <v>138363216967.99002</v>
      </c>
      <c r="E49" s="103">
        <f t="shared" si="14"/>
        <v>4658377229.29</v>
      </c>
      <c r="F49" s="103">
        <f t="shared" si="14"/>
        <v>4848813349.1700001</v>
      </c>
      <c r="G49" s="103">
        <f t="shared" si="14"/>
        <v>5351125259.3199997</v>
      </c>
      <c r="H49" s="103">
        <f t="shared" si="14"/>
        <v>5598416825.9200001</v>
      </c>
      <c r="I49" s="103">
        <f t="shared" si="14"/>
        <v>5512625368.1999998</v>
      </c>
      <c r="J49" s="103">
        <f t="shared" si="14"/>
        <v>6568463716.8500004</v>
      </c>
      <c r="K49" s="103">
        <f t="shared" si="14"/>
        <v>7405963512.789999</v>
      </c>
      <c r="L49" s="103">
        <f t="shared" si="14"/>
        <v>5847751140.0900002</v>
      </c>
      <c r="M49" s="103">
        <f t="shared" si="14"/>
        <v>5835676733.2000008</v>
      </c>
      <c r="N49" s="103">
        <f t="shared" si="14"/>
        <v>6665882330.5999994</v>
      </c>
      <c r="O49" s="103">
        <f t="shared" si="14"/>
        <v>6498558885.9499998</v>
      </c>
      <c r="P49" s="103">
        <f t="shared" si="14"/>
        <v>12406970223.639999</v>
      </c>
      <c r="Q49" s="103">
        <f t="shared" si="14"/>
        <v>77198624575.020004</v>
      </c>
      <c r="R49" s="43"/>
      <c r="S49" s="43"/>
      <c r="T49" s="43"/>
      <c r="U49" s="41"/>
      <c r="V49" s="43"/>
      <c r="W49" s="43"/>
      <c r="X49" s="43"/>
      <c r="Y49" s="45"/>
      <c r="Z49" s="45"/>
      <c r="AA49" s="45"/>
      <c r="AB49" s="45"/>
      <c r="AC49" s="44"/>
      <c r="AD49" s="44"/>
      <c r="AE49" s="44"/>
      <c r="AF49" s="44"/>
      <c r="AG49" s="44"/>
      <c r="AH49" s="44"/>
      <c r="AI49" s="44"/>
      <c r="AJ49" s="44"/>
      <c r="AK49" s="44"/>
      <c r="AL49" s="44"/>
      <c r="AM49" s="44"/>
      <c r="AN49" s="44"/>
      <c r="AO49" s="44"/>
      <c r="AP49" s="44"/>
      <c r="AQ49" s="44"/>
    </row>
    <row r="50" spans="1:43" x14ac:dyDescent="0.25">
      <c r="B50" s="187" t="s">
        <v>92</v>
      </c>
      <c r="C50" s="187"/>
      <c r="D50" s="31"/>
      <c r="E50" s="31"/>
      <c r="F50" s="26"/>
      <c r="G50" s="26"/>
      <c r="H50" s="26"/>
      <c r="I50" s="26"/>
      <c r="J50" s="26"/>
      <c r="K50" s="26"/>
      <c r="L50" s="26"/>
      <c r="M50" s="26"/>
      <c r="N50" s="26"/>
      <c r="O50" s="26"/>
      <c r="P50" s="26"/>
      <c r="Q50" s="2"/>
      <c r="R50" s="42"/>
      <c r="S50" s="42"/>
      <c r="T50" s="42"/>
      <c r="U50" s="42"/>
      <c r="V50" s="42"/>
      <c r="W50" s="42"/>
      <c r="X50" s="42"/>
      <c r="Y50" s="42"/>
      <c r="Z50" s="42"/>
      <c r="AA50" s="42"/>
      <c r="AB50" s="42"/>
    </row>
    <row r="51" spans="1:43" x14ac:dyDescent="0.25">
      <c r="B51" s="188" t="s">
        <v>93</v>
      </c>
      <c r="C51" s="188"/>
      <c r="D51" s="188"/>
      <c r="E51" s="188"/>
      <c r="F51" s="188"/>
      <c r="G51" s="26"/>
      <c r="H51" s="26"/>
      <c r="I51" s="26"/>
      <c r="J51" s="26"/>
      <c r="K51" s="26"/>
      <c r="L51" s="26"/>
      <c r="M51" s="26"/>
      <c r="N51" s="26"/>
      <c r="O51" s="26"/>
      <c r="P51" s="26"/>
      <c r="Q51" s="2"/>
      <c r="R51" s="42"/>
      <c r="S51" s="42"/>
      <c r="T51" s="42"/>
      <c r="U51" s="42"/>
      <c r="V51" s="42"/>
      <c r="W51" s="42"/>
      <c r="X51" s="42"/>
      <c r="Y51" s="42"/>
      <c r="Z51" s="42"/>
      <c r="AA51" s="42"/>
      <c r="AB51" s="42"/>
    </row>
    <row r="52" spans="1:43" x14ac:dyDescent="0.25">
      <c r="B52" s="97" t="s">
        <v>94</v>
      </c>
      <c r="C52" s="84"/>
      <c r="D52" s="2"/>
      <c r="E52" s="2"/>
      <c r="F52" s="28"/>
      <c r="G52" s="28"/>
      <c r="H52" s="28"/>
      <c r="I52" s="28"/>
      <c r="J52" s="28"/>
      <c r="K52" s="28"/>
      <c r="L52" s="28"/>
      <c r="M52" s="28"/>
      <c r="N52" s="28"/>
      <c r="O52" s="28"/>
      <c r="P52" s="28"/>
      <c r="Q52" s="28"/>
    </row>
    <row r="53" spans="1:43" x14ac:dyDescent="0.25">
      <c r="B53" s="98" t="s">
        <v>61</v>
      </c>
      <c r="C53" s="85"/>
      <c r="D53" s="2"/>
      <c r="E53" s="2"/>
      <c r="F53" s="27"/>
      <c r="G53" s="27"/>
      <c r="H53" s="27"/>
      <c r="I53" s="27"/>
      <c r="J53" s="27"/>
      <c r="K53" s="27"/>
      <c r="L53" s="27"/>
      <c r="M53" s="27"/>
      <c r="N53" s="27"/>
      <c r="O53" s="27"/>
      <c r="P53" s="27"/>
      <c r="Q53" s="2"/>
    </row>
    <row r="54" spans="1:43" s="3" customFormat="1" x14ac:dyDescent="0.25">
      <c r="A54"/>
      <c r="B54" s="88"/>
      <c r="C54" s="30"/>
      <c r="D54" s="30"/>
      <c r="E54" s="30"/>
      <c r="F54" s="30"/>
      <c r="G54" s="30"/>
      <c r="H54" s="30"/>
      <c r="I54" s="30"/>
      <c r="J54" s="30"/>
      <c r="K54" s="30"/>
      <c r="L54" s="30"/>
      <c r="M54" s="30"/>
      <c r="N54" s="30"/>
      <c r="O54" s="30"/>
      <c r="P54" s="30"/>
      <c r="Q54" s="30"/>
    </row>
    <row r="55" spans="1:43" s="3" customFormat="1" x14ac:dyDescent="0.25">
      <c r="A55"/>
      <c r="B55" s="31"/>
      <c r="C55" s="31"/>
      <c r="D55" s="31"/>
      <c r="E55" s="32"/>
      <c r="F55" s="32"/>
      <c r="G55" s="32"/>
      <c r="H55" s="32"/>
      <c r="I55" s="32"/>
      <c r="J55" s="32"/>
      <c r="K55" s="32"/>
      <c r="L55" s="32"/>
      <c r="M55" s="32"/>
      <c r="N55" s="32"/>
      <c r="O55" s="32"/>
      <c r="P55" s="32"/>
      <c r="Q55" s="32"/>
    </row>
    <row r="56" spans="1:43" s="3" customFormat="1" x14ac:dyDescent="0.25">
      <c r="A56"/>
      <c r="B56"/>
      <c r="C56"/>
      <c r="D56"/>
      <c r="E56" s="38"/>
      <c r="F56" s="38"/>
      <c r="G56" s="15"/>
      <c r="H56" s="15"/>
      <c r="I56" s="15"/>
      <c r="J56" s="15"/>
      <c r="K56" s="15"/>
      <c r="L56" s="15"/>
      <c r="M56" s="15"/>
      <c r="N56" s="15"/>
      <c r="O56" s="15"/>
      <c r="P56" s="15"/>
      <c r="Q56" s="15"/>
      <c r="R56" s="14"/>
    </row>
    <row r="57" spans="1:43" s="3" customFormat="1" x14ac:dyDescent="0.25">
      <c r="A57"/>
      <c r="B57"/>
      <c r="C57"/>
      <c r="D57"/>
      <c r="E57" s="38"/>
      <c r="F57" s="39"/>
      <c r="G57" s="37"/>
      <c r="H57" s="37"/>
      <c r="I57" s="37"/>
      <c r="J57" s="37"/>
      <c r="K57" s="37"/>
      <c r="L57" s="37"/>
      <c r="M57" s="37"/>
      <c r="N57" s="37"/>
      <c r="O57" s="37"/>
      <c r="P57" s="37"/>
      <c r="Q57" s="37"/>
      <c r="R57" s="14"/>
    </row>
    <row r="58" spans="1:43" s="3" customFormat="1" x14ac:dyDescent="0.25">
      <c r="A58"/>
      <c r="B58"/>
      <c r="C58" s="15"/>
      <c r="D58" s="15"/>
      <c r="E58" s="38"/>
      <c r="F58" s="39"/>
      <c r="G58" s="37"/>
      <c r="H58" s="37"/>
      <c r="I58" s="37"/>
      <c r="J58" s="37"/>
      <c r="K58" s="37"/>
      <c r="L58" s="37"/>
      <c r="M58" s="37"/>
      <c r="N58" s="37"/>
      <c r="O58" s="37"/>
      <c r="P58" s="37"/>
      <c r="Q58" s="37"/>
      <c r="R58" s="14"/>
    </row>
    <row r="59" spans="1:43" s="3" customFormat="1" x14ac:dyDescent="0.25">
      <c r="A59"/>
      <c r="B59"/>
      <c r="C59"/>
      <c r="D59"/>
      <c r="E59" s="38"/>
      <c r="F59" s="38"/>
      <c r="G59" s="15"/>
      <c r="H59" s="15"/>
      <c r="I59" s="15"/>
      <c r="J59" s="15"/>
      <c r="K59" s="15"/>
      <c r="L59" s="15"/>
      <c r="M59" s="15"/>
      <c r="N59" s="15"/>
      <c r="O59" s="15"/>
      <c r="P59" s="15"/>
      <c r="Q59" s="15"/>
    </row>
    <row r="60" spans="1:43" s="3" customFormat="1" x14ac:dyDescent="0.25">
      <c r="A60"/>
      <c r="B60"/>
      <c r="C60"/>
      <c r="D60"/>
      <c r="E60" s="38"/>
      <c r="F60" s="38"/>
      <c r="G60" s="15"/>
      <c r="H60" s="15"/>
      <c r="I60" s="15"/>
      <c r="J60" s="15"/>
      <c r="K60" s="15"/>
      <c r="L60" s="15"/>
      <c r="M60" s="15"/>
      <c r="N60" s="15"/>
      <c r="O60" s="15"/>
      <c r="P60" s="15"/>
      <c r="Q60" s="15"/>
    </row>
    <row r="61" spans="1:43" s="3" customFormat="1" x14ac:dyDescent="0.25">
      <c r="A61"/>
      <c r="B61"/>
      <c r="C61"/>
      <c r="D61"/>
      <c r="E61" s="38"/>
      <c r="F61" s="38"/>
      <c r="G61" s="15"/>
      <c r="H61" s="15"/>
      <c r="I61" s="15"/>
      <c r="J61" s="15"/>
      <c r="K61" s="15"/>
      <c r="L61" s="15"/>
      <c r="M61" s="15"/>
      <c r="N61" s="15"/>
      <c r="O61" s="15"/>
      <c r="P61" s="15"/>
      <c r="Q61" s="15"/>
      <c r="R61" s="14"/>
      <c r="S61" s="14"/>
    </row>
    <row r="62" spans="1:43" s="3" customFormat="1" x14ac:dyDescent="0.25">
      <c r="A62"/>
      <c r="B62"/>
      <c r="C62"/>
      <c r="D62"/>
      <c r="E62" s="15"/>
      <c r="F62" s="15"/>
      <c r="G62" s="15"/>
      <c r="H62" s="15"/>
      <c r="I62" s="15"/>
      <c r="J62" s="15"/>
      <c r="K62" s="15"/>
      <c r="L62" s="15"/>
      <c r="M62" s="15"/>
      <c r="N62" s="15"/>
      <c r="O62" s="15"/>
      <c r="P62" s="15"/>
      <c r="Q62" s="15"/>
      <c r="R62" s="14"/>
    </row>
  </sheetData>
  <mergeCells count="11">
    <mergeCell ref="B50:C50"/>
    <mergeCell ref="B51:F5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AD0-22D3-499D-9E1B-ECD62E01081D}">
  <sheetPr codeName="Hoja8"/>
  <dimension ref="A1:AQ60"/>
  <sheetViews>
    <sheetView showGridLines="0" zoomScaleNormal="85" workbookViewId="0">
      <selection activeCell="C27" sqref="C27"/>
    </sheetView>
  </sheetViews>
  <sheetFormatPr defaultColWidth="11.42578125" defaultRowHeight="15" x14ac:dyDescent="0.25"/>
  <cols>
    <col min="1" max="1" width="7.85546875" customWidth="1"/>
    <col min="2" max="2" width="89.7109375" customWidth="1"/>
    <col min="3" max="3" width="19.140625" customWidth="1"/>
    <col min="4" max="10" width="14.28515625" style="15" customWidth="1"/>
    <col min="11" max="11" width="14" style="15" customWidth="1"/>
    <col min="12" max="12" width="14.28515625" style="15" customWidth="1"/>
    <col min="13" max="13" width="16.85546875" style="15" bestFit="1" customWidth="1"/>
    <col min="14" max="16" width="14.28515625" style="15" customWidth="1"/>
    <col min="17" max="17" width="18.42578125" style="3" customWidth="1"/>
    <col min="18" max="18" width="18.7109375" style="3" bestFit="1" customWidth="1"/>
    <col min="19" max="22" width="17.85546875" style="3" bestFit="1" customWidth="1"/>
    <col min="23" max="23" width="18.85546875" style="3" bestFit="1" customWidth="1"/>
    <col min="24" max="42" width="11.42578125" style="3"/>
  </cols>
  <sheetData>
    <row r="1" spans="2:43" x14ac:dyDescent="0.25">
      <c r="D1" s="1"/>
      <c r="E1" s="1"/>
      <c r="F1" s="1"/>
      <c r="G1" s="1"/>
      <c r="H1" s="1"/>
      <c r="I1" s="1"/>
      <c r="J1" s="1"/>
      <c r="K1" s="1"/>
      <c r="L1" s="1"/>
      <c r="M1" s="1"/>
      <c r="N1" s="1"/>
      <c r="O1" s="1"/>
      <c r="P1" s="2"/>
    </row>
    <row r="2" spans="2:43" ht="28.5" x14ac:dyDescent="0.25">
      <c r="B2" s="171" t="s">
        <v>0</v>
      </c>
      <c r="C2" s="171"/>
      <c r="D2" s="171"/>
      <c r="E2" s="171"/>
      <c r="F2" s="171"/>
      <c r="G2" s="171"/>
      <c r="H2" s="171"/>
      <c r="I2" s="171"/>
      <c r="J2" s="171"/>
      <c r="K2" s="171"/>
      <c r="L2" s="171"/>
      <c r="M2" s="171"/>
      <c r="N2" s="171"/>
      <c r="O2" s="171"/>
      <c r="P2" s="171"/>
    </row>
    <row r="3" spans="2:43" ht="21" x14ac:dyDescent="0.25">
      <c r="B3" s="172" t="s">
        <v>1</v>
      </c>
      <c r="C3" s="172"/>
      <c r="D3" s="172"/>
      <c r="E3" s="172"/>
      <c r="F3" s="172"/>
      <c r="G3" s="172"/>
      <c r="H3" s="172"/>
      <c r="I3" s="172"/>
      <c r="J3" s="172"/>
      <c r="K3" s="172"/>
      <c r="L3" s="172"/>
      <c r="M3" s="172"/>
      <c r="N3" s="172"/>
      <c r="O3" s="172"/>
      <c r="P3" s="172"/>
    </row>
    <row r="4" spans="2:43" ht="15.75" customHeight="1" x14ac:dyDescent="0.25">
      <c r="B4" s="173" t="s">
        <v>2</v>
      </c>
      <c r="C4" s="173"/>
      <c r="D4" s="173"/>
      <c r="E4" s="173"/>
      <c r="F4" s="173"/>
      <c r="G4" s="173"/>
      <c r="H4" s="173"/>
      <c r="I4" s="173"/>
      <c r="J4" s="173"/>
      <c r="K4" s="173"/>
      <c r="L4" s="173"/>
      <c r="M4" s="173"/>
      <c r="N4" s="173"/>
      <c r="O4" s="173"/>
      <c r="P4" s="173"/>
    </row>
    <row r="5" spans="2:43" ht="15.75" customHeight="1" x14ac:dyDescent="0.25">
      <c r="B5" s="173" t="s">
        <v>3</v>
      </c>
      <c r="C5" s="173"/>
      <c r="D5" s="173"/>
      <c r="E5" s="173"/>
      <c r="F5" s="173"/>
      <c r="G5" s="173"/>
      <c r="H5" s="173"/>
      <c r="I5" s="173"/>
      <c r="J5" s="173"/>
      <c r="K5" s="173"/>
      <c r="L5" s="173"/>
      <c r="M5" s="173"/>
      <c r="N5" s="173"/>
      <c r="O5" s="173"/>
      <c r="P5" s="173"/>
    </row>
    <row r="6" spans="2:43" ht="15.75" customHeight="1" x14ac:dyDescent="0.25">
      <c r="B6" s="173"/>
      <c r="C6" s="173"/>
      <c r="D6" s="173"/>
      <c r="E6" s="173"/>
      <c r="F6" s="173"/>
      <c r="G6" s="173"/>
      <c r="H6" s="173"/>
      <c r="I6" s="173"/>
      <c r="J6" s="173"/>
      <c r="K6" s="173"/>
      <c r="L6" s="173"/>
      <c r="M6" s="173"/>
      <c r="N6" s="173"/>
      <c r="O6" s="173"/>
      <c r="P6" s="173"/>
    </row>
    <row r="7" spans="2:43" x14ac:dyDescent="0.25">
      <c r="B7" s="4" t="s">
        <v>95</v>
      </c>
      <c r="C7" s="5"/>
      <c r="D7" s="6"/>
      <c r="E7" s="6"/>
      <c r="F7" s="6"/>
      <c r="G7" s="6"/>
      <c r="H7" s="6"/>
      <c r="I7" s="6"/>
      <c r="J7" s="6"/>
      <c r="K7" s="6"/>
      <c r="L7" s="6"/>
      <c r="M7" s="6"/>
      <c r="N7" s="6"/>
      <c r="O7" s="6"/>
      <c r="P7" s="7" t="s">
        <v>5</v>
      </c>
    </row>
    <row r="8" spans="2:43" ht="20.25" customHeight="1" x14ac:dyDescent="0.25">
      <c r="B8" s="169" t="s">
        <v>6</v>
      </c>
      <c r="C8" s="121" t="s">
        <v>96</v>
      </c>
      <c r="D8" s="121" t="s">
        <v>97</v>
      </c>
      <c r="E8" s="190" t="s">
        <v>9</v>
      </c>
      <c r="F8" s="191"/>
      <c r="G8" s="191"/>
      <c r="H8" s="191"/>
      <c r="I8" s="191"/>
      <c r="J8" s="191"/>
      <c r="K8" s="191"/>
      <c r="L8" s="191"/>
      <c r="M8" s="191"/>
      <c r="N8" s="191"/>
      <c r="O8" s="191"/>
      <c r="P8" s="191"/>
      <c r="Q8" s="192"/>
      <c r="AQ8" s="3"/>
    </row>
    <row r="9" spans="2:43" x14ac:dyDescent="0.25">
      <c r="B9" s="169"/>
      <c r="C9" s="122" t="s">
        <v>98</v>
      </c>
      <c r="D9" s="127" t="s">
        <v>99</v>
      </c>
      <c r="E9" s="36" t="s">
        <v>10</v>
      </c>
      <c r="F9" s="36" t="s">
        <v>11</v>
      </c>
      <c r="G9" s="36" t="s">
        <v>12</v>
      </c>
      <c r="H9" s="36" t="s">
        <v>13</v>
      </c>
      <c r="I9" s="36" t="s">
        <v>14</v>
      </c>
      <c r="J9" s="36" t="s">
        <v>15</v>
      </c>
      <c r="K9" s="36" t="s">
        <v>16</v>
      </c>
      <c r="L9" s="36" t="s">
        <v>17</v>
      </c>
      <c r="M9" s="36" t="s">
        <v>18</v>
      </c>
      <c r="N9" s="36" t="s">
        <v>19</v>
      </c>
      <c r="O9" s="36" t="s">
        <v>20</v>
      </c>
      <c r="P9" s="36" t="s">
        <v>21</v>
      </c>
      <c r="Q9" s="36" t="s">
        <v>22</v>
      </c>
      <c r="R9" s="14"/>
      <c r="AH9" s="44"/>
      <c r="AI9" s="44"/>
      <c r="AJ9" s="44"/>
      <c r="AK9" s="44"/>
      <c r="AL9" s="44"/>
      <c r="AM9" s="44"/>
      <c r="AN9" s="44"/>
      <c r="AQ9" s="3"/>
    </row>
    <row r="10" spans="2:43" s="92" customFormat="1" x14ac:dyDescent="0.25">
      <c r="B10" s="110" t="s">
        <v>23</v>
      </c>
      <c r="C10" s="128">
        <v>89551580846</v>
      </c>
      <c r="D10" s="128">
        <v>107978809339</v>
      </c>
      <c r="E10" s="109">
        <v>4054323601</v>
      </c>
      <c r="F10" s="109">
        <v>4944324053</v>
      </c>
      <c r="G10" s="109">
        <v>5608214166</v>
      </c>
      <c r="H10" s="109">
        <v>5027787386</v>
      </c>
      <c r="I10" s="109">
        <v>5496132982</v>
      </c>
      <c r="J10" s="109">
        <v>5891494303</v>
      </c>
      <c r="K10" s="109">
        <v>6144072033</v>
      </c>
      <c r="L10" s="109">
        <v>5779009734</v>
      </c>
      <c r="M10" s="109">
        <v>6582253672</v>
      </c>
      <c r="N10" s="109">
        <v>6598515548</v>
      </c>
      <c r="O10" s="109">
        <v>7552674380</v>
      </c>
      <c r="P10" s="109">
        <v>12772125223</v>
      </c>
      <c r="Q10" s="109">
        <f>SUM(E10:P10)</f>
        <v>76450927081</v>
      </c>
      <c r="R10" s="89"/>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29">
        <v>89301760846</v>
      </c>
      <c r="D11" s="129">
        <v>99328069928</v>
      </c>
      <c r="E11" s="115">
        <v>4054323601</v>
      </c>
      <c r="F11" s="115">
        <v>4944324053</v>
      </c>
      <c r="G11" s="115">
        <v>5464466410</v>
      </c>
      <c r="H11" s="115">
        <v>4609255650</v>
      </c>
      <c r="I11" s="115">
        <v>5090064197</v>
      </c>
      <c r="J11" s="115">
        <v>5552694952</v>
      </c>
      <c r="K11" s="115">
        <v>5915110342</v>
      </c>
      <c r="L11" s="115">
        <v>5571917207</v>
      </c>
      <c r="M11" s="115">
        <v>5699342574</v>
      </c>
      <c r="N11" s="115">
        <v>5936316732</v>
      </c>
      <c r="O11" s="115">
        <v>7113939095</v>
      </c>
      <c r="P11" s="115">
        <v>11142409852</v>
      </c>
      <c r="Q11" s="115">
        <f t="shared" ref="Q11:Q36" si="0">SUM(E11:P11)</f>
        <v>71094164665</v>
      </c>
      <c r="R11" s="41"/>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29">
        <v>249820000</v>
      </c>
      <c r="D12" s="129">
        <v>2391466608</v>
      </c>
      <c r="E12" s="116">
        <v>0</v>
      </c>
      <c r="F12" s="116">
        <v>0</v>
      </c>
      <c r="G12" s="116">
        <v>6032155</v>
      </c>
      <c r="H12" s="116">
        <v>1917962</v>
      </c>
      <c r="I12" s="116">
        <v>266146</v>
      </c>
      <c r="J12" s="116">
        <v>3867062</v>
      </c>
      <c r="K12" s="116">
        <v>374945</v>
      </c>
      <c r="L12" s="116">
        <v>3140277</v>
      </c>
      <c r="M12" s="116">
        <v>593842850</v>
      </c>
      <c r="N12" s="116">
        <v>382072126</v>
      </c>
      <c r="O12" s="116">
        <v>252327491</v>
      </c>
      <c r="P12" s="116">
        <v>903853099</v>
      </c>
      <c r="Q12" s="116">
        <f t="shared" si="0"/>
        <v>2147694113</v>
      </c>
      <c r="R12" s="41"/>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29">
        <v>0</v>
      </c>
      <c r="D13" s="129">
        <v>40000000</v>
      </c>
      <c r="E13" s="116">
        <v>0</v>
      </c>
      <c r="F13" s="116"/>
      <c r="G13" s="116"/>
      <c r="H13" s="116"/>
      <c r="I13" s="116"/>
      <c r="J13" s="116"/>
      <c r="K13" s="116"/>
      <c r="L13" s="116"/>
      <c r="M13" s="116"/>
      <c r="N13" s="116"/>
      <c r="O13" s="116"/>
      <c r="P13" s="116">
        <v>0</v>
      </c>
      <c r="Q13" s="116">
        <f t="shared" si="0"/>
        <v>0</v>
      </c>
      <c r="R13" s="41"/>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29">
        <v>0</v>
      </c>
      <c r="D14" s="129">
        <v>6115613655</v>
      </c>
      <c r="E14" s="116">
        <v>0</v>
      </c>
      <c r="F14" s="116">
        <v>0</v>
      </c>
      <c r="G14" s="116">
        <v>99333321</v>
      </c>
      <c r="H14" s="116">
        <v>416613774</v>
      </c>
      <c r="I14" s="116">
        <v>405802639</v>
      </c>
      <c r="J14" s="116">
        <v>334932289</v>
      </c>
      <c r="K14" s="116">
        <v>224670403</v>
      </c>
      <c r="L14" s="116">
        <v>200036147</v>
      </c>
      <c r="M14" s="116">
        <v>289068248</v>
      </c>
      <c r="N14" s="116">
        <v>278193048</v>
      </c>
      <c r="O14" s="116">
        <v>186407794</v>
      </c>
      <c r="P14" s="116">
        <v>725862273</v>
      </c>
      <c r="Q14" s="116">
        <f t="shared" si="0"/>
        <v>3160919936</v>
      </c>
      <c r="R14" s="41"/>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54</v>
      </c>
      <c r="C15" s="129">
        <v>0</v>
      </c>
      <c r="D15" s="129">
        <v>103659149</v>
      </c>
      <c r="E15" s="116">
        <v>0</v>
      </c>
      <c r="F15" s="116"/>
      <c r="G15" s="116">
        <v>38382281</v>
      </c>
      <c r="H15" s="116">
        <v>0</v>
      </c>
      <c r="I15" s="116">
        <v>0</v>
      </c>
      <c r="J15" s="116">
        <v>0</v>
      </c>
      <c r="K15" s="116">
        <v>3916342</v>
      </c>
      <c r="L15" s="116">
        <v>3916103</v>
      </c>
      <c r="M15" s="116">
        <v>0</v>
      </c>
      <c r="N15" s="116">
        <v>1933642</v>
      </c>
      <c r="O15" s="116">
        <v>0</v>
      </c>
      <c r="P15" s="116">
        <v>0</v>
      </c>
      <c r="Q15" s="116">
        <f t="shared" si="0"/>
        <v>48148368</v>
      </c>
      <c r="R15" s="41"/>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30">
        <v>1339292275</v>
      </c>
      <c r="D16" s="130">
        <v>1688655066</v>
      </c>
      <c r="E16" s="109">
        <v>16376015</v>
      </c>
      <c r="F16" s="109">
        <v>17042733</v>
      </c>
      <c r="G16" s="109">
        <v>27683392</v>
      </c>
      <c r="H16" s="109">
        <v>48710069</v>
      </c>
      <c r="I16" s="109">
        <v>21943876</v>
      </c>
      <c r="J16" s="109">
        <v>34051772</v>
      </c>
      <c r="K16" s="109">
        <v>24424241</v>
      </c>
      <c r="L16" s="109">
        <v>48138791</v>
      </c>
      <c r="M16" s="109">
        <v>22387535</v>
      </c>
      <c r="N16" s="109">
        <v>38731450</v>
      </c>
      <c r="O16" s="109">
        <v>46830999</v>
      </c>
      <c r="P16" s="109">
        <v>52726470</v>
      </c>
      <c r="Q16" s="109">
        <f t="shared" si="0"/>
        <v>399047343</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29">
        <v>1339292275</v>
      </c>
      <c r="D17" s="129">
        <v>1339292275</v>
      </c>
      <c r="E17" s="116">
        <v>16376015</v>
      </c>
      <c r="F17" s="116">
        <v>17042733</v>
      </c>
      <c r="G17" s="116">
        <v>24731088</v>
      </c>
      <c r="H17" s="116">
        <v>20391857</v>
      </c>
      <c r="I17" s="116">
        <v>21943876</v>
      </c>
      <c r="J17" s="116">
        <v>24934164</v>
      </c>
      <c r="K17" s="116">
        <v>23283604</v>
      </c>
      <c r="L17" s="116">
        <v>29966093</v>
      </c>
      <c r="M17" s="116">
        <v>21986854</v>
      </c>
      <c r="N17" s="116">
        <v>33929697</v>
      </c>
      <c r="O17" s="116">
        <v>39804853</v>
      </c>
      <c r="P17" s="116">
        <v>43288380</v>
      </c>
      <c r="Q17" s="116">
        <f t="shared" si="0"/>
        <v>317679214</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29">
        <v>0</v>
      </c>
      <c r="D18" s="129">
        <v>349362791</v>
      </c>
      <c r="E18" s="116">
        <v>0</v>
      </c>
      <c r="F18" s="116"/>
      <c r="G18" s="116">
        <v>2952305</v>
      </c>
      <c r="H18" s="116">
        <v>28318212</v>
      </c>
      <c r="I18" s="116">
        <v>0</v>
      </c>
      <c r="J18" s="116">
        <v>9117608</v>
      </c>
      <c r="K18" s="116">
        <v>1140637</v>
      </c>
      <c r="L18" s="116">
        <v>18172697</v>
      </c>
      <c r="M18" s="116">
        <v>400681</v>
      </c>
      <c r="N18" s="116">
        <v>4801753</v>
      </c>
      <c r="O18" s="116">
        <v>7026145</v>
      </c>
      <c r="P18" s="116">
        <v>9438090</v>
      </c>
      <c r="Q18" s="116">
        <f t="shared" si="0"/>
        <v>81368128</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30">
        <v>26553092737</v>
      </c>
      <c r="D19" s="130">
        <v>27051466730</v>
      </c>
      <c r="E19" s="109">
        <v>476470971</v>
      </c>
      <c r="F19" s="109">
        <v>709944229</v>
      </c>
      <c r="G19" s="109">
        <v>642495614</v>
      </c>
      <c r="H19" s="109">
        <v>729585408</v>
      </c>
      <c r="I19" s="109">
        <v>622968203</v>
      </c>
      <c r="J19" s="109">
        <v>759893370</v>
      </c>
      <c r="K19" s="109">
        <v>805087121</v>
      </c>
      <c r="L19" s="109">
        <v>751073829</v>
      </c>
      <c r="M19" s="109">
        <v>833302597</v>
      </c>
      <c r="N19" s="109">
        <v>873498347</v>
      </c>
      <c r="O19" s="109">
        <v>655811547</v>
      </c>
      <c r="P19" s="109">
        <v>1007560934</v>
      </c>
      <c r="Q19" s="109">
        <f t="shared" si="0"/>
        <v>8867692170</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29">
        <v>26553092737</v>
      </c>
      <c r="D20" s="129">
        <v>26782985193</v>
      </c>
      <c r="E20" s="116">
        <v>476470971</v>
      </c>
      <c r="F20" s="116">
        <v>709944229</v>
      </c>
      <c r="G20" s="116">
        <v>642431714</v>
      </c>
      <c r="H20" s="116">
        <v>720698063</v>
      </c>
      <c r="I20" s="116">
        <v>613105022</v>
      </c>
      <c r="J20" s="116">
        <v>750974546</v>
      </c>
      <c r="K20" s="116">
        <v>782824821</v>
      </c>
      <c r="L20" s="116">
        <v>737358441</v>
      </c>
      <c r="M20" s="116">
        <v>811093399</v>
      </c>
      <c r="N20" s="116">
        <v>809038337</v>
      </c>
      <c r="O20" s="116">
        <v>652200652</v>
      </c>
      <c r="P20" s="116">
        <v>1000489346</v>
      </c>
      <c r="Q20" s="116">
        <f t="shared" si="0"/>
        <v>8706629541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29">
        <v>0</v>
      </c>
      <c r="D21" s="129">
        <v>268481537</v>
      </c>
      <c r="E21" s="116">
        <v>0</v>
      </c>
      <c r="F21" s="116">
        <v>0</v>
      </c>
      <c r="G21" s="116">
        <v>63900</v>
      </c>
      <c r="H21" s="116">
        <v>8887346</v>
      </c>
      <c r="I21" s="116">
        <v>9863182</v>
      </c>
      <c r="J21" s="116">
        <v>8918824</v>
      </c>
      <c r="K21" s="116">
        <v>22262300</v>
      </c>
      <c r="L21" s="116">
        <v>13715389</v>
      </c>
      <c r="M21" s="116">
        <v>22209197</v>
      </c>
      <c r="N21" s="116">
        <v>64460010</v>
      </c>
      <c r="O21" s="116">
        <v>3610896</v>
      </c>
      <c r="P21" s="116">
        <v>7071588</v>
      </c>
      <c r="Q21" s="116">
        <f t="shared" si="0"/>
        <v>161062632</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30">
        <v>0</v>
      </c>
      <c r="D22" s="130">
        <v>44679485</v>
      </c>
      <c r="E22" s="109">
        <v>0</v>
      </c>
      <c r="F22" s="109"/>
      <c r="G22" s="109">
        <v>0</v>
      </c>
      <c r="H22" s="109">
        <v>817126</v>
      </c>
      <c r="I22" s="109">
        <v>0</v>
      </c>
      <c r="J22" s="109"/>
      <c r="K22" s="109">
        <v>0</v>
      </c>
      <c r="L22" s="109"/>
      <c r="M22" s="109"/>
      <c r="N22" s="109">
        <v>0</v>
      </c>
      <c r="O22" s="109"/>
      <c r="P22" s="109">
        <v>12225652</v>
      </c>
      <c r="Q22" s="109">
        <f t="shared" si="0"/>
        <v>13042778</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49</v>
      </c>
      <c r="C23" s="129">
        <v>0</v>
      </c>
      <c r="D23" s="129">
        <v>44679485</v>
      </c>
      <c r="E23" s="116">
        <v>0</v>
      </c>
      <c r="F23" s="116"/>
      <c r="G23" s="116">
        <v>0</v>
      </c>
      <c r="H23" s="116">
        <v>817126</v>
      </c>
      <c r="I23" s="116">
        <v>0</v>
      </c>
      <c r="J23" s="116"/>
      <c r="K23" s="116">
        <v>0</v>
      </c>
      <c r="L23" s="116"/>
      <c r="M23" s="116"/>
      <c r="N23" s="116">
        <v>0</v>
      </c>
      <c r="O23" s="116"/>
      <c r="P23" s="116">
        <v>12225652</v>
      </c>
      <c r="Q23" s="116">
        <f t="shared" si="0"/>
        <v>13042778</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s="92" customFormat="1" x14ac:dyDescent="0.25">
      <c r="B24" s="108" t="s">
        <v>31</v>
      </c>
      <c r="C24" s="130">
        <v>4791690658</v>
      </c>
      <c r="D24" s="130">
        <v>9383802820</v>
      </c>
      <c r="E24" s="109">
        <v>0</v>
      </c>
      <c r="F24" s="109">
        <v>0</v>
      </c>
      <c r="G24" s="109">
        <v>356449232</v>
      </c>
      <c r="H24" s="109">
        <v>520866442</v>
      </c>
      <c r="I24" s="109">
        <v>36328487</v>
      </c>
      <c r="J24" s="109">
        <v>502623811</v>
      </c>
      <c r="K24" s="109">
        <v>534933509</v>
      </c>
      <c r="L24" s="109">
        <v>118108403</v>
      </c>
      <c r="M24" s="109">
        <v>439361703</v>
      </c>
      <c r="N24" s="109">
        <v>35210598</v>
      </c>
      <c r="O24" s="109">
        <v>62361160</v>
      </c>
      <c r="P24" s="109">
        <v>78916824</v>
      </c>
      <c r="Q24" s="109">
        <f t="shared" si="0"/>
        <v>2685160169</v>
      </c>
      <c r="R24" s="89"/>
      <c r="S24" s="89"/>
      <c r="T24" s="89"/>
      <c r="U24" s="89"/>
      <c r="V24" s="89"/>
      <c r="W24" s="89"/>
      <c r="X24" s="89"/>
      <c r="Y24" s="90"/>
      <c r="Z24" s="90"/>
      <c r="AA24" s="90"/>
      <c r="AB24" s="90"/>
      <c r="AC24" s="91"/>
      <c r="AD24" s="91"/>
      <c r="AE24" s="91"/>
      <c r="AF24" s="91"/>
      <c r="AG24" s="91"/>
      <c r="AH24" s="91"/>
      <c r="AI24" s="91"/>
      <c r="AJ24" s="91"/>
      <c r="AK24" s="91"/>
      <c r="AL24" s="91"/>
      <c r="AM24" s="91"/>
      <c r="AN24" s="91"/>
      <c r="AO24" s="91"/>
      <c r="AP24" s="91"/>
      <c r="AQ24" s="91"/>
    </row>
    <row r="25" spans="2:43" x14ac:dyDescent="0.25">
      <c r="B25" s="10" t="s">
        <v>51</v>
      </c>
      <c r="C25" s="129">
        <v>498400000</v>
      </c>
      <c r="D25" s="129">
        <v>122856778</v>
      </c>
      <c r="E25" s="116">
        <v>0</v>
      </c>
      <c r="F25" s="116"/>
      <c r="G25" s="116"/>
      <c r="H25" s="116"/>
      <c r="I25" s="116"/>
      <c r="J25" s="116"/>
      <c r="K25" s="116"/>
      <c r="L25" s="116"/>
      <c r="M25" s="116"/>
      <c r="N25" s="116"/>
      <c r="O25" s="116"/>
      <c r="P25" s="116">
        <v>0</v>
      </c>
      <c r="Q25" s="116">
        <f t="shared" si="0"/>
        <v>0</v>
      </c>
      <c r="R25" s="41"/>
      <c r="S25" s="41"/>
      <c r="T25" s="41"/>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x14ac:dyDescent="0.25">
      <c r="B26" s="10" t="s">
        <v>91</v>
      </c>
      <c r="C26" s="129">
        <v>0</v>
      </c>
      <c r="D26" s="129">
        <v>1259831692</v>
      </c>
      <c r="E26" s="116">
        <v>0</v>
      </c>
      <c r="F26" s="116"/>
      <c r="G26" s="116">
        <v>262968028</v>
      </c>
      <c r="H26" s="116">
        <v>69974534</v>
      </c>
      <c r="I26" s="116"/>
      <c r="J26" s="116"/>
      <c r="K26" s="116">
        <v>521958086</v>
      </c>
      <c r="L26" s="116">
        <v>75076594</v>
      </c>
      <c r="M26" s="116">
        <v>280249126</v>
      </c>
      <c r="N26" s="116">
        <v>0</v>
      </c>
      <c r="O26" s="116"/>
      <c r="P26" s="116">
        <v>34289213</v>
      </c>
      <c r="Q26" s="116">
        <f t="shared" si="0"/>
        <v>1244515581</v>
      </c>
      <c r="R26" s="41"/>
      <c r="S26" s="41"/>
      <c r="T26" s="41"/>
      <c r="U26" s="41"/>
      <c r="V26" s="41"/>
      <c r="W26" s="41"/>
      <c r="X26" s="41"/>
      <c r="Y26" s="42"/>
      <c r="Z26" s="42"/>
      <c r="AA26" s="42"/>
      <c r="AB26" s="42"/>
      <c r="AC26" s="44"/>
      <c r="AD26" s="44"/>
      <c r="AE26" s="44"/>
      <c r="AF26" s="44"/>
      <c r="AG26" s="44"/>
      <c r="AH26" s="44"/>
      <c r="AI26" s="44"/>
      <c r="AJ26" s="44"/>
      <c r="AK26" s="44"/>
      <c r="AL26" s="44"/>
      <c r="AM26" s="44"/>
      <c r="AN26" s="44"/>
      <c r="AO26" s="44"/>
      <c r="AP26" s="44"/>
      <c r="AQ26" s="44"/>
    </row>
    <row r="27" spans="2:43" x14ac:dyDescent="0.25">
      <c r="B27" s="10" t="s">
        <v>76</v>
      </c>
      <c r="C27" s="129">
        <v>4293273259</v>
      </c>
      <c r="D27" s="129">
        <v>992095571</v>
      </c>
      <c r="E27" s="116">
        <v>0</v>
      </c>
      <c r="F27" s="116">
        <v>0</v>
      </c>
      <c r="G27" s="116"/>
      <c r="H27" s="116">
        <v>364735758</v>
      </c>
      <c r="I27" s="116">
        <v>0</v>
      </c>
      <c r="J27" s="116">
        <v>489079025</v>
      </c>
      <c r="K27" s="116">
        <v>943898</v>
      </c>
      <c r="L27" s="116">
        <v>1346621</v>
      </c>
      <c r="M27" s="116">
        <v>114392944</v>
      </c>
      <c r="N27" s="116"/>
      <c r="O27" s="116">
        <v>90065</v>
      </c>
      <c r="P27" s="116">
        <v>465271</v>
      </c>
      <c r="Q27" s="116">
        <f t="shared" si="0"/>
        <v>971053582</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100</v>
      </c>
      <c r="C28" s="129">
        <v>0</v>
      </c>
      <c r="D28" s="129">
        <v>789023138</v>
      </c>
      <c r="E28" s="116">
        <v>0</v>
      </c>
      <c r="F28" s="116"/>
      <c r="G28" s="116">
        <v>93481204</v>
      </c>
      <c r="H28" s="116">
        <v>86156150</v>
      </c>
      <c r="I28" s="116">
        <v>36328487</v>
      </c>
      <c r="J28" s="116">
        <v>13544786</v>
      </c>
      <c r="K28" s="116">
        <v>12031525</v>
      </c>
      <c r="L28" s="116">
        <v>41685188</v>
      </c>
      <c r="M28" s="116">
        <v>44719632</v>
      </c>
      <c r="N28" s="116">
        <v>35210598</v>
      </c>
      <c r="O28" s="116">
        <v>62271095</v>
      </c>
      <c r="P28" s="116">
        <v>44162341</v>
      </c>
      <c r="Q28" s="116">
        <f t="shared" si="0"/>
        <v>469591006</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82</v>
      </c>
      <c r="C29" s="129">
        <v>17399</v>
      </c>
      <c r="D29" s="129">
        <v>17</v>
      </c>
      <c r="E29" s="116">
        <v>0</v>
      </c>
      <c r="F29" s="116"/>
      <c r="G29" s="116"/>
      <c r="H29" s="116"/>
      <c r="I29" s="116"/>
      <c r="J29" s="116"/>
      <c r="K29" s="116"/>
      <c r="L29" s="116"/>
      <c r="M29" s="116"/>
      <c r="N29" s="116"/>
      <c r="O29" s="116"/>
      <c r="P29" s="116">
        <v>0</v>
      </c>
      <c r="Q29" s="116">
        <f t="shared" si="0"/>
        <v>0</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79</v>
      </c>
      <c r="C30" s="129">
        <v>0</v>
      </c>
      <c r="D30" s="129">
        <v>6219995624</v>
      </c>
      <c r="E30" s="116">
        <v>0</v>
      </c>
      <c r="F30" s="116"/>
      <c r="G30" s="116"/>
      <c r="H30" s="116"/>
      <c r="I30" s="116"/>
      <c r="J30" s="116"/>
      <c r="K30" s="116"/>
      <c r="L30" s="116"/>
      <c r="M30" s="116"/>
      <c r="N30" s="116"/>
      <c r="O30" s="116"/>
      <c r="P30" s="116">
        <v>0</v>
      </c>
      <c r="Q30" s="116">
        <f t="shared" si="0"/>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s="92" customFormat="1" x14ac:dyDescent="0.25">
      <c r="B31" s="108" t="s">
        <v>37</v>
      </c>
      <c r="C31" s="130">
        <v>39369568</v>
      </c>
      <c r="D31" s="130">
        <v>106482415</v>
      </c>
      <c r="E31" s="109">
        <v>0</v>
      </c>
      <c r="F31" s="109"/>
      <c r="G31" s="109"/>
      <c r="H31" s="109"/>
      <c r="I31" s="109"/>
      <c r="J31" s="109">
        <v>0</v>
      </c>
      <c r="K31" s="109"/>
      <c r="L31" s="109"/>
      <c r="M31" s="109"/>
      <c r="N31" s="109"/>
      <c r="O31" s="109">
        <v>0</v>
      </c>
      <c r="P31" s="109">
        <v>0</v>
      </c>
      <c r="Q31" s="109">
        <f t="shared" si="0"/>
        <v>0</v>
      </c>
      <c r="R31" s="89"/>
      <c r="S31" s="89"/>
      <c r="T31" s="89"/>
      <c r="U31" s="89"/>
      <c r="V31" s="89"/>
      <c r="W31" s="89"/>
      <c r="X31" s="89"/>
      <c r="Y31" s="89"/>
      <c r="Z31" s="89"/>
      <c r="AA31" s="89"/>
      <c r="AB31" s="89"/>
      <c r="AC31" s="91"/>
      <c r="AD31" s="91"/>
      <c r="AE31" s="91"/>
      <c r="AF31" s="91"/>
      <c r="AG31" s="91"/>
      <c r="AH31" s="91"/>
      <c r="AI31" s="91"/>
      <c r="AJ31" s="91"/>
      <c r="AK31" s="91"/>
      <c r="AL31" s="91"/>
      <c r="AM31" s="91"/>
      <c r="AN31" s="91"/>
      <c r="AO31" s="91"/>
      <c r="AP31" s="91"/>
      <c r="AQ31" s="91"/>
    </row>
    <row r="32" spans="2:43" x14ac:dyDescent="0.25">
      <c r="B32" s="10" t="s">
        <v>101</v>
      </c>
      <c r="C32" s="131">
        <v>0</v>
      </c>
      <c r="D32" s="131">
        <v>2979024</v>
      </c>
      <c r="E32" s="116">
        <v>0</v>
      </c>
      <c r="F32" s="116"/>
      <c r="G32" s="116"/>
      <c r="H32" s="116"/>
      <c r="I32" s="116"/>
      <c r="J32" s="116"/>
      <c r="K32" s="116"/>
      <c r="L32" s="116"/>
      <c r="M32" s="116"/>
      <c r="N32" s="116"/>
      <c r="O32" s="116">
        <v>0</v>
      </c>
      <c r="P32" s="116"/>
      <c r="Q32" s="116">
        <f t="shared" si="0"/>
        <v>0</v>
      </c>
      <c r="R32" s="41"/>
      <c r="S32" s="41"/>
      <c r="T32" s="41"/>
      <c r="U32" s="41"/>
      <c r="V32" s="41"/>
      <c r="W32" s="41"/>
      <c r="X32" s="42"/>
      <c r="Y32" s="42"/>
      <c r="Z32" s="42"/>
      <c r="AA32" s="42"/>
      <c r="AB32" s="44"/>
      <c r="AC32" s="44"/>
      <c r="AD32" s="44"/>
      <c r="AE32" s="44"/>
      <c r="AF32" s="44"/>
      <c r="AG32" s="44"/>
      <c r="AH32" s="44"/>
      <c r="AI32" s="44"/>
      <c r="AJ32" s="44"/>
      <c r="AK32" s="44"/>
      <c r="AL32" s="44"/>
      <c r="AM32" s="44"/>
      <c r="AN32" s="44"/>
      <c r="AO32" s="44"/>
      <c r="AP32" s="44"/>
    </row>
    <row r="33" spans="2:43" x14ac:dyDescent="0.25">
      <c r="B33" s="10" t="s">
        <v>38</v>
      </c>
      <c r="C33" s="129">
        <v>0</v>
      </c>
      <c r="D33" s="129">
        <v>57431387</v>
      </c>
      <c r="E33" s="116">
        <v>0</v>
      </c>
      <c r="F33" s="116"/>
      <c r="G33" s="116"/>
      <c r="H33" s="116"/>
      <c r="I33" s="116"/>
      <c r="J33" s="116">
        <v>0</v>
      </c>
      <c r="K33" s="116"/>
      <c r="L33" s="116"/>
      <c r="M33" s="116"/>
      <c r="N33" s="116"/>
      <c r="O33" s="116"/>
      <c r="P33" s="116"/>
      <c r="Q33" s="116">
        <f t="shared" si="0"/>
        <v>0</v>
      </c>
      <c r="R33" s="41"/>
      <c r="S33" s="41"/>
      <c r="T33" s="41"/>
      <c r="U33" s="41"/>
      <c r="V33" s="41"/>
      <c r="W33" s="41"/>
      <c r="X33" s="42"/>
      <c r="Y33" s="42"/>
      <c r="Z33" s="42"/>
      <c r="AA33" s="42"/>
      <c r="AB33" s="44"/>
      <c r="AC33" s="44"/>
      <c r="AD33" s="44"/>
      <c r="AE33" s="44"/>
      <c r="AF33" s="44"/>
      <c r="AG33" s="44"/>
      <c r="AH33" s="44"/>
      <c r="AI33" s="44"/>
      <c r="AJ33" s="44"/>
      <c r="AK33" s="44"/>
      <c r="AL33" s="44"/>
      <c r="AM33" s="44"/>
      <c r="AN33" s="44"/>
      <c r="AO33" s="44"/>
      <c r="AP33" s="44"/>
    </row>
    <row r="34" spans="2:43" x14ac:dyDescent="0.25">
      <c r="B34" s="10" t="s">
        <v>102</v>
      </c>
      <c r="C34" s="129">
        <v>0</v>
      </c>
      <c r="D34" s="129">
        <v>39446798</v>
      </c>
      <c r="E34" s="116">
        <v>0</v>
      </c>
      <c r="F34" s="116"/>
      <c r="G34" s="116"/>
      <c r="H34" s="116"/>
      <c r="I34" s="116"/>
      <c r="J34" s="116"/>
      <c r="K34" s="116"/>
      <c r="L34" s="116"/>
      <c r="M34" s="116"/>
      <c r="N34" s="116"/>
      <c r="O34" s="116"/>
      <c r="P34" s="116">
        <v>0</v>
      </c>
      <c r="Q34" s="116">
        <f t="shared" si="0"/>
        <v>0</v>
      </c>
      <c r="R34" s="41"/>
      <c r="S34" s="41"/>
      <c r="T34" s="41"/>
      <c r="U34" s="41"/>
      <c r="V34" s="41"/>
      <c r="W34" s="41"/>
      <c r="X34" s="42"/>
      <c r="Y34" s="42"/>
      <c r="Z34" s="42"/>
      <c r="AA34" s="42"/>
      <c r="AB34" s="44"/>
      <c r="AC34" s="44"/>
      <c r="AD34" s="44"/>
      <c r="AE34" s="44"/>
      <c r="AF34" s="44"/>
      <c r="AG34" s="44"/>
      <c r="AH34" s="44"/>
      <c r="AI34" s="44"/>
      <c r="AJ34" s="44"/>
      <c r="AK34" s="44"/>
      <c r="AL34" s="44"/>
      <c r="AM34" s="44"/>
      <c r="AN34" s="44"/>
      <c r="AO34" s="44"/>
      <c r="AP34" s="44"/>
    </row>
    <row r="35" spans="2:43" x14ac:dyDescent="0.25">
      <c r="B35" s="10" t="s">
        <v>82</v>
      </c>
      <c r="C35" s="129">
        <v>39369568</v>
      </c>
      <c r="D35" s="129">
        <v>865205</v>
      </c>
      <c r="E35" s="116">
        <v>0</v>
      </c>
      <c r="F35" s="116"/>
      <c r="G35" s="116"/>
      <c r="H35" s="116"/>
      <c r="I35" s="116"/>
      <c r="J35" s="116"/>
      <c r="K35" s="116"/>
      <c r="L35" s="116"/>
      <c r="M35" s="116"/>
      <c r="N35" s="116"/>
      <c r="O35" s="116">
        <v>0</v>
      </c>
      <c r="P35" s="116">
        <v>0</v>
      </c>
      <c r="Q35" s="116">
        <f t="shared" si="0"/>
        <v>0</v>
      </c>
      <c r="R35" s="41"/>
      <c r="S35" s="41"/>
      <c r="T35" s="41"/>
      <c r="U35" s="41"/>
      <c r="V35" s="41"/>
      <c r="W35" s="41"/>
      <c r="X35" s="42"/>
      <c r="Y35" s="42"/>
      <c r="Z35" s="42"/>
      <c r="AA35" s="42"/>
      <c r="AB35" s="44"/>
      <c r="AC35" s="44"/>
      <c r="AD35" s="44"/>
      <c r="AE35" s="44"/>
      <c r="AF35" s="44"/>
      <c r="AG35" s="44"/>
      <c r="AH35" s="44"/>
      <c r="AI35" s="44"/>
      <c r="AJ35" s="44"/>
      <c r="AK35" s="44"/>
      <c r="AL35" s="44"/>
      <c r="AM35" s="44"/>
      <c r="AN35" s="44"/>
      <c r="AO35" s="44"/>
      <c r="AP35" s="44"/>
    </row>
    <row r="36" spans="2:43" x14ac:dyDescent="0.25">
      <c r="B36" s="10" t="s">
        <v>103</v>
      </c>
      <c r="C36" s="129">
        <v>0</v>
      </c>
      <c r="D36" s="129">
        <v>5760000</v>
      </c>
      <c r="E36" s="116">
        <v>0</v>
      </c>
      <c r="F36" s="116"/>
      <c r="G36" s="116"/>
      <c r="H36" s="116"/>
      <c r="I36" s="116"/>
      <c r="J36" s="116"/>
      <c r="K36" s="116"/>
      <c r="L36" s="116"/>
      <c r="M36" s="116"/>
      <c r="N36" s="116"/>
      <c r="O36" s="116"/>
      <c r="P36" s="116">
        <v>0</v>
      </c>
      <c r="Q36" s="116">
        <f t="shared" si="0"/>
        <v>0</v>
      </c>
      <c r="R36" s="41"/>
      <c r="S36" s="41"/>
      <c r="T36" s="41"/>
      <c r="U36" s="41"/>
      <c r="V36" s="41"/>
      <c r="W36" s="41"/>
      <c r="X36" s="42"/>
      <c r="Y36" s="42"/>
      <c r="Z36" s="42"/>
      <c r="AA36" s="42"/>
      <c r="AB36" s="44"/>
      <c r="AC36" s="44"/>
      <c r="AD36" s="44"/>
      <c r="AE36" s="44"/>
      <c r="AF36" s="44"/>
      <c r="AG36" s="44"/>
      <c r="AH36" s="44"/>
      <c r="AI36" s="44"/>
      <c r="AJ36" s="44"/>
      <c r="AK36" s="44"/>
      <c r="AL36" s="44"/>
      <c r="AM36" s="44"/>
      <c r="AN36" s="44"/>
      <c r="AO36" s="44"/>
      <c r="AP36" s="44"/>
    </row>
    <row r="37" spans="2:43" x14ac:dyDescent="0.25">
      <c r="B37" s="118" t="s">
        <v>39</v>
      </c>
      <c r="C37" s="132">
        <f>C10+C16+C19+C22+C24+C31</f>
        <v>122275026084</v>
      </c>
      <c r="D37" s="132">
        <f>D10+D16+D19+D22+D24+D31</f>
        <v>146253895855</v>
      </c>
      <c r="E37" s="103">
        <f>E10+E16+E19+E22+E24+E31</f>
        <v>4547170587</v>
      </c>
      <c r="F37" s="103">
        <f t="shared" ref="F37:P37" si="1">F10+F16+F19+F22+F24+F31</f>
        <v>5671311015</v>
      </c>
      <c r="G37" s="103">
        <f t="shared" si="1"/>
        <v>6634842404</v>
      </c>
      <c r="H37" s="103">
        <f t="shared" si="1"/>
        <v>6327766431</v>
      </c>
      <c r="I37" s="103">
        <f t="shared" si="1"/>
        <v>6177373548</v>
      </c>
      <c r="J37" s="103">
        <f t="shared" si="1"/>
        <v>7188063256</v>
      </c>
      <c r="K37" s="103">
        <f t="shared" si="1"/>
        <v>7508516904</v>
      </c>
      <c r="L37" s="103">
        <f t="shared" si="1"/>
        <v>6696330757</v>
      </c>
      <c r="M37" s="103">
        <f t="shared" si="1"/>
        <v>7877305507</v>
      </c>
      <c r="N37" s="103">
        <f t="shared" si="1"/>
        <v>7545955943</v>
      </c>
      <c r="O37" s="103">
        <f t="shared" si="1"/>
        <v>8317678086</v>
      </c>
      <c r="P37" s="103">
        <f t="shared" si="1"/>
        <v>13923555103</v>
      </c>
      <c r="Q37" s="103">
        <f>SUM(E37:P37)</f>
        <v>88415869541</v>
      </c>
      <c r="R37" s="41"/>
      <c r="S37" s="41"/>
      <c r="T37" s="41"/>
      <c r="U37" s="41"/>
      <c r="V37" s="41"/>
      <c r="W37" s="41"/>
      <c r="X37" s="41"/>
      <c r="Y37" s="42"/>
      <c r="Z37" s="42"/>
      <c r="AA37" s="42"/>
      <c r="AB37" s="44"/>
      <c r="AC37" s="44"/>
      <c r="AD37" s="44"/>
      <c r="AE37" s="44"/>
      <c r="AF37" s="44"/>
      <c r="AG37" s="44"/>
      <c r="AH37" s="44"/>
      <c r="AI37" s="44"/>
      <c r="AJ37" s="44"/>
      <c r="AK37" s="44"/>
      <c r="AL37" s="44"/>
      <c r="AM37" s="44"/>
      <c r="AN37" s="44"/>
      <c r="AO37" s="44"/>
      <c r="AP37" s="44"/>
    </row>
    <row r="38" spans="2:43" x14ac:dyDescent="0.25">
      <c r="B38" s="84"/>
      <c r="C38" s="106"/>
      <c r="D38" s="106"/>
      <c r="E38" s="114"/>
      <c r="F38" s="114"/>
      <c r="G38" s="114"/>
      <c r="H38" s="114"/>
      <c r="I38" s="114"/>
      <c r="J38" s="114"/>
      <c r="K38" s="114"/>
      <c r="L38" s="114"/>
      <c r="M38" s="114"/>
      <c r="N38" s="114"/>
      <c r="O38" s="114"/>
      <c r="P38" s="114"/>
      <c r="Q38" s="114"/>
      <c r="R38" s="42"/>
      <c r="S38" s="42"/>
      <c r="T38" s="42"/>
      <c r="U38" s="42"/>
      <c r="V38" s="42"/>
      <c r="W38" s="42"/>
      <c r="X38" s="42"/>
      <c r="Y38" s="42"/>
      <c r="Z38" s="42"/>
      <c r="AA38" s="42"/>
      <c r="AB38" s="44"/>
      <c r="AC38" s="44"/>
      <c r="AD38" s="44"/>
      <c r="AE38" s="44"/>
      <c r="AF38" s="44"/>
      <c r="AG38" s="44"/>
      <c r="AH38" s="44"/>
      <c r="AI38" s="44"/>
      <c r="AJ38" s="44"/>
      <c r="AK38" s="44"/>
      <c r="AL38" s="44"/>
      <c r="AM38" s="44"/>
      <c r="AN38" s="44"/>
      <c r="AO38" s="44"/>
      <c r="AP38" s="44"/>
    </row>
    <row r="39" spans="2:43" ht="15" customHeight="1" x14ac:dyDescent="0.25">
      <c r="B39" s="118"/>
      <c r="C39" s="105"/>
      <c r="D39" s="105"/>
      <c r="E39" s="113" t="s">
        <v>10</v>
      </c>
      <c r="F39" s="113" t="s">
        <v>11</v>
      </c>
      <c r="G39" s="113" t="s">
        <v>12</v>
      </c>
      <c r="H39" s="113" t="s">
        <v>13</v>
      </c>
      <c r="I39" s="113" t="str">
        <f t="shared" ref="I39:P39" si="2">+I9</f>
        <v>MAYO</v>
      </c>
      <c r="J39" s="113" t="str">
        <f t="shared" si="2"/>
        <v>JUNIO</v>
      </c>
      <c r="K39" s="113" t="str">
        <f t="shared" si="2"/>
        <v>JULIO</v>
      </c>
      <c r="L39" s="113" t="str">
        <f t="shared" si="2"/>
        <v>AGOSTO</v>
      </c>
      <c r="M39" s="113" t="str">
        <f t="shared" si="2"/>
        <v>SEPTIEMBRE</v>
      </c>
      <c r="N39" s="113" t="str">
        <f t="shared" si="2"/>
        <v>OCTUBRE</v>
      </c>
      <c r="O39" s="113" t="str">
        <f t="shared" si="2"/>
        <v>NOVIEMBRE</v>
      </c>
      <c r="P39" s="113" t="str">
        <f t="shared" si="2"/>
        <v>DICIEMBRE</v>
      </c>
      <c r="Q39" s="113" t="s">
        <v>22</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8" t="s">
        <v>23</v>
      </c>
      <c r="C40" s="130">
        <v>1060685674</v>
      </c>
      <c r="D40" s="130">
        <v>687732173</v>
      </c>
      <c r="E40" s="111">
        <f t="shared" ref="E40:H40" si="3">E41+E42</f>
        <v>0</v>
      </c>
      <c r="F40" s="111">
        <f t="shared" si="3"/>
        <v>0</v>
      </c>
      <c r="G40" s="111">
        <f t="shared" si="3"/>
        <v>0</v>
      </c>
      <c r="H40" s="111">
        <f t="shared" si="3"/>
        <v>0</v>
      </c>
      <c r="I40" s="111">
        <f>I41+I42</f>
        <v>3902954.45</v>
      </c>
      <c r="J40" s="111">
        <f t="shared" ref="J40:L40" si="4">J41+J42</f>
        <v>0</v>
      </c>
      <c r="K40" s="111">
        <f t="shared" si="4"/>
        <v>640830</v>
      </c>
      <c r="L40" s="111">
        <f t="shared" si="4"/>
        <v>328900</v>
      </c>
      <c r="M40" s="111">
        <f t="shared" ref="M40:P40" si="5">M41</f>
        <v>0</v>
      </c>
      <c r="N40" s="111">
        <f t="shared" si="5"/>
        <v>0</v>
      </c>
      <c r="O40" s="111">
        <f t="shared" si="5"/>
        <v>0</v>
      </c>
      <c r="P40" s="111">
        <f t="shared" si="5"/>
        <v>0</v>
      </c>
      <c r="Q40" s="111">
        <f>SUM(E40:P40)</f>
        <v>4872684.45</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 t="s">
        <v>24</v>
      </c>
      <c r="C41" s="129">
        <v>1060685674</v>
      </c>
      <c r="D41" s="129">
        <v>660685674</v>
      </c>
      <c r="E41" s="116">
        <v>0</v>
      </c>
      <c r="F41" s="116">
        <v>0</v>
      </c>
      <c r="G41" s="116">
        <v>0</v>
      </c>
      <c r="H41" s="116">
        <v>0</v>
      </c>
      <c r="I41" s="116">
        <v>0</v>
      </c>
      <c r="J41" s="116">
        <v>0</v>
      </c>
      <c r="K41" s="116">
        <v>0</v>
      </c>
      <c r="L41" s="116">
        <v>0</v>
      </c>
      <c r="M41" s="116">
        <v>0</v>
      </c>
      <c r="N41" s="116">
        <v>0</v>
      </c>
      <c r="O41" s="116">
        <v>0</v>
      </c>
      <c r="P41" s="116">
        <v>0</v>
      </c>
      <c r="Q41" s="116">
        <f t="shared" ref="Q41:Q46" si="6">SUM(E41:P41)</f>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49</v>
      </c>
      <c r="C42" s="129">
        <v>0</v>
      </c>
      <c r="D42" s="129">
        <v>27046499</v>
      </c>
      <c r="E42" s="116">
        <v>0</v>
      </c>
      <c r="F42" s="116">
        <v>0</v>
      </c>
      <c r="G42" s="116">
        <v>0</v>
      </c>
      <c r="H42" s="116">
        <v>0</v>
      </c>
      <c r="I42" s="116">
        <v>3902954.45</v>
      </c>
      <c r="J42" s="116">
        <v>0</v>
      </c>
      <c r="K42" s="116">
        <v>640830</v>
      </c>
      <c r="L42" s="116">
        <v>328900</v>
      </c>
      <c r="M42" s="116">
        <v>0</v>
      </c>
      <c r="N42" s="116">
        <v>0</v>
      </c>
      <c r="O42" s="116">
        <v>0</v>
      </c>
      <c r="P42" s="116">
        <v>0</v>
      </c>
      <c r="Q42" s="116">
        <f t="shared" si="6"/>
        <v>4872684.45</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27</v>
      </c>
      <c r="C43" s="130">
        <v>1338308604</v>
      </c>
      <c r="D43" s="130">
        <v>1708308604</v>
      </c>
      <c r="E43" s="111">
        <f>E44</f>
        <v>0</v>
      </c>
      <c r="F43" s="111">
        <f t="shared" ref="F43:P43" si="7">F44</f>
        <v>0</v>
      </c>
      <c r="G43" s="111">
        <f t="shared" si="7"/>
        <v>0</v>
      </c>
      <c r="H43" s="111">
        <f t="shared" si="7"/>
        <v>0</v>
      </c>
      <c r="I43" s="111">
        <f t="shared" si="7"/>
        <v>0</v>
      </c>
      <c r="J43" s="111">
        <f t="shared" si="7"/>
        <v>0</v>
      </c>
      <c r="K43" s="111">
        <f t="shared" si="7"/>
        <v>0</v>
      </c>
      <c r="L43" s="111">
        <f t="shared" si="7"/>
        <v>0</v>
      </c>
      <c r="M43" s="111">
        <f t="shared" si="7"/>
        <v>0</v>
      </c>
      <c r="N43" s="111">
        <f t="shared" si="7"/>
        <v>0</v>
      </c>
      <c r="O43" s="111">
        <f t="shared" si="7"/>
        <v>0</v>
      </c>
      <c r="P43" s="111">
        <f t="shared" si="7"/>
        <v>0</v>
      </c>
      <c r="Q43" s="111">
        <f t="shared" si="6"/>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24</v>
      </c>
      <c r="C44" s="129">
        <v>1338308604</v>
      </c>
      <c r="D44" s="129">
        <v>1708308604</v>
      </c>
      <c r="E44" s="116">
        <v>0</v>
      </c>
      <c r="F44" s="116">
        <v>0</v>
      </c>
      <c r="G44" s="116">
        <v>0</v>
      </c>
      <c r="H44" s="116">
        <v>0</v>
      </c>
      <c r="I44" s="116">
        <v>0</v>
      </c>
      <c r="J44" s="116">
        <v>0</v>
      </c>
      <c r="K44" s="116">
        <v>0</v>
      </c>
      <c r="L44" s="116">
        <v>0</v>
      </c>
      <c r="M44" s="116">
        <v>0</v>
      </c>
      <c r="N44" s="116">
        <v>0</v>
      </c>
      <c r="O44" s="116">
        <v>0</v>
      </c>
      <c r="P44" s="116">
        <v>0</v>
      </c>
      <c r="Q44" s="116">
        <f t="shared" si="6"/>
        <v>0</v>
      </c>
      <c r="R44" s="41"/>
      <c r="S44" s="41"/>
      <c r="T44" s="41"/>
      <c r="U44" s="41"/>
      <c r="V44" s="41"/>
      <c r="W44" s="41"/>
      <c r="X44" s="41"/>
      <c r="Y44" s="42"/>
      <c r="Z44" s="42"/>
      <c r="AA44" s="42"/>
      <c r="AB44" s="42"/>
      <c r="AC44" s="44"/>
      <c r="AD44" s="44"/>
      <c r="AE44" s="44"/>
      <c r="AF44" s="44"/>
      <c r="AG44" s="44"/>
      <c r="AH44" s="44"/>
      <c r="AI44" s="44"/>
      <c r="AJ44" s="44"/>
      <c r="AK44" s="44"/>
      <c r="AL44" s="44"/>
      <c r="AM44" s="44"/>
      <c r="AN44" s="44"/>
      <c r="AO44" s="44"/>
      <c r="AP44" s="44"/>
      <c r="AQ44" s="44"/>
    </row>
    <row r="45" spans="2:43" x14ac:dyDescent="0.25">
      <c r="B45" s="108" t="s">
        <v>28</v>
      </c>
      <c r="C45" s="130">
        <v>68500000</v>
      </c>
      <c r="D45" s="130">
        <v>68500000</v>
      </c>
      <c r="E45" s="111">
        <f>E46</f>
        <v>0</v>
      </c>
      <c r="F45" s="111">
        <f t="shared" ref="F45:P45" si="8">F46</f>
        <v>0</v>
      </c>
      <c r="G45" s="111">
        <f t="shared" si="8"/>
        <v>0</v>
      </c>
      <c r="H45" s="111">
        <f t="shared" si="8"/>
        <v>0</v>
      </c>
      <c r="I45" s="111">
        <f t="shared" si="8"/>
        <v>0</v>
      </c>
      <c r="J45" s="111">
        <f t="shared" si="8"/>
        <v>0</v>
      </c>
      <c r="K45" s="111">
        <f t="shared" si="8"/>
        <v>101952</v>
      </c>
      <c r="L45" s="111">
        <f t="shared" si="8"/>
        <v>0</v>
      </c>
      <c r="M45" s="111">
        <f t="shared" si="8"/>
        <v>0</v>
      </c>
      <c r="N45" s="111">
        <f t="shared" si="8"/>
        <v>0</v>
      </c>
      <c r="O45" s="111">
        <f t="shared" si="8"/>
        <v>0</v>
      </c>
      <c r="P45" s="111">
        <f t="shared" si="8"/>
        <v>0</v>
      </c>
      <c r="Q45" s="111">
        <f t="shared" si="6"/>
        <v>101952</v>
      </c>
      <c r="R45" s="41"/>
      <c r="S45" s="41"/>
      <c r="T45" s="41"/>
      <c r="U45" s="41"/>
      <c r="V45" s="41"/>
      <c r="W45" s="41"/>
      <c r="X45" s="41"/>
      <c r="Y45" s="42"/>
      <c r="Z45" s="42"/>
      <c r="AA45" s="42"/>
      <c r="AB45" s="42"/>
      <c r="AC45" s="44"/>
      <c r="AD45" s="44"/>
      <c r="AE45" s="44"/>
      <c r="AF45" s="44"/>
      <c r="AG45" s="44"/>
      <c r="AH45" s="44"/>
      <c r="AI45" s="44"/>
      <c r="AJ45" s="44"/>
      <c r="AK45" s="44"/>
      <c r="AL45" s="44"/>
      <c r="AM45" s="44"/>
      <c r="AN45" s="44"/>
      <c r="AO45" s="44"/>
      <c r="AP45" s="44"/>
      <c r="AQ45" s="44"/>
    </row>
    <row r="46" spans="2:43" x14ac:dyDescent="0.25">
      <c r="B46" s="10" t="s">
        <v>25</v>
      </c>
      <c r="C46" s="129">
        <v>68500000</v>
      </c>
      <c r="D46" s="129">
        <v>68500000</v>
      </c>
      <c r="E46" s="116">
        <v>0</v>
      </c>
      <c r="F46" s="116">
        <v>0</v>
      </c>
      <c r="G46" s="116">
        <v>0</v>
      </c>
      <c r="H46" s="116">
        <v>0</v>
      </c>
      <c r="I46" s="116">
        <v>0</v>
      </c>
      <c r="J46" s="116">
        <v>0</v>
      </c>
      <c r="K46" s="116">
        <v>101952</v>
      </c>
      <c r="L46" s="116">
        <v>0</v>
      </c>
      <c r="M46" s="116">
        <v>0</v>
      </c>
      <c r="N46" s="116">
        <v>0</v>
      </c>
      <c r="O46" s="116">
        <v>0</v>
      </c>
      <c r="P46" s="116">
        <v>0</v>
      </c>
      <c r="Q46" s="116">
        <f t="shared" si="6"/>
        <v>101952</v>
      </c>
      <c r="R46" s="104"/>
      <c r="S46" s="104"/>
      <c r="T46" s="104"/>
      <c r="U46" s="104"/>
      <c r="V46" s="104"/>
      <c r="W46" s="104"/>
      <c r="X46" s="104"/>
      <c r="Y46" s="42"/>
      <c r="Z46" s="42"/>
      <c r="AA46" s="42"/>
      <c r="AB46" s="42"/>
      <c r="AC46" s="44"/>
      <c r="AD46" s="44"/>
      <c r="AE46" s="44"/>
      <c r="AF46" s="44"/>
      <c r="AG46" s="44"/>
      <c r="AH46" s="44"/>
      <c r="AI46" s="44"/>
      <c r="AJ46" s="44"/>
      <c r="AK46" s="44"/>
      <c r="AL46" s="44"/>
      <c r="AM46" s="44"/>
      <c r="AN46" s="44"/>
      <c r="AO46" s="44"/>
      <c r="AP46" s="44"/>
      <c r="AQ46" s="44"/>
    </row>
    <row r="47" spans="2:43" s="24" customFormat="1" x14ac:dyDescent="0.25">
      <c r="B47" s="118" t="s">
        <v>43</v>
      </c>
      <c r="C47" s="132">
        <f t="shared" ref="C47:P47" si="9">C40+C43+C45</f>
        <v>2467494278</v>
      </c>
      <c r="D47" s="132">
        <f t="shared" si="9"/>
        <v>2464540777</v>
      </c>
      <c r="E47" s="117">
        <f t="shared" si="9"/>
        <v>0</v>
      </c>
      <c r="F47" s="117">
        <f t="shared" si="9"/>
        <v>0</v>
      </c>
      <c r="G47" s="117">
        <f t="shared" si="9"/>
        <v>0</v>
      </c>
      <c r="H47" s="117">
        <f t="shared" si="9"/>
        <v>0</v>
      </c>
      <c r="I47" s="117">
        <f t="shared" si="9"/>
        <v>3902954.45</v>
      </c>
      <c r="J47" s="117">
        <f t="shared" si="9"/>
        <v>0</v>
      </c>
      <c r="K47" s="117">
        <f t="shared" si="9"/>
        <v>742782</v>
      </c>
      <c r="L47" s="117">
        <f t="shared" si="9"/>
        <v>328900</v>
      </c>
      <c r="M47" s="117">
        <f t="shared" si="9"/>
        <v>0</v>
      </c>
      <c r="N47" s="117">
        <f t="shared" si="9"/>
        <v>0</v>
      </c>
      <c r="O47" s="117">
        <f t="shared" si="9"/>
        <v>0</v>
      </c>
      <c r="P47" s="117">
        <f t="shared" si="9"/>
        <v>0</v>
      </c>
      <c r="Q47" s="117">
        <f>SUM(E47:P47)</f>
        <v>4974636.45</v>
      </c>
      <c r="R47" s="42"/>
      <c r="S47" s="42"/>
      <c r="T47" s="42"/>
      <c r="U47" s="42"/>
      <c r="V47" s="42"/>
      <c r="W47" s="42"/>
      <c r="X47" s="42"/>
      <c r="Y47" s="42"/>
      <c r="Z47" s="42"/>
      <c r="AA47" s="42"/>
      <c r="AB47" s="42"/>
      <c r="AC47" s="44"/>
      <c r="AD47" s="44"/>
      <c r="AE47" s="44"/>
      <c r="AF47" s="44"/>
      <c r="AG47" s="44"/>
      <c r="AH47" s="44"/>
      <c r="AI47" s="44"/>
      <c r="AJ47" s="44"/>
      <c r="AK47" s="44"/>
      <c r="AL47" s="44"/>
      <c r="AM47" s="44"/>
      <c r="AN47" s="44"/>
      <c r="AO47" s="44"/>
      <c r="AP47" s="44"/>
      <c r="AQ47" s="44"/>
    </row>
    <row r="48" spans="2:43" x14ac:dyDescent="0.25">
      <c r="B48" s="84"/>
      <c r="C48" s="133"/>
      <c r="D48" s="133"/>
      <c r="E48" s="101"/>
      <c r="F48" s="101"/>
      <c r="G48" s="101"/>
      <c r="H48" s="101"/>
      <c r="I48" s="101"/>
      <c r="J48" s="101"/>
      <c r="K48" s="101"/>
      <c r="L48" s="101"/>
      <c r="M48" s="101"/>
      <c r="N48" s="101"/>
      <c r="O48" s="101"/>
      <c r="P48" s="101"/>
      <c r="Q48" s="101"/>
      <c r="R48" s="42"/>
      <c r="S48" s="42"/>
      <c r="T48" s="42"/>
      <c r="U48" s="42"/>
      <c r="V48" s="42"/>
      <c r="W48" s="42"/>
      <c r="X48" s="42"/>
      <c r="Y48" s="42"/>
      <c r="Z48" s="42"/>
      <c r="AA48" s="42"/>
      <c r="AB48" s="44"/>
      <c r="AC48" s="44"/>
      <c r="AD48" s="44"/>
      <c r="AE48" s="44"/>
      <c r="AF48" s="44"/>
      <c r="AG48" s="44"/>
      <c r="AH48" s="44"/>
      <c r="AI48" s="44"/>
      <c r="AJ48" s="44"/>
      <c r="AK48" s="44"/>
      <c r="AL48" s="44"/>
      <c r="AM48" s="44"/>
      <c r="AN48" s="44"/>
      <c r="AO48" s="44"/>
      <c r="AP48" s="44"/>
    </row>
    <row r="49" spans="1:42" s="25" customFormat="1" x14ac:dyDescent="0.25">
      <c r="B49" s="118" t="s">
        <v>44</v>
      </c>
      <c r="C49" s="132">
        <f t="shared" ref="C49:Q49" si="10">C37+C47</f>
        <v>124742520362</v>
      </c>
      <c r="D49" s="132">
        <f t="shared" si="10"/>
        <v>148718436632</v>
      </c>
      <c r="E49" s="103">
        <f t="shared" si="10"/>
        <v>4547170587</v>
      </c>
      <c r="F49" s="103">
        <f t="shared" si="10"/>
        <v>5671311015</v>
      </c>
      <c r="G49" s="103">
        <f t="shared" si="10"/>
        <v>6634842404</v>
      </c>
      <c r="H49" s="103">
        <f t="shared" si="10"/>
        <v>6327766431</v>
      </c>
      <c r="I49" s="103">
        <f t="shared" si="10"/>
        <v>6181276502.4499998</v>
      </c>
      <c r="J49" s="103">
        <f t="shared" si="10"/>
        <v>7188063256</v>
      </c>
      <c r="K49" s="103">
        <f t="shared" si="10"/>
        <v>7509259686</v>
      </c>
      <c r="L49" s="103">
        <f t="shared" si="10"/>
        <v>6696659657</v>
      </c>
      <c r="M49" s="103">
        <f t="shared" si="10"/>
        <v>7877305507</v>
      </c>
      <c r="N49" s="103">
        <f>N37+N47</f>
        <v>7545955943</v>
      </c>
      <c r="O49" s="103">
        <f t="shared" si="10"/>
        <v>8317678086</v>
      </c>
      <c r="P49" s="103">
        <f t="shared" si="10"/>
        <v>13923555103</v>
      </c>
      <c r="Q49" s="103">
        <f t="shared" si="10"/>
        <v>88420844177.449997</v>
      </c>
      <c r="R49" s="3"/>
      <c r="S49" s="123"/>
      <c r="T49" s="41"/>
      <c r="U49" s="43"/>
      <c r="V49" s="43"/>
      <c r="W49" s="43"/>
      <c r="X49" s="45"/>
      <c r="Y49" s="45"/>
      <c r="Z49" s="45"/>
      <c r="AA49" s="45"/>
      <c r="AB49" s="44"/>
      <c r="AC49" s="44"/>
      <c r="AD49" s="44"/>
      <c r="AE49" s="44"/>
      <c r="AF49" s="44"/>
      <c r="AG49" s="44"/>
      <c r="AH49" s="44"/>
      <c r="AI49" s="44"/>
      <c r="AJ49" s="44"/>
      <c r="AK49" s="44"/>
      <c r="AL49" s="44"/>
      <c r="AM49" s="44"/>
      <c r="AN49" s="44"/>
      <c r="AO49" s="44"/>
      <c r="AP49" s="44"/>
    </row>
    <row r="50" spans="1:42" x14ac:dyDescent="0.25">
      <c r="B50" s="96" t="s">
        <v>104</v>
      </c>
      <c r="C50" s="84"/>
      <c r="D50" s="2"/>
      <c r="E50" s="2"/>
      <c r="F50" s="2"/>
      <c r="G50" s="2"/>
      <c r="H50" s="2"/>
      <c r="I50" s="2"/>
      <c r="J50" s="2"/>
      <c r="K50" s="2"/>
      <c r="L50" s="2"/>
      <c r="M50" s="2"/>
      <c r="N50" s="28"/>
      <c r="O50" s="28"/>
      <c r="P50" s="28"/>
      <c r="AP50"/>
    </row>
    <row r="51" spans="1:42" x14ac:dyDescent="0.25">
      <c r="B51" s="97" t="s">
        <v>105</v>
      </c>
      <c r="C51" s="85"/>
      <c r="D51" s="2"/>
      <c r="E51" s="2"/>
      <c r="F51" s="2"/>
      <c r="G51" s="2"/>
      <c r="H51" s="2"/>
      <c r="I51" s="2"/>
      <c r="J51" s="2"/>
      <c r="K51" s="2"/>
      <c r="L51" s="2"/>
      <c r="M51" s="2"/>
      <c r="N51" s="2"/>
      <c r="O51" s="134"/>
      <c r="P51" s="2"/>
      <c r="Q51" s="135"/>
    </row>
    <row r="52" spans="1:42" s="3" customFormat="1" x14ac:dyDescent="0.25">
      <c r="A52"/>
      <c r="B52" s="98" t="s">
        <v>61</v>
      </c>
      <c r="C52" s="30"/>
      <c r="D52" s="30"/>
      <c r="E52" s="30"/>
      <c r="F52" s="30"/>
      <c r="G52" s="30"/>
      <c r="H52" s="30"/>
      <c r="I52" s="30"/>
      <c r="J52" s="30"/>
      <c r="K52" s="30"/>
      <c r="L52" s="30"/>
      <c r="M52" s="30"/>
      <c r="N52" s="30"/>
      <c r="O52" s="30"/>
      <c r="P52" s="30"/>
      <c r="Q52" s="14"/>
    </row>
    <row r="53" spans="1:42" s="3" customFormat="1" x14ac:dyDescent="0.25">
      <c r="A53"/>
      <c r="B53" s="88"/>
      <c r="C53" s="31"/>
      <c r="D53" s="32"/>
      <c r="E53" s="32"/>
      <c r="F53" s="32"/>
      <c r="G53" s="32"/>
      <c r="H53" s="32"/>
      <c r="I53" s="32"/>
      <c r="J53" s="32"/>
      <c r="K53" s="32"/>
      <c r="L53" s="32"/>
      <c r="M53" s="32"/>
      <c r="N53" s="32"/>
      <c r="O53" s="32"/>
      <c r="P53" s="32"/>
      <c r="Q53" s="14"/>
    </row>
    <row r="54" spans="1:42" s="3" customFormat="1" x14ac:dyDescent="0.25">
      <c r="A54"/>
      <c r="B54" s="31"/>
      <c r="C54"/>
      <c r="D54" s="38"/>
      <c r="E54" s="38"/>
      <c r="F54" s="15"/>
      <c r="G54" s="15"/>
      <c r="H54" s="15"/>
      <c r="I54" s="15"/>
      <c r="J54" s="15"/>
      <c r="K54" s="15"/>
      <c r="L54" s="15"/>
      <c r="M54" s="15"/>
      <c r="N54" s="15"/>
      <c r="O54" s="15"/>
      <c r="P54" s="15"/>
      <c r="Q54" s="14"/>
    </row>
    <row r="55" spans="1:42" s="3" customFormat="1" x14ac:dyDescent="0.25">
      <c r="A55"/>
      <c r="B55"/>
      <c r="C55"/>
      <c r="D55" s="38"/>
      <c r="E55" s="39"/>
      <c r="F55" s="37"/>
      <c r="G55" s="37"/>
      <c r="H55" s="37"/>
      <c r="I55" s="37"/>
      <c r="J55" s="37"/>
      <c r="K55" s="37"/>
      <c r="L55" s="37"/>
      <c r="M55" s="37"/>
      <c r="N55" s="37"/>
      <c r="O55" s="37"/>
      <c r="P55" s="37"/>
    </row>
    <row r="56" spans="1:42" s="3" customFormat="1" x14ac:dyDescent="0.25">
      <c r="A56"/>
      <c r="B56"/>
      <c r="C56" s="15"/>
      <c r="D56" s="38"/>
      <c r="E56" s="39"/>
      <c r="F56" s="37"/>
      <c r="G56" s="37"/>
      <c r="H56" s="37"/>
      <c r="I56" s="37"/>
      <c r="J56" s="37"/>
      <c r="K56" s="37"/>
      <c r="L56" s="37"/>
      <c r="M56" s="37"/>
      <c r="N56" s="37"/>
      <c r="O56" s="37"/>
      <c r="P56" s="37"/>
    </row>
    <row r="57" spans="1:42" s="3" customFormat="1" x14ac:dyDescent="0.25">
      <c r="A57"/>
      <c r="B57"/>
      <c r="C57"/>
      <c r="D57" s="38"/>
      <c r="E57" s="38"/>
      <c r="F57" s="15"/>
      <c r="G57" s="15"/>
      <c r="H57" s="15"/>
      <c r="I57" s="15"/>
      <c r="J57" s="15"/>
      <c r="K57" s="15"/>
      <c r="L57" s="15"/>
      <c r="M57" s="15"/>
      <c r="N57" s="15"/>
      <c r="O57" s="15"/>
      <c r="P57" s="15"/>
      <c r="Q57" s="14"/>
      <c r="R57" s="14"/>
    </row>
    <row r="58" spans="1:42" s="3" customFormat="1" x14ac:dyDescent="0.25">
      <c r="A58"/>
      <c r="B58"/>
      <c r="C58"/>
      <c r="D58" s="38"/>
      <c r="E58" s="38"/>
      <c r="F58" s="15"/>
      <c r="G58" s="15"/>
      <c r="H58" s="15"/>
      <c r="I58" s="15"/>
      <c r="J58" s="15"/>
      <c r="K58" s="15"/>
      <c r="L58" s="15"/>
      <c r="M58" s="15"/>
      <c r="N58" s="15"/>
      <c r="O58" s="15"/>
      <c r="P58" s="15"/>
      <c r="Q58" s="14"/>
    </row>
    <row r="59" spans="1:42" s="3" customFormat="1" x14ac:dyDescent="0.25">
      <c r="A59"/>
      <c r="B59"/>
      <c r="C59"/>
      <c r="D59" s="38"/>
      <c r="E59" s="38"/>
      <c r="F59" s="15"/>
      <c r="G59" s="15"/>
      <c r="H59" s="15"/>
      <c r="I59" s="15"/>
      <c r="J59" s="15"/>
      <c r="K59" s="15"/>
      <c r="L59" s="15"/>
      <c r="M59" s="15"/>
      <c r="N59" s="15"/>
      <c r="O59" s="15"/>
      <c r="P59" s="15"/>
    </row>
    <row r="60" spans="1:42" s="3" customFormat="1" x14ac:dyDescent="0.25">
      <c r="A60"/>
      <c r="B60"/>
      <c r="C60"/>
      <c r="D60" s="15"/>
      <c r="E60" s="15"/>
      <c r="F60" s="15"/>
      <c r="G60" s="15"/>
      <c r="H60" s="15"/>
      <c r="I60" s="15"/>
      <c r="J60" s="15"/>
      <c r="K60" s="15"/>
      <c r="L60" s="15"/>
      <c r="M60" s="15"/>
      <c r="N60" s="15"/>
      <c r="O60" s="15"/>
      <c r="P60"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508E-AEF5-401A-833A-C17965109FF3}">
  <sheetPr codeName="Hoja9"/>
  <dimension ref="A1:AQ58"/>
  <sheetViews>
    <sheetView showGridLines="0" zoomScale="80" zoomScaleNormal="80" workbookViewId="0">
      <selection activeCell="B8" sqref="B8:B9"/>
    </sheetView>
  </sheetViews>
  <sheetFormatPr defaultColWidth="11.42578125" defaultRowHeight="15" x14ac:dyDescent="0.25"/>
  <cols>
    <col min="1" max="1" width="7.85546875" customWidth="1"/>
    <col min="2" max="2" width="88.5703125" customWidth="1"/>
    <col min="3" max="4" width="19.140625" customWidth="1"/>
    <col min="5" max="5" width="16.85546875" style="15" customWidth="1"/>
    <col min="6" max="11" width="14.28515625" style="15" customWidth="1"/>
    <col min="12" max="12" width="14" style="15" customWidth="1"/>
    <col min="13" max="13" width="14.28515625" style="15" customWidth="1"/>
    <col min="14" max="14" width="16.85546875" style="15" customWidth="1"/>
    <col min="15" max="15" width="13.7109375" style="15" bestFit="1" customWidth="1"/>
    <col min="16" max="16" width="12.7109375" style="15" customWidth="1"/>
    <col min="17" max="17" width="14.28515625" style="15" customWidth="1"/>
    <col min="18" max="18" width="18.42578125" style="3" customWidth="1"/>
    <col min="19" max="19" width="18.7109375" style="3" bestFit="1" customWidth="1"/>
    <col min="20" max="23" width="17.85546875" style="3" bestFit="1" customWidth="1"/>
    <col min="24" max="24" width="18.85546875" style="3" bestFit="1" customWidth="1"/>
    <col min="25" max="43" width="11.42578125" style="3"/>
  </cols>
  <sheetData>
    <row r="1" spans="2:43" x14ac:dyDescent="0.25">
      <c r="E1" s="1"/>
      <c r="F1" s="1"/>
      <c r="G1" s="1"/>
      <c r="H1" s="1"/>
      <c r="I1" s="1"/>
      <c r="J1" s="1"/>
      <c r="K1" s="1"/>
      <c r="L1" s="1"/>
      <c r="M1" s="1"/>
      <c r="N1" s="1"/>
      <c r="O1" s="1"/>
      <c r="P1" s="1"/>
      <c r="Q1" s="2"/>
    </row>
    <row r="2" spans="2:43" ht="28.5" x14ac:dyDescent="0.25">
      <c r="B2" s="171" t="s">
        <v>0</v>
      </c>
      <c r="C2" s="171"/>
      <c r="D2" s="171"/>
      <c r="E2" s="171"/>
      <c r="F2" s="171"/>
      <c r="G2" s="171"/>
      <c r="H2" s="171"/>
      <c r="I2" s="171"/>
      <c r="J2" s="171"/>
      <c r="K2" s="171"/>
      <c r="L2" s="171"/>
      <c r="M2" s="171"/>
      <c r="N2" s="171"/>
      <c r="O2" s="171"/>
      <c r="P2" s="171"/>
      <c r="Q2" s="171"/>
    </row>
    <row r="3" spans="2:43" ht="21" x14ac:dyDescent="0.25">
      <c r="B3" s="172" t="s">
        <v>1</v>
      </c>
      <c r="C3" s="172"/>
      <c r="D3" s="172"/>
      <c r="E3" s="172"/>
      <c r="F3" s="172"/>
      <c r="G3" s="172"/>
      <c r="H3" s="172"/>
      <c r="I3" s="172"/>
      <c r="J3" s="172"/>
      <c r="K3" s="172"/>
      <c r="L3" s="172"/>
      <c r="M3" s="172"/>
      <c r="N3" s="172"/>
      <c r="O3" s="172"/>
      <c r="P3" s="172"/>
      <c r="Q3" s="172"/>
    </row>
    <row r="4" spans="2:43" ht="15.75" customHeight="1" x14ac:dyDescent="0.25">
      <c r="B4" s="173" t="s">
        <v>2</v>
      </c>
      <c r="C4" s="173"/>
      <c r="D4" s="173"/>
      <c r="E4" s="173"/>
      <c r="F4" s="173"/>
      <c r="G4" s="173"/>
      <c r="H4" s="173"/>
      <c r="I4" s="173"/>
      <c r="J4" s="173"/>
      <c r="K4" s="173"/>
      <c r="L4" s="173"/>
      <c r="M4" s="173"/>
      <c r="N4" s="173"/>
      <c r="O4" s="173"/>
      <c r="P4" s="173"/>
      <c r="Q4" s="173"/>
    </row>
    <row r="5" spans="2:43" ht="15.75" customHeight="1" x14ac:dyDescent="0.25">
      <c r="B5" s="173" t="s">
        <v>3</v>
      </c>
      <c r="C5" s="173"/>
      <c r="D5" s="173"/>
      <c r="E5" s="173"/>
      <c r="F5" s="173"/>
      <c r="G5" s="173"/>
      <c r="H5" s="173"/>
      <c r="I5" s="173"/>
      <c r="J5" s="173"/>
      <c r="K5" s="173"/>
      <c r="L5" s="173"/>
      <c r="M5" s="173"/>
      <c r="N5" s="173"/>
      <c r="O5" s="173"/>
      <c r="P5" s="173"/>
      <c r="Q5" s="173"/>
    </row>
    <row r="6" spans="2:43" ht="15.75" customHeight="1" x14ac:dyDescent="0.25">
      <c r="B6" s="173"/>
      <c r="C6" s="173"/>
      <c r="D6" s="173"/>
      <c r="E6" s="173"/>
      <c r="F6" s="173"/>
      <c r="G6" s="173"/>
      <c r="H6" s="173"/>
      <c r="I6" s="173"/>
      <c r="J6" s="173"/>
      <c r="K6" s="173"/>
      <c r="L6" s="173"/>
      <c r="M6" s="173"/>
      <c r="N6" s="173"/>
      <c r="O6" s="173"/>
      <c r="P6" s="173"/>
      <c r="Q6" s="173"/>
    </row>
    <row r="7" spans="2:43" x14ac:dyDescent="0.25">
      <c r="B7" s="4" t="s">
        <v>106</v>
      </c>
      <c r="C7" s="5"/>
      <c r="D7" s="5"/>
      <c r="E7" s="6"/>
      <c r="F7" s="6"/>
      <c r="G7" s="6"/>
      <c r="H7" s="6"/>
      <c r="I7" s="6"/>
      <c r="J7" s="6"/>
      <c r="K7" s="6"/>
      <c r="L7" s="6"/>
      <c r="M7" s="6"/>
      <c r="N7" s="6"/>
      <c r="O7" s="6"/>
      <c r="P7" s="6"/>
      <c r="Q7" s="7" t="s">
        <v>5</v>
      </c>
    </row>
    <row r="8" spans="2:43" ht="20.25" customHeight="1" x14ac:dyDescent="0.25">
      <c r="B8" s="169" t="s">
        <v>6</v>
      </c>
      <c r="C8" s="121" t="s">
        <v>96</v>
      </c>
      <c r="D8" s="193" t="s">
        <v>107</v>
      </c>
      <c r="E8" s="170" t="s">
        <v>9</v>
      </c>
      <c r="F8" s="170"/>
      <c r="G8" s="170"/>
      <c r="H8" s="170"/>
      <c r="I8" s="170"/>
      <c r="J8" s="170"/>
      <c r="K8" s="170"/>
      <c r="L8" s="170"/>
      <c r="M8" s="170"/>
      <c r="N8" s="170"/>
      <c r="O8" s="170"/>
      <c r="P8" s="170"/>
      <c r="Q8" s="170"/>
    </row>
    <row r="9" spans="2:43" x14ac:dyDescent="0.25">
      <c r="B9" s="169"/>
      <c r="C9" s="122" t="s">
        <v>108</v>
      </c>
      <c r="D9" s="194"/>
      <c r="E9" s="36" t="s">
        <v>10</v>
      </c>
      <c r="F9" s="36" t="s">
        <v>11</v>
      </c>
      <c r="G9" s="36" t="s">
        <v>12</v>
      </c>
      <c r="H9" s="36" t="s">
        <v>13</v>
      </c>
      <c r="I9" s="36" t="s">
        <v>14</v>
      </c>
      <c r="J9" s="36" t="s">
        <v>15</v>
      </c>
      <c r="K9" s="36" t="s">
        <v>16</v>
      </c>
      <c r="L9" s="36" t="s">
        <v>17</v>
      </c>
      <c r="M9" s="36" t="s">
        <v>18</v>
      </c>
      <c r="N9" s="36" t="s">
        <v>19</v>
      </c>
      <c r="O9" s="36" t="s">
        <v>20</v>
      </c>
      <c r="P9" s="36" t="s">
        <v>21</v>
      </c>
      <c r="Q9" s="36" t="s">
        <v>22</v>
      </c>
      <c r="AH9" s="44"/>
      <c r="AI9" s="44"/>
      <c r="AJ9" s="44"/>
      <c r="AK9" s="44"/>
      <c r="AL9" s="44"/>
      <c r="AM9" s="44"/>
      <c r="AN9" s="44"/>
    </row>
    <row r="10" spans="2:43" s="92" customFormat="1" x14ac:dyDescent="0.25">
      <c r="B10" s="110" t="s">
        <v>23</v>
      </c>
      <c r="C10" s="111">
        <f>SUM(C11:C12)</f>
        <v>103579615596</v>
      </c>
      <c r="D10" s="111">
        <v>117392031555.59998</v>
      </c>
      <c r="E10" s="111">
        <f t="shared" ref="E10:O10" si="0">SUM(E11:E15)</f>
        <v>5018510280.5200014</v>
      </c>
      <c r="F10" s="111">
        <f t="shared" si="0"/>
        <v>6008292429.7099991</v>
      </c>
      <c r="G10" s="111">
        <f t="shared" si="0"/>
        <v>7126261344.1599998</v>
      </c>
      <c r="H10" s="111">
        <f t="shared" si="0"/>
        <v>6369771126.6599998</v>
      </c>
      <c r="I10" s="111">
        <f t="shared" si="0"/>
        <v>6873930871.7999992</v>
      </c>
      <c r="J10" s="111">
        <f t="shared" si="0"/>
        <v>6731002136.5599976</v>
      </c>
      <c r="K10" s="111">
        <f t="shared" si="0"/>
        <v>6732777838.8399992</v>
      </c>
      <c r="L10" s="111">
        <f t="shared" si="0"/>
        <v>7331070504.46</v>
      </c>
      <c r="M10" s="111">
        <f t="shared" si="0"/>
        <v>6922678258.6700001</v>
      </c>
      <c r="N10" s="111">
        <f t="shared" si="0"/>
        <v>7945805624.2800016</v>
      </c>
      <c r="O10" s="111">
        <f t="shared" si="0"/>
        <v>11810485506.450001</v>
      </c>
      <c r="P10" s="111">
        <f>SUM(P11:P15)</f>
        <v>9577821582.470005</v>
      </c>
      <c r="Q10" s="111">
        <f>SUM(E10:P10)</f>
        <v>88448407504.579987</v>
      </c>
      <c r="R10" s="3"/>
      <c r="S10" s="89"/>
      <c r="T10" s="89"/>
      <c r="U10" s="89"/>
      <c r="V10" s="89"/>
      <c r="W10" s="89"/>
      <c r="X10" s="89"/>
      <c r="Y10" s="90"/>
      <c r="Z10" s="90"/>
      <c r="AA10" s="90"/>
      <c r="AB10" s="90"/>
      <c r="AC10" s="91"/>
      <c r="AD10" s="91"/>
      <c r="AE10" s="91"/>
      <c r="AF10" s="91"/>
      <c r="AG10" s="91"/>
      <c r="AH10" s="91"/>
      <c r="AI10" s="91"/>
      <c r="AJ10" s="91"/>
      <c r="AK10" s="91"/>
      <c r="AL10" s="91"/>
      <c r="AM10" s="91"/>
      <c r="AN10" s="91"/>
      <c r="AO10" s="91"/>
      <c r="AP10" s="91"/>
      <c r="AQ10" s="91"/>
    </row>
    <row r="11" spans="2:43" x14ac:dyDescent="0.25">
      <c r="B11" s="10" t="s">
        <v>24</v>
      </c>
      <c r="C11" s="116">
        <v>103279615596</v>
      </c>
      <c r="D11" s="116">
        <v>108349430298.46001</v>
      </c>
      <c r="E11" s="116">
        <v>5018510280.5200014</v>
      </c>
      <c r="F11" s="116">
        <v>5910083172.4799995</v>
      </c>
      <c r="G11" s="116">
        <v>6490886247.0999994</v>
      </c>
      <c r="H11" s="116">
        <v>5963168513.6099997</v>
      </c>
      <c r="I11" s="116">
        <v>6349878176.079999</v>
      </c>
      <c r="J11" s="116">
        <v>6339051341.2999983</v>
      </c>
      <c r="K11" s="116">
        <v>6558580321.5599995</v>
      </c>
      <c r="L11" s="116">
        <v>6887772918.2399998</v>
      </c>
      <c r="M11" s="116">
        <v>6175248923.21</v>
      </c>
      <c r="N11" s="116">
        <v>7429897441.8500013</v>
      </c>
      <c r="O11" s="115">
        <v>10833180606.73</v>
      </c>
      <c r="P11" s="115">
        <v>8864261892.8500023</v>
      </c>
      <c r="Q11" s="115">
        <f t="shared" ref="Q11:Q31" si="1">SUM(E11:P11)</f>
        <v>82820519835.529999</v>
      </c>
      <c r="S11" s="41"/>
      <c r="T11" s="41"/>
      <c r="U11" s="41"/>
      <c r="V11" s="41"/>
      <c r="W11" s="41"/>
      <c r="X11" s="41"/>
      <c r="Y11" s="42"/>
      <c r="Z11" s="42"/>
      <c r="AA11" s="42"/>
      <c r="AB11" s="42"/>
      <c r="AC11" s="44"/>
      <c r="AD11" s="44"/>
      <c r="AE11" s="44"/>
      <c r="AF11" s="44"/>
      <c r="AG11" s="44"/>
      <c r="AH11" s="44"/>
      <c r="AI11" s="44"/>
      <c r="AJ11" s="44"/>
      <c r="AK11" s="44"/>
      <c r="AL11" s="44"/>
      <c r="AM11" s="44"/>
      <c r="AN11" s="44"/>
      <c r="AO11" s="44"/>
      <c r="AP11" s="44"/>
      <c r="AQ11" s="44"/>
    </row>
    <row r="12" spans="2:43" x14ac:dyDescent="0.25">
      <c r="B12" s="10" t="s">
        <v>48</v>
      </c>
      <c r="C12" s="116">
        <v>300000000</v>
      </c>
      <c r="D12" s="116">
        <v>300000000</v>
      </c>
      <c r="E12" s="116">
        <v>0</v>
      </c>
      <c r="F12" s="116">
        <v>3237749.16</v>
      </c>
      <c r="G12" s="116">
        <v>3031109.5500000003</v>
      </c>
      <c r="H12" s="116">
        <v>12962076.09</v>
      </c>
      <c r="I12" s="116">
        <v>461647.58</v>
      </c>
      <c r="J12" s="116">
        <v>11359179.979999999</v>
      </c>
      <c r="K12" s="116">
        <v>2178815.2799999998</v>
      </c>
      <c r="L12" s="116">
        <v>8139706.0500000007</v>
      </c>
      <c r="M12" s="116">
        <v>1797839.0999999999</v>
      </c>
      <c r="N12" s="116">
        <v>2030077.38</v>
      </c>
      <c r="O12" s="116">
        <v>31612500.949999999</v>
      </c>
      <c r="P12" s="116">
        <v>3008669.12</v>
      </c>
      <c r="Q12" s="116">
        <f t="shared" si="1"/>
        <v>79819370.24000001</v>
      </c>
      <c r="S12" s="41"/>
      <c r="T12" s="41"/>
      <c r="U12" s="41"/>
      <c r="V12" s="41"/>
      <c r="W12" s="41"/>
      <c r="X12" s="41"/>
      <c r="Y12" s="42"/>
      <c r="Z12" s="42"/>
      <c r="AA12" s="42"/>
      <c r="AB12" s="42"/>
      <c r="AC12" s="44"/>
      <c r="AD12" s="44"/>
      <c r="AE12" s="44"/>
      <c r="AF12" s="44"/>
      <c r="AG12" s="44"/>
      <c r="AH12" s="44"/>
      <c r="AI12" s="44"/>
      <c r="AJ12" s="44"/>
      <c r="AK12" s="44"/>
      <c r="AL12" s="44"/>
      <c r="AM12" s="44"/>
      <c r="AN12" s="44"/>
      <c r="AO12" s="44"/>
      <c r="AP12" s="44"/>
      <c r="AQ12" s="44"/>
    </row>
    <row r="13" spans="2:43" x14ac:dyDescent="0.25">
      <c r="B13" s="10" t="s">
        <v>26</v>
      </c>
      <c r="C13" s="116">
        <v>0</v>
      </c>
      <c r="D13" s="116">
        <v>225778096.66000003</v>
      </c>
      <c r="E13" s="116">
        <v>0</v>
      </c>
      <c r="F13" s="116">
        <v>0</v>
      </c>
      <c r="G13" s="116">
        <v>165933.35999999999</v>
      </c>
      <c r="H13" s="116">
        <v>494500</v>
      </c>
      <c r="I13" s="116">
        <v>421116.20999999996</v>
      </c>
      <c r="J13" s="116">
        <v>1721712.67</v>
      </c>
      <c r="K13" s="116">
        <v>893302.46000000008</v>
      </c>
      <c r="L13" s="116">
        <v>5636008</v>
      </c>
      <c r="M13" s="116">
        <v>2949750</v>
      </c>
      <c r="N13" s="116">
        <v>4268935</v>
      </c>
      <c r="O13" s="116">
        <v>6527282.0899999999</v>
      </c>
      <c r="P13" s="116">
        <v>42963026.539999999</v>
      </c>
      <c r="Q13" s="116">
        <f t="shared" si="1"/>
        <v>66041566.329999998</v>
      </c>
      <c r="S13" s="41"/>
      <c r="T13" s="41"/>
      <c r="U13" s="41"/>
      <c r="V13" s="41"/>
      <c r="W13" s="41"/>
      <c r="X13" s="41"/>
      <c r="Y13" s="42"/>
      <c r="Z13" s="42"/>
      <c r="AA13" s="42"/>
      <c r="AB13" s="42"/>
      <c r="AC13" s="44"/>
      <c r="AD13" s="44"/>
      <c r="AE13" s="44"/>
      <c r="AF13" s="44"/>
      <c r="AG13" s="44"/>
      <c r="AH13" s="44"/>
      <c r="AI13" s="44"/>
      <c r="AJ13" s="44"/>
      <c r="AK13" s="44"/>
      <c r="AL13" s="44"/>
      <c r="AM13" s="44"/>
      <c r="AN13" s="44"/>
      <c r="AO13" s="44"/>
      <c r="AP13" s="44"/>
      <c r="AQ13" s="44"/>
    </row>
    <row r="14" spans="2:43" x14ac:dyDescent="0.25">
      <c r="B14" s="10" t="s">
        <v>49</v>
      </c>
      <c r="C14" s="116">
        <v>0</v>
      </c>
      <c r="D14" s="116">
        <v>8316823160.4800024</v>
      </c>
      <c r="E14" s="116">
        <v>0</v>
      </c>
      <c r="F14" s="116">
        <v>94971508.070000008</v>
      </c>
      <c r="G14" s="116">
        <v>632178054.1500001</v>
      </c>
      <c r="H14" s="116">
        <v>393146036.95999998</v>
      </c>
      <c r="I14" s="116">
        <v>523169931.93000001</v>
      </c>
      <c r="J14" s="116">
        <v>378869902.60999995</v>
      </c>
      <c r="K14" s="116">
        <v>171125399.53999996</v>
      </c>
      <c r="L14" s="116">
        <v>429521872.1700002</v>
      </c>
      <c r="M14" s="116">
        <v>742681746.3599999</v>
      </c>
      <c r="N14" s="116">
        <v>509609170.05000001</v>
      </c>
      <c r="O14" s="116">
        <v>939165116.68000007</v>
      </c>
      <c r="P14" s="116">
        <v>517244339.5200001</v>
      </c>
      <c r="Q14" s="116">
        <f t="shared" si="1"/>
        <v>5331683078.0400009</v>
      </c>
      <c r="S14" s="41"/>
      <c r="T14" s="41"/>
      <c r="U14" s="41"/>
      <c r="V14" s="41"/>
      <c r="W14" s="41"/>
      <c r="X14" s="41"/>
      <c r="Y14" s="42"/>
      <c r="Z14" s="42"/>
      <c r="AA14" s="42"/>
      <c r="AB14" s="42"/>
      <c r="AC14" s="44"/>
      <c r="AD14" s="44"/>
      <c r="AE14" s="44"/>
      <c r="AF14" s="44"/>
      <c r="AG14" s="44"/>
      <c r="AH14" s="44"/>
      <c r="AI14" s="44"/>
      <c r="AJ14" s="44"/>
      <c r="AK14" s="44"/>
      <c r="AL14" s="44"/>
      <c r="AM14" s="44"/>
      <c r="AN14" s="44"/>
      <c r="AO14" s="44"/>
      <c r="AP14" s="44"/>
      <c r="AQ14" s="44"/>
    </row>
    <row r="15" spans="2:43" x14ac:dyDescent="0.25">
      <c r="B15" s="10" t="s">
        <v>109</v>
      </c>
      <c r="C15" s="116">
        <v>0</v>
      </c>
      <c r="D15" s="116">
        <v>200000000</v>
      </c>
      <c r="E15" s="116">
        <v>0</v>
      </c>
      <c r="F15" s="116">
        <v>0</v>
      </c>
      <c r="G15" s="116">
        <v>0</v>
      </c>
      <c r="H15" s="116">
        <v>0</v>
      </c>
      <c r="I15" s="116">
        <v>0</v>
      </c>
      <c r="J15" s="116">
        <v>0</v>
      </c>
      <c r="K15" s="116">
        <v>0</v>
      </c>
      <c r="L15" s="116">
        <v>0</v>
      </c>
      <c r="M15" s="116">
        <v>0</v>
      </c>
      <c r="N15" s="116">
        <v>0</v>
      </c>
      <c r="O15" s="116">
        <v>0</v>
      </c>
      <c r="P15" s="116">
        <v>150343654.44000003</v>
      </c>
      <c r="Q15" s="116">
        <f>SUM(E15:P15)</f>
        <v>150343654.44000003</v>
      </c>
      <c r="S15" s="41"/>
      <c r="T15" s="41"/>
      <c r="U15" s="41"/>
      <c r="V15" s="41"/>
      <c r="W15" s="41"/>
      <c r="X15" s="41"/>
      <c r="Y15" s="42"/>
      <c r="Z15" s="42"/>
      <c r="AA15" s="42"/>
      <c r="AB15" s="42"/>
      <c r="AC15" s="44"/>
      <c r="AD15" s="44"/>
      <c r="AE15" s="44"/>
      <c r="AF15" s="44"/>
      <c r="AG15" s="44"/>
      <c r="AH15" s="44"/>
      <c r="AI15" s="44"/>
      <c r="AJ15" s="44"/>
      <c r="AK15" s="44"/>
      <c r="AL15" s="44"/>
      <c r="AM15" s="44"/>
      <c r="AN15" s="44"/>
      <c r="AO15" s="44"/>
      <c r="AP15" s="44"/>
      <c r="AQ15" s="44"/>
    </row>
    <row r="16" spans="2:43" s="92" customFormat="1" x14ac:dyDescent="0.25">
      <c r="B16" s="108" t="s">
        <v>27</v>
      </c>
      <c r="C16" s="109">
        <v>1312333786</v>
      </c>
      <c r="D16" s="109">
        <v>1607171504.99</v>
      </c>
      <c r="E16" s="137">
        <f>SUM(E17:E18)</f>
        <v>18084704.679999996</v>
      </c>
      <c r="F16" s="137">
        <f t="shared" ref="F16:M16" si="2">SUM(F17:F18)</f>
        <v>19096776.789999999</v>
      </c>
      <c r="G16" s="137">
        <f t="shared" si="2"/>
        <v>34510461.890000001</v>
      </c>
      <c r="H16" s="137">
        <f t="shared" si="2"/>
        <v>40192330.409999996</v>
      </c>
      <c r="I16" s="137">
        <f t="shared" si="2"/>
        <v>19312371.960000001</v>
      </c>
      <c r="J16" s="137">
        <f t="shared" si="2"/>
        <v>93953172.399999991</v>
      </c>
      <c r="K16" s="137">
        <f t="shared" si="2"/>
        <v>28615770.5</v>
      </c>
      <c r="L16" s="137">
        <f t="shared" si="2"/>
        <v>64431884.18</v>
      </c>
      <c r="M16" s="137">
        <f t="shared" si="2"/>
        <v>28277603.769999996</v>
      </c>
      <c r="N16" s="137">
        <f>SUM(N17:N18)</f>
        <v>18967765.539999999</v>
      </c>
      <c r="O16" s="137">
        <f>SUM(O17:O18)</f>
        <v>19119904.560000002</v>
      </c>
      <c r="P16" s="137">
        <f>SUM(P17:P18)</f>
        <v>31867600.25</v>
      </c>
      <c r="Q16" s="109">
        <f>SUM(E16:P16)</f>
        <v>416430346.93000001</v>
      </c>
      <c r="R16" s="89"/>
      <c r="S16" s="89"/>
      <c r="T16" s="89"/>
      <c r="U16" s="89"/>
      <c r="V16" s="89"/>
      <c r="W16" s="89"/>
      <c r="X16" s="89"/>
      <c r="Y16" s="90"/>
      <c r="Z16" s="90"/>
      <c r="AA16" s="90"/>
      <c r="AB16" s="90"/>
      <c r="AC16" s="91"/>
      <c r="AD16" s="91"/>
      <c r="AE16" s="91"/>
      <c r="AF16" s="91"/>
      <c r="AG16" s="91"/>
      <c r="AH16" s="91"/>
      <c r="AI16" s="91"/>
      <c r="AJ16" s="91"/>
      <c r="AK16" s="91"/>
      <c r="AL16" s="91"/>
      <c r="AM16" s="91"/>
      <c r="AN16" s="91"/>
      <c r="AO16" s="91"/>
      <c r="AP16" s="91"/>
      <c r="AQ16" s="91"/>
    </row>
    <row r="17" spans="2:43" x14ac:dyDescent="0.25">
      <c r="B17" s="10" t="s">
        <v>24</v>
      </c>
      <c r="C17" s="116">
        <v>1312333786</v>
      </c>
      <c r="D17" s="116">
        <v>1312333786</v>
      </c>
      <c r="E17" s="116">
        <v>18084704.679999996</v>
      </c>
      <c r="F17" s="116">
        <v>19096776.789999999</v>
      </c>
      <c r="G17" s="116">
        <v>19801286.560000002</v>
      </c>
      <c r="H17" s="116">
        <v>19364361.689999998</v>
      </c>
      <c r="I17" s="116">
        <v>19312371.960000001</v>
      </c>
      <c r="J17" s="116">
        <v>19401593.219999999</v>
      </c>
      <c r="K17" s="116">
        <v>19045371.219999999</v>
      </c>
      <c r="L17" s="116">
        <v>19225010.980000004</v>
      </c>
      <c r="M17" s="116">
        <v>19705222.029999997</v>
      </c>
      <c r="N17" s="116">
        <v>18967765.539999999</v>
      </c>
      <c r="O17" s="116">
        <v>19119904.560000002</v>
      </c>
      <c r="P17" s="116">
        <v>23433620.25</v>
      </c>
      <c r="Q17" s="116">
        <f t="shared" si="1"/>
        <v>234557989.48000002</v>
      </c>
      <c r="R17" s="41"/>
      <c r="S17" s="41"/>
      <c r="T17" s="41"/>
      <c r="U17" s="41"/>
      <c r="V17" s="41"/>
      <c r="W17" s="41"/>
      <c r="X17" s="41"/>
      <c r="Y17" s="42"/>
      <c r="Z17" s="42"/>
      <c r="AA17" s="42"/>
      <c r="AB17" s="42"/>
      <c r="AC17" s="44"/>
      <c r="AD17" s="44"/>
      <c r="AE17" s="44"/>
      <c r="AF17" s="44"/>
      <c r="AG17" s="44"/>
      <c r="AH17" s="44"/>
      <c r="AI17" s="44"/>
      <c r="AJ17" s="44"/>
      <c r="AK17" s="44"/>
      <c r="AL17" s="44"/>
      <c r="AM17" s="44"/>
      <c r="AN17" s="44"/>
      <c r="AO17" s="44"/>
      <c r="AP17" s="44"/>
      <c r="AQ17" s="44"/>
    </row>
    <row r="18" spans="2:43" x14ac:dyDescent="0.25">
      <c r="B18" s="10" t="s">
        <v>49</v>
      </c>
      <c r="C18" s="116"/>
      <c r="D18" s="116">
        <v>294837718.99000001</v>
      </c>
      <c r="E18" s="116">
        <v>0</v>
      </c>
      <c r="F18" s="116">
        <v>0</v>
      </c>
      <c r="G18" s="116">
        <v>14709175.330000002</v>
      </c>
      <c r="H18" s="116">
        <v>20827968.719999999</v>
      </c>
      <c r="I18" s="116">
        <v>0</v>
      </c>
      <c r="J18" s="116">
        <v>74551579.179999992</v>
      </c>
      <c r="K18" s="116">
        <v>9570399.2799999993</v>
      </c>
      <c r="L18" s="116">
        <v>45206873.199999996</v>
      </c>
      <c r="M18" s="116">
        <v>8572381.7400000002</v>
      </c>
      <c r="N18" s="116">
        <v>0</v>
      </c>
      <c r="O18" s="116">
        <v>0</v>
      </c>
      <c r="P18" s="116">
        <v>8433980</v>
      </c>
      <c r="Q18" s="116">
        <f t="shared" si="1"/>
        <v>181872357.44999999</v>
      </c>
      <c r="R18" s="41"/>
      <c r="S18" s="41"/>
      <c r="T18" s="41"/>
      <c r="U18" s="41"/>
      <c r="V18" s="41"/>
      <c r="W18" s="41"/>
      <c r="X18" s="41"/>
      <c r="Y18" s="42"/>
      <c r="Z18" s="42"/>
      <c r="AA18" s="42"/>
      <c r="AB18" s="42"/>
      <c r="AC18" s="44"/>
      <c r="AD18" s="44"/>
      <c r="AE18" s="44"/>
      <c r="AF18" s="44"/>
      <c r="AG18" s="44"/>
      <c r="AH18" s="44"/>
      <c r="AI18" s="44"/>
      <c r="AJ18" s="44"/>
      <c r="AK18" s="44"/>
      <c r="AL18" s="44"/>
      <c r="AM18" s="44"/>
      <c r="AN18" s="44"/>
      <c r="AO18" s="44"/>
      <c r="AP18" s="44"/>
      <c r="AQ18" s="44"/>
    </row>
    <row r="19" spans="2:43" s="92" customFormat="1" x14ac:dyDescent="0.25">
      <c r="B19" s="108" t="s">
        <v>28</v>
      </c>
      <c r="C19" s="109">
        <v>33141800314</v>
      </c>
      <c r="D19" s="109">
        <v>34198868706.730007</v>
      </c>
      <c r="E19" s="137">
        <f>SUM(E20:E21)</f>
        <v>656208927.87999988</v>
      </c>
      <c r="F19" s="137">
        <f t="shared" ref="F19:M19" si="3">SUM(F20:F21)</f>
        <v>864517738.94000006</v>
      </c>
      <c r="G19" s="137">
        <f t="shared" si="3"/>
        <v>952675512.47000003</v>
      </c>
      <c r="H19" s="137">
        <f t="shared" si="3"/>
        <v>872806143</v>
      </c>
      <c r="I19" s="137">
        <f t="shared" si="3"/>
        <v>784583156.48000002</v>
      </c>
      <c r="J19" s="137">
        <f t="shared" si="3"/>
        <v>1256799431.0899999</v>
      </c>
      <c r="K19" s="137">
        <f t="shared" si="3"/>
        <v>924557978.83000016</v>
      </c>
      <c r="L19" s="137">
        <f t="shared" si="3"/>
        <v>962724961.31999993</v>
      </c>
      <c r="M19" s="137">
        <f t="shared" si="3"/>
        <v>1103533175.79</v>
      </c>
      <c r="N19" s="137">
        <f>SUM(N20:N21)</f>
        <v>1024476547.2499999</v>
      </c>
      <c r="O19" s="137">
        <f>SUM(O20:O21)</f>
        <v>1118589695.8999999</v>
      </c>
      <c r="P19" s="137">
        <f>SUM(P20:P21)</f>
        <v>1531341262.29</v>
      </c>
      <c r="Q19" s="109">
        <f t="shared" si="1"/>
        <v>12052814531.239998</v>
      </c>
      <c r="R19" s="89"/>
      <c r="S19" s="89"/>
      <c r="T19" s="89"/>
      <c r="U19" s="89"/>
      <c r="V19" s="89"/>
      <c r="W19" s="89"/>
      <c r="X19" s="89"/>
      <c r="Y19" s="90"/>
      <c r="Z19" s="90"/>
      <c r="AA19" s="90"/>
      <c r="AB19" s="90"/>
      <c r="AC19" s="91"/>
      <c r="AD19" s="91"/>
      <c r="AE19" s="91"/>
      <c r="AF19" s="91"/>
      <c r="AG19" s="91"/>
      <c r="AH19" s="91"/>
      <c r="AI19" s="91"/>
      <c r="AJ19" s="91"/>
      <c r="AK19" s="91"/>
      <c r="AL19" s="91"/>
      <c r="AM19" s="91"/>
      <c r="AN19" s="91"/>
      <c r="AO19" s="91"/>
      <c r="AP19" s="91"/>
      <c r="AQ19" s="91"/>
    </row>
    <row r="20" spans="2:43" x14ac:dyDescent="0.25">
      <c r="B20" s="10" t="s">
        <v>25</v>
      </c>
      <c r="C20" s="116">
        <v>33141800314</v>
      </c>
      <c r="D20" s="116">
        <v>33818119378.440002</v>
      </c>
      <c r="E20" s="116">
        <v>656208927.87999988</v>
      </c>
      <c r="F20" s="116">
        <v>864486542.62</v>
      </c>
      <c r="G20" s="116">
        <v>948642602.85000002</v>
      </c>
      <c r="H20" s="116">
        <v>834583903.90999997</v>
      </c>
      <c r="I20" s="116">
        <v>780878835.87</v>
      </c>
      <c r="J20" s="116">
        <v>1249652280.25</v>
      </c>
      <c r="K20" s="116">
        <v>920419052.12000012</v>
      </c>
      <c r="L20" s="116">
        <v>950839229.99999988</v>
      </c>
      <c r="M20" s="116">
        <v>1097987163.96</v>
      </c>
      <c r="N20" s="116">
        <v>1015064858.3399999</v>
      </c>
      <c r="O20" s="116">
        <v>1007759613.9399999</v>
      </c>
      <c r="P20" s="116">
        <v>1510995808.1199999</v>
      </c>
      <c r="Q20" s="116">
        <f t="shared" si="1"/>
        <v>11837518819.860001</v>
      </c>
      <c r="R20" s="41"/>
      <c r="S20" s="41"/>
      <c r="T20" s="41"/>
      <c r="U20" s="41"/>
      <c r="V20" s="41"/>
      <c r="W20" s="41"/>
      <c r="X20" s="41"/>
      <c r="Y20" s="42"/>
      <c r="Z20" s="42"/>
      <c r="AA20" s="42"/>
      <c r="AB20" s="42"/>
      <c r="AC20" s="44"/>
      <c r="AD20" s="44"/>
      <c r="AE20" s="44"/>
      <c r="AF20" s="44"/>
      <c r="AG20" s="44"/>
      <c r="AH20" s="44"/>
      <c r="AI20" s="44"/>
      <c r="AJ20" s="44"/>
      <c r="AK20" s="44"/>
      <c r="AL20" s="44"/>
      <c r="AM20" s="44"/>
      <c r="AN20" s="44"/>
      <c r="AO20" s="44"/>
      <c r="AP20" s="44"/>
      <c r="AQ20" s="44"/>
    </row>
    <row r="21" spans="2:43" x14ac:dyDescent="0.25">
      <c r="B21" s="10" t="s">
        <v>49</v>
      </c>
      <c r="C21" s="116">
        <v>0</v>
      </c>
      <c r="D21" s="116">
        <v>380749328.29000002</v>
      </c>
      <c r="E21" s="116">
        <v>0</v>
      </c>
      <c r="F21" s="116">
        <v>31196.32</v>
      </c>
      <c r="G21" s="116">
        <v>4032909.62</v>
      </c>
      <c r="H21" s="116">
        <v>38222239.089999996</v>
      </c>
      <c r="I21" s="116">
        <v>3704320.6100000003</v>
      </c>
      <c r="J21" s="116">
        <v>7147150.8399999999</v>
      </c>
      <c r="K21" s="116">
        <v>4138926.71</v>
      </c>
      <c r="L21" s="116">
        <v>11885731.320000002</v>
      </c>
      <c r="M21" s="116">
        <v>5546011.8300000001</v>
      </c>
      <c r="N21" s="116">
        <v>9411688.9100000001</v>
      </c>
      <c r="O21" s="116">
        <v>110830081.96000001</v>
      </c>
      <c r="P21" s="116">
        <v>20345454.170000002</v>
      </c>
      <c r="Q21" s="116">
        <f t="shared" si="1"/>
        <v>215295711.38</v>
      </c>
      <c r="R21" s="41"/>
      <c r="S21" s="41"/>
      <c r="T21" s="41"/>
      <c r="U21" s="41"/>
      <c r="V21" s="41"/>
      <c r="W21" s="41"/>
      <c r="X21" s="41"/>
      <c r="Y21" s="42"/>
      <c r="Z21" s="42"/>
      <c r="AA21" s="42"/>
      <c r="AB21" s="42"/>
      <c r="AC21" s="44"/>
      <c r="AD21" s="44"/>
      <c r="AE21" s="44"/>
      <c r="AF21" s="44"/>
      <c r="AG21" s="44"/>
      <c r="AH21" s="44"/>
      <c r="AI21" s="44"/>
      <c r="AJ21" s="44"/>
      <c r="AK21" s="44"/>
      <c r="AL21" s="44"/>
      <c r="AM21" s="44"/>
      <c r="AN21" s="44"/>
      <c r="AO21" s="44"/>
      <c r="AP21" s="44"/>
      <c r="AQ21" s="44"/>
    </row>
    <row r="22" spans="2:43" x14ac:dyDescent="0.25">
      <c r="B22" s="108" t="s">
        <v>66</v>
      </c>
      <c r="C22" s="109">
        <v>0</v>
      </c>
      <c r="D22" s="109">
        <v>3744967939.6199999</v>
      </c>
      <c r="E22" s="137">
        <f>E24+E25</f>
        <v>0</v>
      </c>
      <c r="F22" s="137">
        <f t="shared" ref="F22:P22" si="4">F24+F25</f>
        <v>0</v>
      </c>
      <c r="G22" s="137">
        <f t="shared" si="4"/>
        <v>6780996.9800000004</v>
      </c>
      <c r="H22" s="137">
        <f t="shared" si="4"/>
        <v>1640064.33</v>
      </c>
      <c r="I22" s="137">
        <f t="shared" si="4"/>
        <v>3253487.92</v>
      </c>
      <c r="J22" s="137">
        <f t="shared" si="4"/>
        <v>1365723</v>
      </c>
      <c r="K22" s="137">
        <f t="shared" si="4"/>
        <v>4248</v>
      </c>
      <c r="L22" s="137">
        <f t="shared" si="4"/>
        <v>48853.13</v>
      </c>
      <c r="M22" s="137">
        <f t="shared" si="4"/>
        <v>1789537.8699999999</v>
      </c>
      <c r="N22" s="137">
        <f t="shared" si="4"/>
        <v>2091400</v>
      </c>
      <c r="O22" s="137">
        <f t="shared" si="4"/>
        <v>10549700.930000002</v>
      </c>
      <c r="P22" s="137">
        <f t="shared" si="4"/>
        <v>162827927.93000004</v>
      </c>
      <c r="Q22" s="109">
        <f t="shared" si="1"/>
        <v>190351940.09000003</v>
      </c>
      <c r="R22" s="41"/>
      <c r="S22" s="41"/>
      <c r="T22" s="41"/>
      <c r="U22" s="41"/>
      <c r="V22" s="41"/>
      <c r="W22" s="41"/>
      <c r="X22" s="41"/>
      <c r="Y22" s="42"/>
      <c r="Z22" s="42"/>
      <c r="AA22" s="42"/>
      <c r="AB22" s="42"/>
      <c r="AC22" s="44"/>
      <c r="AD22" s="44"/>
      <c r="AE22" s="44"/>
      <c r="AF22" s="44"/>
      <c r="AG22" s="44"/>
      <c r="AH22" s="44"/>
      <c r="AI22" s="44"/>
      <c r="AJ22" s="44"/>
      <c r="AK22" s="44"/>
      <c r="AL22" s="44"/>
      <c r="AM22" s="44"/>
      <c r="AN22" s="44"/>
      <c r="AO22" s="44"/>
      <c r="AP22" s="44"/>
      <c r="AQ22" s="44"/>
    </row>
    <row r="23" spans="2:43" x14ac:dyDescent="0.25">
      <c r="B23" s="10" t="s">
        <v>68</v>
      </c>
      <c r="C23" s="116">
        <v>0</v>
      </c>
      <c r="D23" s="116">
        <v>2000000000</v>
      </c>
      <c r="E23" s="116">
        <v>0</v>
      </c>
      <c r="F23" s="116">
        <v>0</v>
      </c>
      <c r="G23" s="116">
        <v>0</v>
      </c>
      <c r="H23" s="116">
        <v>0</v>
      </c>
      <c r="I23" s="116">
        <v>0</v>
      </c>
      <c r="J23" s="116">
        <v>0</v>
      </c>
      <c r="K23" s="116">
        <v>0</v>
      </c>
      <c r="L23" s="116">
        <v>0</v>
      </c>
      <c r="M23" s="116">
        <v>0</v>
      </c>
      <c r="N23" s="116">
        <v>0</v>
      </c>
      <c r="O23" s="116">
        <v>0</v>
      </c>
      <c r="P23" s="116">
        <v>0</v>
      </c>
      <c r="Q23" s="116">
        <v>0</v>
      </c>
      <c r="R23" s="41"/>
      <c r="S23" s="41"/>
      <c r="T23" s="41"/>
      <c r="U23" s="41"/>
      <c r="V23" s="41"/>
      <c r="W23" s="41"/>
      <c r="X23" s="41"/>
      <c r="Y23" s="42"/>
      <c r="Z23" s="42"/>
      <c r="AA23" s="42"/>
      <c r="AB23" s="42"/>
      <c r="AC23" s="44"/>
      <c r="AD23" s="44"/>
      <c r="AE23" s="44"/>
      <c r="AF23" s="44"/>
      <c r="AG23" s="44"/>
      <c r="AH23" s="44"/>
      <c r="AI23" s="44"/>
      <c r="AJ23" s="44"/>
      <c r="AK23" s="44"/>
      <c r="AL23" s="44"/>
      <c r="AM23" s="44"/>
      <c r="AN23" s="44"/>
      <c r="AO23" s="44"/>
      <c r="AP23" s="44"/>
      <c r="AQ23" s="44"/>
    </row>
    <row r="24" spans="2:43" x14ac:dyDescent="0.25">
      <c r="B24" s="10" t="s">
        <v>110</v>
      </c>
      <c r="C24" s="116">
        <v>0</v>
      </c>
      <c r="D24" s="116">
        <v>1713331232.9299998</v>
      </c>
      <c r="E24" s="116">
        <v>0</v>
      </c>
      <c r="F24" s="116">
        <v>0</v>
      </c>
      <c r="G24" s="116">
        <v>0</v>
      </c>
      <c r="H24" s="116">
        <v>0</v>
      </c>
      <c r="I24" s="116">
        <v>0</v>
      </c>
      <c r="J24" s="116">
        <v>0</v>
      </c>
      <c r="K24" s="116">
        <v>0</v>
      </c>
      <c r="L24" s="116">
        <v>0</v>
      </c>
      <c r="M24" s="116">
        <v>0</v>
      </c>
      <c r="N24" s="116">
        <v>2091400</v>
      </c>
      <c r="O24" s="116">
        <v>10507553.690000001</v>
      </c>
      <c r="P24" s="116">
        <v>162492066.33000004</v>
      </c>
      <c r="Q24" s="116"/>
      <c r="R24" s="41"/>
      <c r="S24" s="41"/>
      <c r="T24" s="41"/>
      <c r="U24" s="41"/>
      <c r="V24" s="41"/>
      <c r="W24" s="41"/>
      <c r="X24" s="41"/>
      <c r="Y24" s="42"/>
      <c r="Z24" s="42"/>
      <c r="AA24" s="42"/>
      <c r="AB24" s="42"/>
      <c r="AC24" s="44"/>
      <c r="AD24" s="44"/>
      <c r="AE24" s="44"/>
      <c r="AF24" s="44"/>
      <c r="AG24" s="44"/>
      <c r="AH24" s="44"/>
      <c r="AI24" s="44"/>
      <c r="AJ24" s="44"/>
      <c r="AK24" s="44"/>
      <c r="AL24" s="44"/>
      <c r="AM24" s="44"/>
      <c r="AN24" s="44"/>
      <c r="AO24" s="44"/>
      <c r="AP24" s="44"/>
      <c r="AQ24" s="44"/>
    </row>
    <row r="25" spans="2:43" x14ac:dyDescent="0.25">
      <c r="B25" s="10" t="s">
        <v>49</v>
      </c>
      <c r="C25" s="116">
        <v>0</v>
      </c>
      <c r="D25" s="116">
        <v>31636706.690000001</v>
      </c>
      <c r="E25" s="116">
        <v>0</v>
      </c>
      <c r="F25" s="116">
        <v>0</v>
      </c>
      <c r="G25" s="116">
        <v>6780996.9800000004</v>
      </c>
      <c r="H25" s="116">
        <v>1640064.33</v>
      </c>
      <c r="I25" s="116">
        <v>3253487.92</v>
      </c>
      <c r="J25" s="116">
        <v>1365723</v>
      </c>
      <c r="K25" s="116">
        <v>4248</v>
      </c>
      <c r="L25" s="116">
        <v>48853.13</v>
      </c>
      <c r="M25" s="116">
        <v>1789537.8699999999</v>
      </c>
      <c r="N25" s="116">
        <v>0</v>
      </c>
      <c r="O25" s="116">
        <v>42147.24</v>
      </c>
      <c r="P25" s="116">
        <v>335861.6</v>
      </c>
      <c r="Q25" s="116">
        <f t="shared" si="1"/>
        <v>15260920.07</v>
      </c>
      <c r="R25" s="136"/>
      <c r="S25" s="136"/>
      <c r="T25" s="136"/>
      <c r="U25" s="41"/>
      <c r="V25" s="41"/>
      <c r="W25" s="41"/>
      <c r="X25" s="41"/>
      <c r="Y25" s="42"/>
      <c r="Z25" s="42"/>
      <c r="AA25" s="42"/>
      <c r="AB25" s="42"/>
      <c r="AC25" s="44"/>
      <c r="AD25" s="44"/>
      <c r="AE25" s="44"/>
      <c r="AF25" s="44"/>
      <c r="AG25" s="44"/>
      <c r="AH25" s="44"/>
      <c r="AI25" s="44"/>
      <c r="AJ25" s="44"/>
      <c r="AK25" s="44"/>
      <c r="AL25" s="44"/>
      <c r="AM25" s="44"/>
      <c r="AN25" s="44"/>
      <c r="AO25" s="44"/>
      <c r="AP25" s="44"/>
      <c r="AQ25" s="44"/>
    </row>
    <row r="26" spans="2:43" s="92" customFormat="1" x14ac:dyDescent="0.25">
      <c r="B26" s="108" t="s">
        <v>31</v>
      </c>
      <c r="C26" s="109">
        <f>SUM(C28:C31)</f>
        <v>4669618299</v>
      </c>
      <c r="D26" s="109">
        <v>5597434089.8599997</v>
      </c>
      <c r="E26" s="137">
        <f>SUM(E27:E32)</f>
        <v>0</v>
      </c>
      <c r="F26" s="137">
        <f t="shared" ref="F26:P26" si="5">SUM(F27:F32)</f>
        <v>0</v>
      </c>
      <c r="G26" s="137">
        <f t="shared" si="5"/>
        <v>456522940.70999998</v>
      </c>
      <c r="H26" s="137">
        <f t="shared" si="5"/>
        <v>275323355.09000003</v>
      </c>
      <c r="I26" s="137">
        <f t="shared" si="5"/>
        <v>281190537.96999997</v>
      </c>
      <c r="J26" s="137">
        <f t="shared" si="5"/>
        <v>37375673.599999994</v>
      </c>
      <c r="K26" s="137">
        <f t="shared" si="5"/>
        <v>14120088.369999999</v>
      </c>
      <c r="L26" s="137">
        <f t="shared" si="5"/>
        <v>16542029.879999999</v>
      </c>
      <c r="M26" s="137">
        <f t="shared" si="5"/>
        <v>72174180.00999999</v>
      </c>
      <c r="N26" s="137">
        <f t="shared" si="5"/>
        <v>35675447.640000001</v>
      </c>
      <c r="O26" s="137">
        <f t="shared" si="5"/>
        <v>362599953.82999998</v>
      </c>
      <c r="P26" s="137">
        <f t="shared" si="5"/>
        <v>1573074698.27</v>
      </c>
      <c r="Q26" s="109">
        <f>SUM(E26:P26)</f>
        <v>3124598905.3699999</v>
      </c>
      <c r="R26" s="89"/>
      <c r="S26" s="89"/>
      <c r="T26" s="89"/>
      <c r="U26" s="89"/>
      <c r="V26" s="89"/>
      <c r="W26" s="89"/>
      <c r="X26" s="89"/>
      <c r="Y26" s="90"/>
      <c r="Z26" s="90"/>
      <c r="AA26" s="90"/>
      <c r="AB26" s="90"/>
      <c r="AC26" s="91"/>
      <c r="AD26" s="91"/>
      <c r="AE26" s="91"/>
      <c r="AF26" s="91"/>
      <c r="AG26" s="91"/>
      <c r="AH26" s="91"/>
      <c r="AI26" s="91"/>
      <c r="AJ26" s="91"/>
      <c r="AK26" s="91"/>
      <c r="AL26" s="91"/>
      <c r="AM26" s="91"/>
      <c r="AN26" s="91"/>
      <c r="AO26" s="91"/>
      <c r="AP26" s="91"/>
      <c r="AQ26" s="91"/>
    </row>
    <row r="27" spans="2:43" x14ac:dyDescent="0.25">
      <c r="B27" s="10" t="s">
        <v>111</v>
      </c>
      <c r="C27" s="116">
        <v>0</v>
      </c>
      <c r="D27" s="116">
        <v>259568386</v>
      </c>
      <c r="E27" s="116">
        <v>0</v>
      </c>
      <c r="F27" s="116">
        <v>0</v>
      </c>
      <c r="G27" s="116">
        <v>0</v>
      </c>
      <c r="H27" s="116">
        <v>0</v>
      </c>
      <c r="I27" s="116">
        <v>0</v>
      </c>
      <c r="J27" s="116">
        <v>0</v>
      </c>
      <c r="K27" s="116">
        <v>0</v>
      </c>
      <c r="L27" s="116">
        <v>0</v>
      </c>
      <c r="M27" s="116">
        <v>0</v>
      </c>
      <c r="N27" s="116">
        <v>0</v>
      </c>
      <c r="O27" s="116">
        <v>0</v>
      </c>
      <c r="P27" s="116">
        <v>0</v>
      </c>
      <c r="Q27" s="116">
        <f t="shared" ref="Q27:Q28" si="6">SUM(E27:P27)</f>
        <v>0</v>
      </c>
      <c r="R27" s="41"/>
      <c r="S27" s="41"/>
      <c r="T27" s="41"/>
      <c r="U27" s="41"/>
      <c r="V27" s="41"/>
      <c r="W27" s="41"/>
      <c r="X27" s="41"/>
      <c r="Y27" s="42"/>
      <c r="Z27" s="42"/>
      <c r="AA27" s="42"/>
      <c r="AB27" s="42"/>
      <c r="AC27" s="44"/>
      <c r="AD27" s="44"/>
      <c r="AE27" s="44"/>
      <c r="AF27" s="44"/>
      <c r="AG27" s="44"/>
      <c r="AH27" s="44"/>
      <c r="AI27" s="44"/>
      <c r="AJ27" s="44"/>
      <c r="AK27" s="44"/>
      <c r="AL27" s="44"/>
      <c r="AM27" s="44"/>
      <c r="AN27" s="44"/>
      <c r="AO27" s="44"/>
      <c r="AP27" s="44"/>
      <c r="AQ27" s="44"/>
    </row>
    <row r="28" spans="2:43" x14ac:dyDescent="0.25">
      <c r="B28" s="10" t="s">
        <v>51</v>
      </c>
      <c r="C28" s="116">
        <v>2971874575</v>
      </c>
      <c r="D28" s="116">
        <v>361487199.63000011</v>
      </c>
      <c r="E28" s="116">
        <v>0</v>
      </c>
      <c r="F28" s="116">
        <v>0</v>
      </c>
      <c r="G28" s="116">
        <v>0</v>
      </c>
      <c r="H28" s="116">
        <v>0</v>
      </c>
      <c r="I28" s="116">
        <v>0</v>
      </c>
      <c r="J28" s="116">
        <v>0</v>
      </c>
      <c r="K28" s="116">
        <v>0</v>
      </c>
      <c r="L28" s="116">
        <v>0</v>
      </c>
      <c r="M28" s="116">
        <v>0</v>
      </c>
      <c r="N28" s="116">
        <v>0</v>
      </c>
      <c r="O28" s="116">
        <v>0</v>
      </c>
      <c r="P28" s="116">
        <v>0</v>
      </c>
      <c r="Q28" s="116">
        <f t="shared" si="6"/>
        <v>0</v>
      </c>
      <c r="R28" s="41"/>
      <c r="S28" s="41"/>
      <c r="T28" s="41"/>
      <c r="U28" s="41"/>
      <c r="V28" s="41"/>
      <c r="W28" s="41"/>
      <c r="X28" s="41"/>
      <c r="Y28" s="42"/>
      <c r="Z28" s="42"/>
      <c r="AA28" s="42"/>
      <c r="AB28" s="42"/>
      <c r="AC28" s="44"/>
      <c r="AD28" s="44"/>
      <c r="AE28" s="44"/>
      <c r="AF28" s="44"/>
      <c r="AG28" s="44"/>
      <c r="AH28" s="44"/>
      <c r="AI28" s="44"/>
      <c r="AJ28" s="44"/>
      <c r="AK28" s="44"/>
      <c r="AL28" s="44"/>
      <c r="AM28" s="44"/>
      <c r="AN28" s="44"/>
      <c r="AO28" s="44"/>
      <c r="AP28" s="44"/>
      <c r="AQ28" s="44"/>
    </row>
    <row r="29" spans="2:43" x14ac:dyDescent="0.25">
      <c r="B29" s="10" t="s">
        <v>76</v>
      </c>
      <c r="C29" s="116">
        <v>1154992149</v>
      </c>
      <c r="D29" s="116">
        <v>2978023204.27</v>
      </c>
      <c r="E29" s="116">
        <v>0</v>
      </c>
      <c r="F29" s="116">
        <v>0</v>
      </c>
      <c r="G29" s="116">
        <v>408386491.65999997</v>
      </c>
      <c r="H29" s="116">
        <v>243996700.49000001</v>
      </c>
      <c r="I29" s="116">
        <v>277170193.89999998</v>
      </c>
      <c r="J29" s="116">
        <v>33687397.509999998</v>
      </c>
      <c r="K29" s="116">
        <v>9695460.6799999997</v>
      </c>
      <c r="L29" s="116">
        <v>0</v>
      </c>
      <c r="M29" s="116">
        <v>69182614.829999983</v>
      </c>
      <c r="N29" s="116">
        <v>26091261.93</v>
      </c>
      <c r="O29" s="116">
        <v>354979966.70999998</v>
      </c>
      <c r="P29" s="116">
        <v>1506294915.52</v>
      </c>
      <c r="Q29" s="116">
        <f t="shared" si="1"/>
        <v>2929485003.2299995</v>
      </c>
      <c r="R29" s="41"/>
      <c r="S29" s="41"/>
      <c r="T29" s="41"/>
      <c r="U29" s="41"/>
      <c r="V29" s="41"/>
      <c r="W29" s="41"/>
      <c r="X29" s="41"/>
      <c r="Y29" s="42"/>
      <c r="Z29" s="42"/>
      <c r="AA29" s="42"/>
      <c r="AB29" s="42"/>
      <c r="AC29" s="44"/>
      <c r="AD29" s="44"/>
      <c r="AE29" s="44"/>
      <c r="AF29" s="44"/>
      <c r="AG29" s="44"/>
      <c r="AH29" s="44"/>
      <c r="AI29" s="44"/>
      <c r="AJ29" s="44"/>
      <c r="AK29" s="44"/>
      <c r="AL29" s="44"/>
      <c r="AM29" s="44"/>
      <c r="AN29" s="44"/>
      <c r="AO29" s="44"/>
      <c r="AP29" s="44"/>
      <c r="AQ29" s="44"/>
    </row>
    <row r="30" spans="2:43" x14ac:dyDescent="0.25">
      <c r="B30" s="10" t="s">
        <v>56</v>
      </c>
      <c r="C30" s="116">
        <v>542751575</v>
      </c>
      <c r="D30" s="138">
        <v>-2.9802322387695313E-8</v>
      </c>
      <c r="E30" s="116">
        <v>0</v>
      </c>
      <c r="F30" s="116">
        <v>0</v>
      </c>
      <c r="G30" s="116">
        <v>0</v>
      </c>
      <c r="H30" s="116">
        <v>0</v>
      </c>
      <c r="I30" s="116">
        <v>0</v>
      </c>
      <c r="J30" s="116">
        <v>0</v>
      </c>
      <c r="K30" s="116">
        <v>0</v>
      </c>
      <c r="L30" s="116">
        <v>0</v>
      </c>
      <c r="M30" s="116">
        <v>0</v>
      </c>
      <c r="N30" s="116">
        <v>0</v>
      </c>
      <c r="O30" s="116">
        <v>0</v>
      </c>
      <c r="P30" s="116">
        <v>0</v>
      </c>
      <c r="Q30" s="116">
        <f t="shared" si="1"/>
        <v>0</v>
      </c>
      <c r="R30" s="41"/>
      <c r="S30" s="41"/>
      <c r="T30" s="41"/>
      <c r="U30" s="41"/>
      <c r="V30" s="41"/>
      <c r="W30" s="41"/>
      <c r="X30" s="41"/>
      <c r="Y30" s="42"/>
      <c r="Z30" s="42"/>
      <c r="AA30" s="42"/>
      <c r="AB30" s="42"/>
      <c r="AC30" s="44"/>
      <c r="AD30" s="44"/>
      <c r="AE30" s="44"/>
      <c r="AF30" s="44"/>
      <c r="AG30" s="44"/>
      <c r="AH30" s="44"/>
      <c r="AI30" s="44"/>
      <c r="AJ30" s="44"/>
      <c r="AK30" s="44"/>
      <c r="AL30" s="44"/>
      <c r="AM30" s="44"/>
      <c r="AN30" s="44"/>
      <c r="AO30" s="44"/>
      <c r="AP30" s="44"/>
      <c r="AQ30" s="44"/>
    </row>
    <row r="31" spans="2:43" x14ac:dyDescent="0.25">
      <c r="B31" s="10" t="s">
        <v>100</v>
      </c>
      <c r="C31" s="116">
        <v>0</v>
      </c>
      <c r="D31" s="116">
        <v>337211726.96000004</v>
      </c>
      <c r="E31" s="116">
        <v>0</v>
      </c>
      <c r="F31" s="116">
        <v>0</v>
      </c>
      <c r="G31" s="116">
        <v>48136449.050000004</v>
      </c>
      <c r="H31" s="116">
        <v>31326654.600000001</v>
      </c>
      <c r="I31" s="116">
        <v>4020344.07</v>
      </c>
      <c r="J31" s="116">
        <v>3688276.09</v>
      </c>
      <c r="K31" s="116">
        <v>4424627.6899999995</v>
      </c>
      <c r="L31" s="116">
        <v>16542029.879999999</v>
      </c>
      <c r="M31" s="116">
        <v>2991565.18</v>
      </c>
      <c r="N31" s="116">
        <v>9584185.709999999</v>
      </c>
      <c r="O31" s="116">
        <v>7619987.1200000001</v>
      </c>
      <c r="P31" s="116">
        <v>66779782.750000007</v>
      </c>
      <c r="Q31" s="116">
        <f t="shared" si="1"/>
        <v>195113902.14000002</v>
      </c>
      <c r="R31" s="41"/>
      <c r="S31" s="41"/>
      <c r="T31" s="41"/>
      <c r="U31" s="41"/>
      <c r="V31" s="41"/>
      <c r="W31" s="41"/>
      <c r="X31" s="41"/>
      <c r="Y31" s="42"/>
      <c r="Z31" s="42"/>
      <c r="AA31" s="42"/>
      <c r="AB31" s="42"/>
      <c r="AC31" s="44"/>
      <c r="AD31" s="44"/>
      <c r="AE31" s="44"/>
      <c r="AF31" s="44"/>
      <c r="AG31" s="44"/>
      <c r="AH31" s="44"/>
      <c r="AI31" s="44"/>
      <c r="AJ31" s="44"/>
      <c r="AK31" s="44"/>
      <c r="AL31" s="44"/>
      <c r="AM31" s="44"/>
      <c r="AN31" s="44"/>
      <c r="AO31" s="44"/>
      <c r="AP31" s="44"/>
      <c r="AQ31" s="44"/>
    </row>
    <row r="32" spans="2:43" x14ac:dyDescent="0.25">
      <c r="B32" s="10" t="s">
        <v>79</v>
      </c>
      <c r="C32" s="116">
        <v>0</v>
      </c>
      <c r="D32" s="116">
        <v>1661143573</v>
      </c>
      <c r="E32" s="116">
        <v>0</v>
      </c>
      <c r="F32" s="116">
        <v>0</v>
      </c>
      <c r="G32" s="116">
        <v>0</v>
      </c>
      <c r="H32" s="116">
        <v>0</v>
      </c>
      <c r="I32" s="116">
        <v>0</v>
      </c>
      <c r="J32" s="116">
        <v>0</v>
      </c>
      <c r="K32" s="116">
        <v>0</v>
      </c>
      <c r="L32" s="116">
        <v>0</v>
      </c>
      <c r="M32" s="116">
        <v>0</v>
      </c>
      <c r="N32" s="116">
        <v>0</v>
      </c>
      <c r="O32" s="116">
        <v>0</v>
      </c>
      <c r="P32" s="116">
        <v>0</v>
      </c>
      <c r="Q32" s="116">
        <v>0</v>
      </c>
      <c r="R32" s="41"/>
      <c r="S32" s="41"/>
      <c r="T32" s="41"/>
      <c r="U32" s="41"/>
      <c r="V32" s="41"/>
      <c r="W32" s="41"/>
      <c r="X32" s="41"/>
      <c r="Y32" s="42"/>
      <c r="Z32" s="42"/>
      <c r="AA32" s="42"/>
      <c r="AB32" s="42"/>
      <c r="AC32" s="44"/>
      <c r="AD32" s="44"/>
      <c r="AE32" s="44"/>
      <c r="AF32" s="44"/>
      <c r="AG32" s="44"/>
      <c r="AH32" s="44"/>
      <c r="AI32" s="44"/>
      <c r="AJ32" s="44"/>
      <c r="AK32" s="44"/>
      <c r="AL32" s="44"/>
      <c r="AM32" s="44"/>
      <c r="AN32" s="44"/>
      <c r="AO32" s="44"/>
      <c r="AP32" s="44"/>
      <c r="AQ32" s="44"/>
    </row>
    <row r="33" spans="2:43" x14ac:dyDescent="0.25">
      <c r="B33" s="108" t="s">
        <v>37</v>
      </c>
      <c r="C33" s="109">
        <v>0</v>
      </c>
      <c r="D33" s="109">
        <v>39160310.619999997</v>
      </c>
      <c r="E33" s="137">
        <v>0</v>
      </c>
      <c r="F33" s="137">
        <v>0</v>
      </c>
      <c r="G33" s="137">
        <v>0</v>
      </c>
      <c r="H33" s="137">
        <v>0</v>
      </c>
      <c r="I33" s="137">
        <v>0</v>
      </c>
      <c r="J33" s="137">
        <v>0</v>
      </c>
      <c r="K33" s="137">
        <v>0</v>
      </c>
      <c r="L33" s="137">
        <v>0</v>
      </c>
      <c r="M33" s="137">
        <v>0</v>
      </c>
      <c r="N33" s="137">
        <v>0</v>
      </c>
      <c r="O33" s="137">
        <v>0</v>
      </c>
      <c r="P33" s="137">
        <v>0</v>
      </c>
      <c r="Q33" s="109">
        <v>0</v>
      </c>
      <c r="R33" s="41"/>
      <c r="S33" s="41"/>
      <c r="T33" s="41"/>
      <c r="U33" s="41"/>
      <c r="V33" s="41"/>
      <c r="W33" s="41"/>
      <c r="X33" s="41"/>
      <c r="Y33" s="42"/>
      <c r="Z33" s="42"/>
      <c r="AA33" s="42"/>
      <c r="AB33" s="42"/>
      <c r="AC33" s="44"/>
      <c r="AD33" s="44"/>
      <c r="AE33" s="44"/>
      <c r="AF33" s="44"/>
      <c r="AG33" s="44"/>
      <c r="AH33" s="44"/>
      <c r="AI33" s="44"/>
      <c r="AJ33" s="44"/>
      <c r="AK33" s="44"/>
      <c r="AL33" s="44"/>
      <c r="AM33" s="44"/>
      <c r="AN33" s="44"/>
      <c r="AO33" s="44"/>
      <c r="AP33" s="44"/>
      <c r="AQ33" s="44"/>
    </row>
    <row r="34" spans="2:43" x14ac:dyDescent="0.25">
      <c r="B34" s="10" t="s">
        <v>69</v>
      </c>
      <c r="C34" s="116">
        <v>0</v>
      </c>
      <c r="D34" s="116">
        <v>29966031</v>
      </c>
      <c r="E34" s="116">
        <v>0</v>
      </c>
      <c r="F34" s="116">
        <v>0</v>
      </c>
      <c r="G34" s="116">
        <v>0</v>
      </c>
      <c r="H34" s="116">
        <v>0</v>
      </c>
      <c r="I34" s="116">
        <v>0</v>
      </c>
      <c r="J34" s="116">
        <v>0</v>
      </c>
      <c r="K34" s="116">
        <v>0</v>
      </c>
      <c r="L34" s="116">
        <v>0</v>
      </c>
      <c r="M34" s="116">
        <v>0</v>
      </c>
      <c r="N34" s="116">
        <v>0</v>
      </c>
      <c r="O34" s="116">
        <v>0</v>
      </c>
      <c r="P34" s="116">
        <v>0</v>
      </c>
      <c r="Q34" s="116">
        <v>0</v>
      </c>
      <c r="R34" s="41"/>
      <c r="S34" s="41"/>
      <c r="T34" s="41"/>
      <c r="U34" s="41"/>
      <c r="V34" s="41"/>
      <c r="W34" s="41"/>
      <c r="X34" s="41"/>
      <c r="Y34" s="42"/>
      <c r="Z34" s="42"/>
      <c r="AA34" s="42"/>
      <c r="AB34" s="42"/>
      <c r="AC34" s="44"/>
      <c r="AD34" s="44"/>
      <c r="AE34" s="44"/>
      <c r="AF34" s="44"/>
      <c r="AG34" s="44"/>
      <c r="AH34" s="44"/>
      <c r="AI34" s="44"/>
      <c r="AJ34" s="44"/>
      <c r="AK34" s="44"/>
      <c r="AL34" s="44"/>
      <c r="AM34" s="44"/>
      <c r="AN34" s="44"/>
      <c r="AO34" s="44"/>
      <c r="AP34" s="44"/>
      <c r="AQ34" s="44"/>
    </row>
    <row r="35" spans="2:43" x14ac:dyDescent="0.25">
      <c r="B35" s="10" t="s">
        <v>101</v>
      </c>
      <c r="C35" s="116">
        <v>0</v>
      </c>
      <c r="D35" s="116">
        <v>9194279.6199999992</v>
      </c>
      <c r="E35" s="116">
        <v>0</v>
      </c>
      <c r="F35" s="116">
        <v>0</v>
      </c>
      <c r="G35" s="116">
        <v>0</v>
      </c>
      <c r="H35" s="116">
        <v>0</v>
      </c>
      <c r="I35" s="116">
        <v>0</v>
      </c>
      <c r="J35" s="116">
        <v>0</v>
      </c>
      <c r="K35" s="116">
        <v>0</v>
      </c>
      <c r="L35" s="116">
        <v>0</v>
      </c>
      <c r="M35" s="116">
        <v>0</v>
      </c>
      <c r="N35" s="116">
        <v>0</v>
      </c>
      <c r="O35" s="116">
        <v>0</v>
      </c>
      <c r="P35" s="116">
        <v>0</v>
      </c>
      <c r="Q35" s="116">
        <v>0</v>
      </c>
      <c r="R35" s="41"/>
      <c r="S35" s="41"/>
      <c r="T35" s="41"/>
      <c r="U35" s="41"/>
      <c r="V35" s="41"/>
      <c r="W35" s="41"/>
      <c r="X35" s="41"/>
      <c r="Y35" s="42"/>
      <c r="Z35" s="42"/>
      <c r="AA35" s="42"/>
      <c r="AB35" s="42"/>
      <c r="AC35" s="44"/>
      <c r="AD35" s="44"/>
      <c r="AE35" s="44"/>
      <c r="AF35" s="44"/>
      <c r="AG35" s="44"/>
      <c r="AH35" s="44"/>
      <c r="AI35" s="44"/>
      <c r="AJ35" s="44"/>
      <c r="AK35" s="44"/>
      <c r="AL35" s="44"/>
      <c r="AM35" s="44"/>
      <c r="AN35" s="44"/>
      <c r="AO35" s="44"/>
      <c r="AP35" s="44"/>
      <c r="AQ35" s="44"/>
    </row>
    <row r="36" spans="2:43" x14ac:dyDescent="0.25">
      <c r="B36" s="118" t="s">
        <v>39</v>
      </c>
      <c r="C36" s="124">
        <f>C10+C16+C19+C26</f>
        <v>142703367995</v>
      </c>
      <c r="D36" s="124">
        <v>162579634107.41995</v>
      </c>
      <c r="E36" s="103">
        <f t="shared" ref="E36:Q36" si="7">E10+E16+E22+E19+E26</f>
        <v>5692803913.0800018</v>
      </c>
      <c r="F36" s="103">
        <f t="shared" si="7"/>
        <v>6891906945.4399986</v>
      </c>
      <c r="G36" s="103">
        <f t="shared" si="7"/>
        <v>8576751256.21</v>
      </c>
      <c r="H36" s="103">
        <f t="shared" si="7"/>
        <v>7559733019.4899998</v>
      </c>
      <c r="I36" s="103">
        <f t="shared" si="7"/>
        <v>7962270426.1300001</v>
      </c>
      <c r="J36" s="103">
        <f t="shared" si="7"/>
        <v>8120496136.6499977</v>
      </c>
      <c r="K36" s="103">
        <f t="shared" si="7"/>
        <v>7700075924.539999</v>
      </c>
      <c r="L36" s="103">
        <f t="shared" si="7"/>
        <v>8374818232.9700003</v>
      </c>
      <c r="M36" s="103">
        <f t="shared" si="7"/>
        <v>8128452756.1100006</v>
      </c>
      <c r="N36" s="103">
        <f t="shared" si="7"/>
        <v>9027016784.710001</v>
      </c>
      <c r="O36" s="103">
        <f t="shared" si="7"/>
        <v>13321344761.67</v>
      </c>
      <c r="P36" s="103">
        <f t="shared" si="7"/>
        <v>12876933071.210007</v>
      </c>
      <c r="Q36" s="103">
        <f t="shared" si="7"/>
        <v>104232603228.20996</v>
      </c>
      <c r="R36" s="41"/>
      <c r="S36" s="41"/>
      <c r="T36" s="41"/>
      <c r="U36" s="41"/>
      <c r="V36" s="41"/>
      <c r="W36" s="41"/>
      <c r="X36" s="41"/>
      <c r="Y36" s="42"/>
      <c r="Z36" s="42"/>
      <c r="AA36" s="42"/>
      <c r="AB36" s="44"/>
      <c r="AC36" s="44"/>
      <c r="AD36" s="44"/>
      <c r="AE36" s="44"/>
      <c r="AF36" s="44"/>
      <c r="AG36" s="44"/>
      <c r="AH36" s="44"/>
      <c r="AI36" s="44"/>
      <c r="AJ36" s="44"/>
      <c r="AK36" s="44"/>
      <c r="AL36" s="44"/>
      <c r="AM36" s="44"/>
      <c r="AN36" s="44"/>
      <c r="AO36" s="44"/>
      <c r="AP36" s="44"/>
      <c r="AQ36"/>
    </row>
    <row r="37" spans="2:43" x14ac:dyDescent="0.25">
      <c r="B37" s="84"/>
      <c r="C37" s="125"/>
      <c r="D37" s="125"/>
      <c r="E37" s="114"/>
      <c r="F37" s="114"/>
      <c r="G37" s="114"/>
      <c r="H37" s="114"/>
      <c r="I37" s="114"/>
      <c r="J37" s="114"/>
      <c r="K37" s="114"/>
      <c r="L37" s="114"/>
      <c r="M37" s="114"/>
      <c r="N37" s="114"/>
      <c r="O37" s="114"/>
      <c r="P37" s="114"/>
      <c r="Q37" s="114"/>
      <c r="R37" s="42"/>
      <c r="S37" s="42"/>
      <c r="T37" s="42"/>
      <c r="U37" s="42"/>
      <c r="V37" s="42"/>
      <c r="W37" s="42"/>
      <c r="X37" s="42"/>
      <c r="Y37" s="42"/>
      <c r="Z37" s="42"/>
      <c r="AA37" s="42"/>
      <c r="AB37" s="44"/>
      <c r="AC37" s="44"/>
      <c r="AD37" s="44"/>
      <c r="AE37" s="44"/>
      <c r="AF37" s="44"/>
      <c r="AG37" s="44"/>
      <c r="AH37" s="44"/>
      <c r="AI37" s="44"/>
      <c r="AJ37" s="44"/>
      <c r="AK37" s="44"/>
      <c r="AL37" s="44"/>
      <c r="AM37" s="44"/>
      <c r="AN37" s="44"/>
      <c r="AO37" s="44"/>
      <c r="AP37" s="44"/>
      <c r="AQ37"/>
    </row>
    <row r="38" spans="2:43" ht="15" customHeight="1" x14ac:dyDescent="0.25">
      <c r="B38" s="118"/>
      <c r="C38" s="124"/>
      <c r="D38" s="124"/>
      <c r="E38" s="113" t="s">
        <v>10</v>
      </c>
      <c r="F38" s="113" t="s">
        <v>11</v>
      </c>
      <c r="G38" s="113" t="s">
        <v>12</v>
      </c>
      <c r="H38" s="113" t="s">
        <v>13</v>
      </c>
      <c r="I38" s="113" t="str">
        <f t="shared" ref="I38:P38" si="8">+I9</f>
        <v>MAYO</v>
      </c>
      <c r="J38" s="113" t="str">
        <f t="shared" si="8"/>
        <v>JUNIO</v>
      </c>
      <c r="K38" s="113" t="str">
        <f t="shared" si="8"/>
        <v>JULIO</v>
      </c>
      <c r="L38" s="113" t="str">
        <f t="shared" si="8"/>
        <v>AGOSTO</v>
      </c>
      <c r="M38" s="113" t="str">
        <f t="shared" si="8"/>
        <v>SEPTIEMBRE</v>
      </c>
      <c r="N38" s="113" t="str">
        <f t="shared" si="8"/>
        <v>OCTUBRE</v>
      </c>
      <c r="O38" s="113" t="str">
        <f t="shared" si="8"/>
        <v>NOVIEMBRE</v>
      </c>
      <c r="P38" s="113" t="str">
        <f t="shared" si="8"/>
        <v>DICIEMBRE</v>
      </c>
      <c r="Q38" s="113" t="s">
        <v>22</v>
      </c>
      <c r="R38" s="41"/>
      <c r="S38" s="41"/>
      <c r="T38" s="41"/>
      <c r="U38" s="41"/>
      <c r="V38" s="41"/>
      <c r="W38" s="41"/>
      <c r="X38" s="41"/>
      <c r="Y38" s="42"/>
      <c r="Z38" s="42"/>
      <c r="AA38" s="42"/>
      <c r="AB38" s="42"/>
      <c r="AC38" s="44"/>
      <c r="AD38" s="44"/>
      <c r="AE38" s="44"/>
      <c r="AF38" s="44"/>
      <c r="AG38" s="44"/>
      <c r="AH38" s="44"/>
      <c r="AI38" s="44"/>
      <c r="AJ38" s="44"/>
      <c r="AK38" s="44"/>
      <c r="AL38" s="44"/>
      <c r="AM38" s="44"/>
      <c r="AN38" s="44"/>
      <c r="AO38" s="44"/>
      <c r="AP38" s="44"/>
      <c r="AQ38" s="44"/>
    </row>
    <row r="39" spans="2:43" x14ac:dyDescent="0.25">
      <c r="B39" s="108" t="s">
        <v>23</v>
      </c>
      <c r="C39" s="109">
        <f>SUM(C40:C40)</f>
        <v>438508475</v>
      </c>
      <c r="D39" s="109">
        <v>176008475</v>
      </c>
      <c r="E39" s="109">
        <f t="shared" ref="E39:Q39" si="9">SUM(E40:E40)</f>
        <v>0</v>
      </c>
      <c r="F39" s="109">
        <f t="shared" si="9"/>
        <v>0</v>
      </c>
      <c r="G39" s="109">
        <f t="shared" si="9"/>
        <v>0</v>
      </c>
      <c r="H39" s="109">
        <f t="shared" si="9"/>
        <v>0</v>
      </c>
      <c r="I39" s="109">
        <f t="shared" si="9"/>
        <v>0</v>
      </c>
      <c r="J39" s="109">
        <f t="shared" si="9"/>
        <v>0</v>
      </c>
      <c r="K39" s="109">
        <f t="shared" si="9"/>
        <v>0</v>
      </c>
      <c r="L39" s="109">
        <f t="shared" si="9"/>
        <v>0</v>
      </c>
      <c r="M39" s="109">
        <f t="shared" si="9"/>
        <v>0</v>
      </c>
      <c r="N39" s="109">
        <f t="shared" si="9"/>
        <v>0</v>
      </c>
      <c r="O39" s="109">
        <f t="shared" si="9"/>
        <v>0</v>
      </c>
      <c r="P39" s="109">
        <f t="shared" si="9"/>
        <v>0</v>
      </c>
      <c r="Q39" s="109">
        <f t="shared" si="9"/>
        <v>0</v>
      </c>
      <c r="R39" s="41"/>
      <c r="S39" s="41"/>
      <c r="T39" s="41"/>
      <c r="U39" s="41"/>
      <c r="V39" s="41"/>
      <c r="W39" s="41"/>
      <c r="X39" s="41"/>
      <c r="Y39" s="42"/>
      <c r="Z39" s="42"/>
      <c r="AA39" s="42"/>
      <c r="AB39" s="42"/>
      <c r="AC39" s="44"/>
      <c r="AD39" s="44"/>
      <c r="AE39" s="44"/>
      <c r="AF39" s="44"/>
      <c r="AG39" s="44"/>
      <c r="AH39" s="44"/>
      <c r="AI39" s="44"/>
      <c r="AJ39" s="44"/>
      <c r="AK39" s="44"/>
      <c r="AL39" s="44"/>
      <c r="AM39" s="44"/>
      <c r="AN39" s="44"/>
      <c r="AO39" s="44"/>
      <c r="AP39" s="44"/>
      <c r="AQ39" s="44"/>
    </row>
    <row r="40" spans="2:43" x14ac:dyDescent="0.25">
      <c r="B40" s="10" t="s">
        <v>24</v>
      </c>
      <c r="C40" s="116">
        <v>438508475</v>
      </c>
      <c r="D40" s="116">
        <v>176008475</v>
      </c>
      <c r="E40" s="116">
        <v>0</v>
      </c>
      <c r="F40" s="116">
        <v>0</v>
      </c>
      <c r="G40" s="116">
        <v>0</v>
      </c>
      <c r="H40" s="116">
        <v>0</v>
      </c>
      <c r="I40" s="116">
        <v>0</v>
      </c>
      <c r="J40" s="116">
        <v>0</v>
      </c>
      <c r="K40" s="116">
        <v>0</v>
      </c>
      <c r="L40" s="116">
        <v>0</v>
      </c>
      <c r="M40" s="116">
        <v>0</v>
      </c>
      <c r="N40" s="116">
        <v>0</v>
      </c>
      <c r="O40" s="116"/>
      <c r="P40" s="116"/>
      <c r="Q40" s="116">
        <f t="shared" ref="Q40:Q44" si="10">SUM(E40:P40)</f>
        <v>0</v>
      </c>
      <c r="R40" s="41"/>
      <c r="S40" s="41"/>
      <c r="T40" s="41"/>
      <c r="U40" s="41"/>
      <c r="V40" s="41"/>
      <c r="W40" s="41"/>
      <c r="X40" s="41"/>
      <c r="Y40" s="42"/>
      <c r="Z40" s="42"/>
      <c r="AA40" s="42"/>
      <c r="AB40" s="42"/>
      <c r="AC40" s="44"/>
      <c r="AD40" s="44"/>
      <c r="AE40" s="44"/>
      <c r="AF40" s="44"/>
      <c r="AG40" s="44"/>
      <c r="AH40" s="44"/>
      <c r="AI40" s="44"/>
      <c r="AJ40" s="44"/>
      <c r="AK40" s="44"/>
      <c r="AL40" s="44"/>
      <c r="AM40" s="44"/>
      <c r="AN40" s="44"/>
      <c r="AO40" s="44"/>
      <c r="AP40" s="44"/>
      <c r="AQ40" s="44"/>
    </row>
    <row r="41" spans="2:43" x14ac:dyDescent="0.25">
      <c r="B41" s="108" t="s">
        <v>27</v>
      </c>
      <c r="C41" s="109">
        <f>C42</f>
        <v>1915618713</v>
      </c>
      <c r="D41" s="109">
        <v>2915618713.3699999</v>
      </c>
      <c r="E41" s="111">
        <f>E42</f>
        <v>0</v>
      </c>
      <c r="F41" s="111">
        <f t="shared" ref="F41:P41" si="11">F42</f>
        <v>0</v>
      </c>
      <c r="G41" s="111">
        <f t="shared" si="11"/>
        <v>0</v>
      </c>
      <c r="H41" s="111">
        <f t="shared" si="11"/>
        <v>0</v>
      </c>
      <c r="I41" s="111">
        <f t="shared" si="11"/>
        <v>0</v>
      </c>
      <c r="J41" s="111">
        <f t="shared" si="11"/>
        <v>0</v>
      </c>
      <c r="K41" s="111">
        <f t="shared" si="11"/>
        <v>0</v>
      </c>
      <c r="L41" s="111">
        <f t="shared" si="11"/>
        <v>0</v>
      </c>
      <c r="M41" s="111">
        <f t="shared" si="11"/>
        <v>0</v>
      </c>
      <c r="N41" s="111">
        <f t="shared" si="11"/>
        <v>0</v>
      </c>
      <c r="O41" s="111">
        <f t="shared" si="11"/>
        <v>0</v>
      </c>
      <c r="P41" s="111">
        <f t="shared" si="11"/>
        <v>0</v>
      </c>
      <c r="Q41" s="111">
        <f t="shared" si="10"/>
        <v>0</v>
      </c>
      <c r="R41" s="41"/>
      <c r="S41" s="41"/>
      <c r="T41" s="41"/>
      <c r="U41" s="41"/>
      <c r="V41" s="41"/>
      <c r="W41" s="41"/>
      <c r="X41" s="41"/>
      <c r="Y41" s="42"/>
      <c r="Z41" s="42"/>
      <c r="AA41" s="42"/>
      <c r="AB41" s="42"/>
      <c r="AC41" s="44"/>
      <c r="AD41" s="44"/>
      <c r="AE41" s="44"/>
      <c r="AF41" s="44"/>
      <c r="AG41" s="44"/>
      <c r="AH41" s="44"/>
      <c r="AI41" s="44"/>
      <c r="AJ41" s="44"/>
      <c r="AK41" s="44"/>
      <c r="AL41" s="44"/>
      <c r="AM41" s="44"/>
      <c r="AN41" s="44"/>
      <c r="AO41" s="44"/>
      <c r="AP41" s="44"/>
      <c r="AQ41" s="44"/>
    </row>
    <row r="42" spans="2:43" x14ac:dyDescent="0.25">
      <c r="B42" s="10" t="s">
        <v>24</v>
      </c>
      <c r="C42" s="116">
        <v>1915618713</v>
      </c>
      <c r="D42" s="116">
        <v>2915618713.3699999</v>
      </c>
      <c r="E42" s="116">
        <v>0</v>
      </c>
      <c r="F42" s="116">
        <v>0</v>
      </c>
      <c r="G42" s="116">
        <v>0</v>
      </c>
      <c r="H42" s="116">
        <v>0</v>
      </c>
      <c r="I42" s="116">
        <v>0</v>
      </c>
      <c r="J42" s="116">
        <v>0</v>
      </c>
      <c r="K42" s="116">
        <v>0</v>
      </c>
      <c r="L42" s="116">
        <v>0</v>
      </c>
      <c r="M42" s="116">
        <v>0</v>
      </c>
      <c r="N42" s="116">
        <v>0</v>
      </c>
      <c r="O42" s="116"/>
      <c r="P42" s="116"/>
      <c r="Q42" s="116">
        <f t="shared" si="10"/>
        <v>0</v>
      </c>
      <c r="R42" s="41"/>
      <c r="S42" s="41"/>
      <c r="T42" s="41"/>
      <c r="U42" s="41"/>
      <c r="V42" s="41"/>
      <c r="W42" s="41"/>
      <c r="X42" s="41"/>
      <c r="Y42" s="42"/>
      <c r="Z42" s="42"/>
      <c r="AA42" s="42"/>
      <c r="AB42" s="42"/>
      <c r="AC42" s="44"/>
      <c r="AD42" s="44"/>
      <c r="AE42" s="44"/>
      <c r="AF42" s="44"/>
      <c r="AG42" s="44"/>
      <c r="AH42" s="44"/>
      <c r="AI42" s="44"/>
      <c r="AJ42" s="44"/>
      <c r="AK42" s="44"/>
      <c r="AL42" s="44"/>
      <c r="AM42" s="44"/>
      <c r="AN42" s="44"/>
      <c r="AO42" s="44"/>
      <c r="AP42" s="44"/>
      <c r="AQ42" s="44"/>
    </row>
    <row r="43" spans="2:43" x14ac:dyDescent="0.25">
      <c r="B43" s="108" t="s">
        <v>28</v>
      </c>
      <c r="C43" s="109">
        <f>SUM(C44:C44)</f>
        <v>65000000</v>
      </c>
      <c r="D43" s="109">
        <v>65000000</v>
      </c>
      <c r="E43" s="111">
        <f>E44</f>
        <v>0</v>
      </c>
      <c r="F43" s="111">
        <f t="shared" ref="F43:P43" si="12">F44</f>
        <v>0</v>
      </c>
      <c r="G43" s="111">
        <f t="shared" si="12"/>
        <v>0</v>
      </c>
      <c r="H43" s="111">
        <f t="shared" si="12"/>
        <v>0</v>
      </c>
      <c r="I43" s="111">
        <f t="shared" si="12"/>
        <v>0</v>
      </c>
      <c r="J43" s="111">
        <f t="shared" si="12"/>
        <v>0</v>
      </c>
      <c r="K43" s="111">
        <f t="shared" si="12"/>
        <v>0</v>
      </c>
      <c r="L43" s="111">
        <f t="shared" si="12"/>
        <v>0</v>
      </c>
      <c r="M43" s="111">
        <f t="shared" si="12"/>
        <v>0</v>
      </c>
      <c r="N43" s="111">
        <f t="shared" si="12"/>
        <v>0</v>
      </c>
      <c r="O43" s="111">
        <f t="shared" si="12"/>
        <v>0</v>
      </c>
      <c r="P43" s="111">
        <f t="shared" si="12"/>
        <v>0</v>
      </c>
      <c r="Q43" s="111">
        <f t="shared" si="10"/>
        <v>0</v>
      </c>
      <c r="R43" s="41"/>
      <c r="S43" s="41"/>
      <c r="T43" s="41"/>
      <c r="U43" s="41"/>
      <c r="V43" s="41"/>
      <c r="W43" s="41"/>
      <c r="X43" s="41"/>
      <c r="Y43" s="42"/>
      <c r="Z43" s="42"/>
      <c r="AA43" s="42"/>
      <c r="AB43" s="42"/>
      <c r="AC43" s="44"/>
      <c r="AD43" s="44"/>
      <c r="AE43" s="44"/>
      <c r="AF43" s="44"/>
      <c r="AG43" s="44"/>
      <c r="AH43" s="44"/>
      <c r="AI43" s="44"/>
      <c r="AJ43" s="44"/>
      <c r="AK43" s="44"/>
      <c r="AL43" s="44"/>
      <c r="AM43" s="44"/>
      <c r="AN43" s="44"/>
      <c r="AO43" s="44"/>
      <c r="AP43" s="44"/>
      <c r="AQ43" s="44"/>
    </row>
    <row r="44" spans="2:43" x14ac:dyDescent="0.25">
      <c r="B44" s="10" t="s">
        <v>25</v>
      </c>
      <c r="C44" s="116">
        <v>65000000</v>
      </c>
      <c r="D44" s="116">
        <v>65000000</v>
      </c>
      <c r="E44" s="116">
        <v>0</v>
      </c>
      <c r="F44" s="116">
        <v>0</v>
      </c>
      <c r="G44" s="116">
        <v>0</v>
      </c>
      <c r="H44" s="116">
        <v>0</v>
      </c>
      <c r="I44" s="116">
        <v>0</v>
      </c>
      <c r="J44" s="116">
        <v>0</v>
      </c>
      <c r="K44" s="116">
        <v>0</v>
      </c>
      <c r="L44" s="116">
        <v>0</v>
      </c>
      <c r="M44" s="116">
        <v>0</v>
      </c>
      <c r="N44" s="116">
        <v>0</v>
      </c>
      <c r="O44" s="116">
        <v>0</v>
      </c>
      <c r="P44" s="116">
        <v>0</v>
      </c>
      <c r="Q44" s="116">
        <f t="shared" si="10"/>
        <v>0</v>
      </c>
      <c r="R44" s="104"/>
      <c r="S44" s="104"/>
      <c r="T44" s="104"/>
      <c r="U44" s="104"/>
      <c r="V44" s="104"/>
      <c r="W44" s="104"/>
      <c r="X44" s="104"/>
      <c r="Y44" s="42"/>
      <c r="Z44" s="42"/>
      <c r="AA44" s="42"/>
      <c r="AB44" s="42"/>
      <c r="AC44" s="44"/>
      <c r="AD44" s="44"/>
      <c r="AE44" s="44"/>
      <c r="AF44" s="44"/>
      <c r="AG44" s="44"/>
      <c r="AH44" s="44"/>
      <c r="AI44" s="44"/>
      <c r="AJ44" s="44"/>
      <c r="AK44" s="44"/>
      <c r="AL44" s="44"/>
      <c r="AM44" s="44"/>
      <c r="AN44" s="44"/>
      <c r="AO44" s="44"/>
      <c r="AP44" s="44"/>
      <c r="AQ44" s="44"/>
    </row>
    <row r="45" spans="2:43" s="24" customFormat="1" x14ac:dyDescent="0.25">
      <c r="B45" s="118" t="s">
        <v>43</v>
      </c>
      <c r="C45" s="124">
        <f t="shared" ref="C45:P45" si="13">C39+C41+C43</f>
        <v>2419127188</v>
      </c>
      <c r="D45" s="139">
        <v>3156627188.3699999</v>
      </c>
      <c r="E45" s="117">
        <f t="shared" si="13"/>
        <v>0</v>
      </c>
      <c r="F45" s="117">
        <f t="shared" si="13"/>
        <v>0</v>
      </c>
      <c r="G45" s="117">
        <f t="shared" si="13"/>
        <v>0</v>
      </c>
      <c r="H45" s="117">
        <f t="shared" si="13"/>
        <v>0</v>
      </c>
      <c r="I45" s="117">
        <f t="shared" si="13"/>
        <v>0</v>
      </c>
      <c r="J45" s="117">
        <f t="shared" si="13"/>
        <v>0</v>
      </c>
      <c r="K45" s="117">
        <f t="shared" si="13"/>
        <v>0</v>
      </c>
      <c r="L45" s="117">
        <f t="shared" si="13"/>
        <v>0</v>
      </c>
      <c r="M45" s="117">
        <f t="shared" si="13"/>
        <v>0</v>
      </c>
      <c r="N45" s="117">
        <f t="shared" si="13"/>
        <v>0</v>
      </c>
      <c r="O45" s="117">
        <f t="shared" si="13"/>
        <v>0</v>
      </c>
      <c r="P45" s="117">
        <f t="shared" si="13"/>
        <v>0</v>
      </c>
      <c r="Q45" s="117">
        <f>SUM(E45:P45)</f>
        <v>0</v>
      </c>
      <c r="R45" s="42"/>
      <c r="S45" s="42"/>
      <c r="T45" s="42"/>
      <c r="U45" s="42"/>
      <c r="V45" s="42"/>
      <c r="W45" s="42"/>
      <c r="X45" s="42"/>
      <c r="Y45" s="42"/>
      <c r="Z45" s="42"/>
      <c r="AA45" s="42"/>
      <c r="AB45" s="42"/>
      <c r="AC45" s="44"/>
      <c r="AD45" s="44"/>
      <c r="AE45" s="44"/>
      <c r="AF45" s="44"/>
      <c r="AG45" s="44"/>
      <c r="AH45" s="44"/>
      <c r="AI45" s="44"/>
      <c r="AJ45" s="44"/>
      <c r="AK45" s="44"/>
      <c r="AL45" s="44"/>
      <c r="AM45" s="44"/>
      <c r="AN45" s="44"/>
      <c r="AO45" s="44"/>
      <c r="AP45" s="44"/>
      <c r="AQ45" s="44"/>
    </row>
    <row r="46" spans="2:43" x14ac:dyDescent="0.25">
      <c r="B46" s="84"/>
      <c r="C46" s="126"/>
      <c r="D46" s="126"/>
      <c r="E46" s="101"/>
      <c r="F46" s="101"/>
      <c r="G46" s="101"/>
      <c r="H46" s="101"/>
      <c r="I46" s="101"/>
      <c r="J46" s="101"/>
      <c r="K46" s="101"/>
      <c r="L46" s="101"/>
      <c r="M46" s="101"/>
      <c r="N46" s="101"/>
      <c r="O46" s="101"/>
      <c r="P46" s="101"/>
      <c r="Q46" s="101"/>
      <c r="R46" s="42"/>
      <c r="S46" s="42"/>
      <c r="T46" s="42"/>
      <c r="U46" s="42"/>
      <c r="V46" s="42"/>
      <c r="W46" s="42"/>
      <c r="X46" s="42"/>
      <c r="Y46" s="42"/>
      <c r="Z46" s="42"/>
      <c r="AA46" s="42"/>
      <c r="AB46" s="44"/>
      <c r="AC46" s="44"/>
      <c r="AD46" s="44"/>
      <c r="AE46" s="44"/>
      <c r="AF46" s="44"/>
      <c r="AG46" s="44"/>
      <c r="AH46" s="44"/>
      <c r="AI46" s="44"/>
      <c r="AJ46" s="44"/>
      <c r="AK46" s="44"/>
      <c r="AL46" s="44"/>
      <c r="AM46" s="44"/>
      <c r="AN46" s="44"/>
      <c r="AO46" s="44"/>
      <c r="AP46" s="44"/>
      <c r="AQ46"/>
    </row>
    <row r="47" spans="2:43" s="25" customFormat="1" x14ac:dyDescent="0.25">
      <c r="B47" s="118" t="s">
        <v>44</v>
      </c>
      <c r="C47" s="124">
        <f t="shared" ref="C47:Q47" si="14">C36+C45</f>
        <v>145122495183</v>
      </c>
      <c r="D47" s="124">
        <v>165736261295.78998</v>
      </c>
      <c r="E47" s="103">
        <f t="shared" si="14"/>
        <v>5692803913.0800018</v>
      </c>
      <c r="F47" s="103">
        <f t="shared" si="14"/>
        <v>6891906945.4399986</v>
      </c>
      <c r="G47" s="103">
        <f t="shared" si="14"/>
        <v>8576751256.21</v>
      </c>
      <c r="H47" s="103">
        <f t="shared" si="14"/>
        <v>7559733019.4899998</v>
      </c>
      <c r="I47" s="103">
        <f t="shared" si="14"/>
        <v>7962270426.1300001</v>
      </c>
      <c r="J47" s="103">
        <f t="shared" si="14"/>
        <v>8120496136.6499977</v>
      </c>
      <c r="K47" s="103">
        <f t="shared" si="14"/>
        <v>7700075924.539999</v>
      </c>
      <c r="L47" s="103">
        <f t="shared" si="14"/>
        <v>8374818232.9700003</v>
      </c>
      <c r="M47" s="103">
        <f t="shared" si="14"/>
        <v>8128452756.1100006</v>
      </c>
      <c r="N47" s="103">
        <f t="shared" si="14"/>
        <v>9027016784.710001</v>
      </c>
      <c r="O47" s="103">
        <f t="shared" si="14"/>
        <v>13321344761.67</v>
      </c>
      <c r="P47" s="103">
        <f t="shared" si="14"/>
        <v>12876933071.210007</v>
      </c>
      <c r="Q47" s="103">
        <f t="shared" si="14"/>
        <v>104232603228.20996</v>
      </c>
      <c r="R47" s="3"/>
      <c r="S47" s="123"/>
      <c r="T47" s="41"/>
      <c r="U47" s="43"/>
      <c r="V47" s="43"/>
      <c r="W47" s="43"/>
      <c r="X47" s="45"/>
      <c r="Y47" s="45"/>
      <c r="Z47" s="45"/>
      <c r="AA47" s="45"/>
      <c r="AB47" s="44"/>
      <c r="AC47" s="44"/>
      <c r="AD47" s="44"/>
      <c r="AE47" s="44"/>
      <c r="AF47" s="44"/>
      <c r="AG47" s="44"/>
      <c r="AH47" s="44"/>
      <c r="AI47" s="44"/>
      <c r="AJ47" s="44"/>
      <c r="AK47" s="44"/>
      <c r="AL47" s="44"/>
      <c r="AM47" s="44"/>
      <c r="AN47" s="44"/>
      <c r="AO47" s="44"/>
      <c r="AP47" s="44"/>
    </row>
    <row r="48" spans="2:43" x14ac:dyDescent="0.25">
      <c r="B48" s="96" t="s">
        <v>104</v>
      </c>
      <c r="C48" s="31"/>
      <c r="D48" s="31"/>
      <c r="E48" s="2"/>
      <c r="F48" s="2"/>
      <c r="G48" s="2"/>
      <c r="H48" s="2"/>
      <c r="I48" s="2"/>
      <c r="J48" s="2"/>
      <c r="K48" s="2"/>
      <c r="L48" s="2"/>
      <c r="M48" s="2"/>
      <c r="N48" s="2"/>
      <c r="O48" s="2"/>
      <c r="P48" s="2"/>
      <c r="Q48" s="2"/>
      <c r="T48" s="42"/>
      <c r="U48" s="42"/>
      <c r="V48" s="42"/>
      <c r="W48" s="42"/>
      <c r="X48" s="42"/>
      <c r="Y48" s="42"/>
      <c r="Z48" s="42"/>
      <c r="AA48" s="42"/>
      <c r="AQ48"/>
    </row>
    <row r="49" spans="1:19" x14ac:dyDescent="0.25">
      <c r="B49" s="97" t="s">
        <v>112</v>
      </c>
      <c r="C49" s="85"/>
      <c r="D49" s="85"/>
      <c r="E49" s="2"/>
      <c r="F49" s="2"/>
      <c r="G49" s="2"/>
      <c r="H49" s="2"/>
      <c r="I49" s="2"/>
      <c r="J49" s="2"/>
      <c r="K49" s="2"/>
      <c r="L49" s="2"/>
      <c r="M49" s="2"/>
      <c r="N49" s="2"/>
      <c r="O49" s="2"/>
      <c r="P49" s="27"/>
      <c r="Q49" s="2"/>
    </row>
    <row r="50" spans="1:19" s="3" customFormat="1" x14ac:dyDescent="0.25">
      <c r="A50"/>
      <c r="B50" s="98" t="s">
        <v>61</v>
      </c>
      <c r="C50" s="30"/>
      <c r="D50" s="30"/>
      <c r="E50" s="30"/>
      <c r="F50" s="30"/>
      <c r="G50" s="30"/>
      <c r="H50" s="30"/>
      <c r="I50" s="30"/>
      <c r="J50" s="30"/>
      <c r="K50" s="30"/>
      <c r="L50" s="30"/>
      <c r="M50" s="30"/>
      <c r="N50" s="30"/>
      <c r="O50" s="30"/>
      <c r="P50" s="30"/>
      <c r="Q50" s="30"/>
      <c r="R50" s="14"/>
    </row>
    <row r="51" spans="1:19" s="3" customFormat="1" x14ac:dyDescent="0.25">
      <c r="A51"/>
      <c r="B51" s="88"/>
      <c r="C51" s="31"/>
      <c r="D51" s="31"/>
      <c r="E51" s="32"/>
      <c r="F51" s="32"/>
      <c r="G51" s="32"/>
      <c r="H51" s="32"/>
      <c r="I51" s="32"/>
      <c r="J51" s="32"/>
      <c r="K51" s="32"/>
      <c r="L51" s="32"/>
      <c r="M51" s="32"/>
      <c r="N51" s="32"/>
      <c r="O51" s="32"/>
      <c r="P51" s="32"/>
      <c r="Q51" s="32"/>
      <c r="R51" s="14"/>
    </row>
    <row r="52" spans="1:19" s="3" customFormat="1" x14ac:dyDescent="0.25">
      <c r="A52"/>
      <c r="B52" s="31"/>
      <c r="C52"/>
      <c r="D52"/>
      <c r="E52" s="38"/>
      <c r="F52" s="38"/>
      <c r="G52" s="15"/>
      <c r="H52" s="15"/>
      <c r="I52" s="15"/>
      <c r="J52" s="15"/>
      <c r="K52" s="15"/>
      <c r="L52" s="15"/>
      <c r="M52" s="15"/>
      <c r="N52" s="15"/>
      <c r="O52" s="15"/>
      <c r="P52" s="15"/>
      <c r="Q52" s="15"/>
      <c r="R52" s="14"/>
    </row>
    <row r="53" spans="1:19" s="3" customFormat="1" x14ac:dyDescent="0.25">
      <c r="A53"/>
      <c r="B53"/>
      <c r="C53"/>
      <c r="D53"/>
      <c r="E53" s="38"/>
      <c r="F53" s="39"/>
      <c r="G53" s="37"/>
      <c r="H53" s="37"/>
      <c r="I53" s="37"/>
      <c r="J53" s="37"/>
      <c r="K53" s="37"/>
      <c r="L53" s="37"/>
      <c r="M53" s="37"/>
      <c r="N53" s="37"/>
      <c r="O53" s="37"/>
      <c r="P53" s="37"/>
      <c r="Q53" s="37"/>
    </row>
    <row r="54" spans="1:19" s="3" customFormat="1" x14ac:dyDescent="0.25">
      <c r="A54"/>
      <c r="B54"/>
      <c r="C54" s="15"/>
      <c r="D54" s="15"/>
      <c r="E54" s="38"/>
      <c r="F54" s="39"/>
      <c r="G54" s="37"/>
      <c r="H54" s="37"/>
      <c r="I54" s="37"/>
      <c r="J54" s="37"/>
      <c r="K54" s="37"/>
      <c r="L54" s="37"/>
      <c r="M54" s="37"/>
      <c r="N54" s="37"/>
      <c r="O54" s="37"/>
      <c r="P54" s="37"/>
      <c r="Q54" s="37"/>
    </row>
    <row r="55" spans="1:19" s="3" customFormat="1" x14ac:dyDescent="0.25">
      <c r="A55"/>
      <c r="B55"/>
      <c r="C55"/>
      <c r="D55"/>
      <c r="E55" s="38"/>
      <c r="F55" s="38"/>
      <c r="G55" s="15"/>
      <c r="H55" s="15"/>
      <c r="I55" s="15"/>
      <c r="J55" s="15"/>
      <c r="K55" s="15"/>
      <c r="L55" s="15"/>
      <c r="M55" s="15"/>
      <c r="N55" s="15"/>
      <c r="O55" s="15"/>
      <c r="P55" s="15"/>
      <c r="Q55" s="15"/>
      <c r="R55" s="14"/>
      <c r="S55" s="14"/>
    </row>
    <row r="56" spans="1:19" s="3" customFormat="1" x14ac:dyDescent="0.25">
      <c r="A56"/>
      <c r="B56"/>
      <c r="C56"/>
      <c r="D56"/>
      <c r="E56" s="38"/>
      <c r="F56" s="38"/>
      <c r="G56" s="15"/>
      <c r="H56" s="15"/>
      <c r="I56" s="15"/>
      <c r="J56" s="15"/>
      <c r="K56" s="15"/>
      <c r="L56" s="15"/>
      <c r="M56" s="15"/>
      <c r="N56" s="15"/>
      <c r="O56" s="15"/>
      <c r="P56" s="15"/>
      <c r="Q56" s="15"/>
      <c r="R56" s="14"/>
    </row>
    <row r="57" spans="1:19" s="3" customFormat="1" x14ac:dyDescent="0.25">
      <c r="A57"/>
      <c r="B57"/>
      <c r="C57"/>
      <c r="D57"/>
      <c r="E57" s="38"/>
      <c r="F57" s="38"/>
      <c r="G57" s="15"/>
      <c r="H57" s="15"/>
      <c r="I57" s="15"/>
      <c r="J57" s="15"/>
      <c r="K57" s="15"/>
      <c r="L57" s="15"/>
      <c r="M57" s="15"/>
      <c r="N57" s="15"/>
      <c r="O57" s="15"/>
      <c r="P57" s="15"/>
      <c r="Q57" s="15"/>
    </row>
    <row r="58" spans="1:19" s="3" customFormat="1" x14ac:dyDescent="0.25">
      <c r="A58"/>
      <c r="B58"/>
      <c r="C58"/>
      <c r="D58"/>
      <c r="E58" s="15"/>
      <c r="F58" s="15"/>
      <c r="G58" s="15"/>
      <c r="H58" s="15"/>
      <c r="I58" s="15"/>
      <c r="J58" s="15"/>
      <c r="K58" s="15"/>
      <c r="L58" s="15"/>
      <c r="M58" s="15"/>
      <c r="N58" s="15"/>
      <c r="O58" s="15"/>
      <c r="P58" s="15"/>
      <c r="Q58"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4E9FBA-270F-4B57-AE8D-E3DB6D06B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EFF47-0981-4E14-8DDD-2161819D131F}">
  <ds:schemaRefs>
    <ds:schemaRef ds:uri="http://www.w3.org/XML/1998/namespace"/>
    <ds:schemaRef ds:uri="http://purl.org/dc/dcmitype/"/>
    <ds:schemaRef ds:uri="http://schemas.microsoft.com/office/2006/documentManagement/types"/>
    <ds:schemaRef ds:uri="http://schemas.microsoft.com/office/2006/metadata/properties"/>
    <ds:schemaRef ds:uri="09100588-ee89-45b2-81d6-a67d223ce91b"/>
    <ds:schemaRef ds:uri="http://schemas.openxmlformats.org/package/2006/metadata/core-properties"/>
    <ds:schemaRef ds:uri="http://purl.org/dc/terms/"/>
    <ds:schemaRef ds:uri="http://schemas.microsoft.com/office/infopath/2007/PartnerControls"/>
    <ds:schemaRef ds:uri="f7c7372e-77c9-4c4a-9e9a-3e04be05905d"/>
    <ds:schemaRef ds:uri="http://purl.org/dc/elements/1.1/"/>
  </ds:schemaRefs>
</ds:datastoreItem>
</file>

<file path=customXml/itemProps3.xml><?xml version="1.0" encoding="utf-8"?>
<ds:datastoreItem xmlns:ds="http://schemas.openxmlformats.org/officeDocument/2006/customXml" ds:itemID="{7586068E-46FF-47BE-A7FE-A0F4046E0BF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2026-05-26T13:47:21Z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